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Goal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'1.Learning-Goals'!$A$2:$I$100</definedName>
    <definedName hidden="1" localSheetId="1" name="_xlnm._FilterDatabase">'2.Standard-Selection'!$A$2:$Q$2500</definedName>
    <definedName hidden="1" localSheetId="3" name="_xlnm._FilterDatabase">'4.Finalize'!$A$2:$K$1001</definedName>
  </definedNames>
  <calcPr/>
  <extLst>
    <ext uri="GoogleSheetsCustomDataVersion1">
      <go:sheetsCustomData xmlns:go="http://customooxmlschemas.google.com/" r:id="rId10" roundtripDataSignature="AMtx7mgz5Q8jXEvUCCHVNTiSP8WJW1gztA=="/>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LG# to align this standard to a Learning Goal (separating multiple by comma); put 'f' to flag a standard you're not sure about. LG statement is imported from Tab 1 unless you specify multiple.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<sst xmlns="http://schemas.openxmlformats.org/spreadsheetml/2006/main" count="13547" uniqueCount="4472">
  <si>
    <t>1. Create Learning Goal (LG) Statements from Client Outreach Aims; LG# used in next tab to align to standards.</t>
  </si>
  <si>
    <t>Count of Standards Aligned to each LG on Tab 2</t>
  </si>
  <si>
    <t>LG#</t>
  </si>
  <si>
    <t>Learning Goal (Students Will Be Able To)</t>
  </si>
  <si>
    <t>Client Wording for Goal</t>
  </si>
  <si>
    <t>Notes</t>
  </si>
  <si>
    <t>ELA</t>
  </si>
  <si>
    <t>Math</t>
  </si>
  <si>
    <t>Sci</t>
  </si>
  <si>
    <t>SocStds</t>
  </si>
  <si>
    <t>1</t>
  </si>
  <si>
    <t>Explain how animal behavior facilitates in reproduction, and explain how exceptions to a general rule arise (i.e. sex role reversal)</t>
  </si>
  <si>
    <t>I want students to understand that behavior is important for evolution</t>
  </si>
  <si>
    <t>2</t>
  </si>
  <si>
    <t>Understand that there there are exceptions to patterns in biology by integrating evidence from scientific texts and graphs of real biological data, and explain why these exceptions matter</t>
  </si>
  <si>
    <t>I want the students to understand the importance of exceptions in nature and how they challenge our beliefs</t>
  </si>
  <si>
    <t>3</t>
  </si>
  <si>
    <t>Test hypotheses by interpreting histograms, scatter plots, and boxplots of real biological data</t>
  </si>
  <si>
    <t>4</t>
  </si>
  <si>
    <t>Understand that biological data are variable and use statistical language (e.g. mean, range) and data visualization to describe such variation</t>
  </si>
  <si>
    <t>NA</t>
  </si>
  <si>
    <t>5</t>
  </si>
  <si>
    <t>Cite evidence from a scientific text to support analysis of what the text says explicitly as well as inferences drawn from the text</t>
  </si>
  <si>
    <t>6</t>
  </si>
  <si>
    <t>Understand the relationship between biodiversity and geography, with focus on the geography of Borneo</t>
  </si>
  <si>
    <t>We may be missing out in many amazing behaviors if we don't protect our vanishing habitats</t>
  </si>
  <si>
    <t>I want them to understand the concept of sexual selection</t>
  </si>
  <si>
    <t>I want the student to understand that there are amazing behaviors out there and even the slimiest creatures that you don't even imagine are wonderful fathers.</t>
  </si>
  <si>
    <t>2. Alignment. In Column A, add a Learning Goal (LG#) from Tab 1 to align it to a standard. LG statement(s) will import from Tab 1.</t>
  </si>
  <si>
    <t>Hidden Formulas</t>
  </si>
  <si>
    <t>LG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</si>
  <si>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</si>
  <si>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</si>
  <si>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</si>
  <si>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</si>
  <si>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</si>
  <si>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</si>
  <si>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</si>
  <si>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</si>
  <si>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</si>
  <si>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</si>
  <si>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</si>
  <si>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</si>
  <si>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</si>
  <si>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</si>
  <si>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</si>
  <si>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</si>
  <si>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</si>
  <si>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</si>
  <si>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</si>
  <si>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</si>
  <si>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</si>
  <si>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</si>
  <si>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</si>
  <si>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</si>
  <si>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</si>
  <si>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</si>
  <si>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</si>
  <si>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</si>
  <si>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</si>
  <si>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</si>
  <si>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</si>
  <si>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</si>
  <si>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</si>
  <si>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</si>
  <si>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</si>
  <si>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</si>
  <si>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</si>
  <si>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</si>
  <si>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</si>
  <si>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</si>
  <si>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</si>
  <si>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</si>
  <si>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</si>
  <si>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</si>
  <si>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</si>
  <si>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</si>
  <si>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</si>
  <si>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</si>
  <si>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</si>
  <si>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</si>
  <si>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</si>
  <si>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</si>
  <si>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</si>
  <si>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</si>
  <si>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</si>
  <si>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</si>
  <si>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</si>
  <si>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</si>
  <si>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</si>
  <si>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</si>
  <si>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</si>
  <si>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</si>
  <si>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</si>
  <si>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</si>
  <si>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</si>
  <si>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</si>
  <si>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</si>
  <si>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</si>
  <si>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</si>
  <si>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</si>
  <si>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</si>
  <si>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</si>
  <si>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</si>
  <si>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</si>
  <si>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</si>
  <si>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</si>
  <si>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</si>
  <si>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</si>
  <si>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</si>
  <si>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</si>
  <si>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</si>
  <si>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</si>
  <si>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</si>
  <si>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</si>
  <si>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</si>
  <si>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</si>
  <si>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</si>
  <si>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</si>
  <si>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</si>
  <si>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</si>
  <si>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</si>
  <si>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</si>
  <si>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</si>
  <si>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</si>
  <si>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</si>
  <si>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</si>
  <si>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</si>
  <si>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</si>
  <si>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</si>
  <si>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</si>
  <si>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</si>
  <si>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</si>
  <si>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</si>
  <si>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</si>
  <si>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</si>
  <si>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</si>
  <si>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</si>
  <si>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</si>
  <si>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</si>
  <si>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</si>
  <si>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</si>
  <si>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</si>
  <si>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</si>
  <si>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</si>
  <si>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</si>
  <si>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</si>
  <si>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</si>
  <si>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</si>
  <si>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</si>
  <si>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</si>
  <si>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</si>
  <si>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</si>
  <si>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</si>
  <si>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</si>
  <si>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</si>
  <si>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</si>
  <si>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</si>
  <si>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</si>
  <si>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</si>
  <si>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</si>
  <si>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</si>
  <si>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</si>
  <si>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</si>
  <si>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</si>
  <si>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</si>
  <si>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</si>
  <si>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</si>
  <si>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</si>
  <si>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</si>
  <si>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</si>
  <si>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</si>
  <si>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</si>
  <si>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</si>
  <si>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</si>
  <si>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</si>
  <si>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</si>
  <si>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</si>
  <si>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</si>
  <si>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</si>
  <si>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</si>
  <si>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</si>
  <si>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</si>
  <si>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</si>
  <si>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</si>
  <si>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</si>
  <si>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</si>
  <si>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</si>
  <si>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</si>
  <si>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</si>
  <si>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</si>
  <si>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</si>
  <si>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</si>
  <si>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</si>
  <si>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</si>
  <si>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</si>
  <si>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</si>
  <si>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</si>
  <si>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</si>
  <si>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</si>
  <si>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</si>
  <si>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</si>
  <si>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</si>
  <si>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</si>
  <si>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</si>
  <si>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</si>
  <si>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</si>
  <si>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</si>
  <si>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</si>
  <si>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</si>
  <si>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</si>
  <si>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</si>
  <si>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</si>
  <si>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</si>
  <si>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</si>
  <si>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</si>
  <si>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</si>
  <si>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</si>
  <si>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</si>
  <si>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</si>
  <si>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</si>
  <si>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</si>
  <si>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</si>
  <si>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</si>
  <si>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</si>
  <si>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</si>
  <si>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</si>
  <si>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</si>
  <si>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</si>
  <si>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</si>
  <si>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</si>
  <si>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</si>
  <si>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</si>
  <si>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</si>
  <si>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</si>
  <si>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</si>
  <si>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</si>
  <si>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</si>
  <si>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</si>
  <si>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</si>
  <si>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</si>
  <si>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</si>
  <si>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</si>
  <si>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</si>
  <si>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</si>
  <si>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</si>
  <si>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</si>
  <si>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</si>
  <si>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</si>
  <si>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</si>
  <si>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</si>
  <si>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</si>
  <si>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</si>
  <si>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</si>
  <si>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</si>
  <si>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</si>
  <si>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</si>
  <si>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</si>
  <si>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</si>
  <si>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</si>
  <si>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</si>
  <si>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</si>
  <si>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</si>
  <si>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</si>
  <si>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</si>
  <si>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</si>
  <si>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</si>
  <si>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</si>
  <si>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</si>
  <si>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</si>
  <si>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</si>
  <si>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</si>
  <si>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</si>
  <si>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</si>
  <si>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</si>
  <si>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</si>
  <si>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</si>
  <si>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</si>
  <si>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</si>
  <si>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</si>
  <si>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</si>
  <si>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</si>
  <si>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</si>
  <si>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</si>
  <si>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</si>
  <si>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</si>
  <si>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</si>
  <si>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</si>
  <si>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</si>
  <si>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</si>
  <si>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</si>
  <si>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</si>
  <si>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</si>
  <si>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</si>
  <si>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</si>
  <si>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</si>
  <si>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</si>
  <si>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</si>
  <si>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</si>
  <si>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</si>
  <si>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</si>
  <si>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</si>
  <si>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</si>
  <si>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</si>
  <si>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</si>
  <si>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</si>
  <si>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</si>
  <si>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</si>
  <si>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</si>
  <si>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</si>
  <si>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</si>
  <si>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</si>
  <si>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</si>
  <si>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</si>
  <si>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</si>
  <si>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</si>
  <si>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</si>
  <si>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</si>
  <si>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</si>
  <si>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</si>
  <si>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</si>
  <si>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</si>
  <si>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</si>
  <si>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</si>
  <si>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</si>
  <si>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</si>
  <si>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</si>
  <si>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</si>
  <si>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</si>
  <si>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</si>
  <si>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</si>
  <si>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</si>
  <si>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</si>
  <si>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</si>
  <si>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</si>
  <si>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</si>
  <si>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</si>
  <si>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</si>
  <si>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</si>
  <si>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</si>
  <si>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</si>
  <si>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</si>
  <si>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</si>
  <si>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</si>
  <si>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</si>
  <si>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</si>
  <si>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</si>
  <si>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</si>
  <si>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</si>
  <si>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</si>
  <si>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</si>
  <si>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</si>
  <si>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</si>
  <si>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</si>
  <si>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</si>
  <si>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</si>
  <si>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</si>
  <si>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</si>
  <si>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</si>
  <si>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</si>
  <si>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</si>
  <si>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</si>
  <si>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</si>
  <si>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</si>
  <si>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</si>
  <si>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</si>
  <si>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</si>
  <si>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</si>
  <si>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</si>
  <si>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</si>
  <si>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</si>
  <si>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</si>
  <si>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</si>
  <si>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</si>
  <si>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</si>
  <si>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</si>
  <si>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</si>
  <si>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</si>
  <si>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</si>
  <si>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</si>
  <si>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</si>
  <si>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</si>
  <si>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</si>
  <si>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</si>
  <si>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</si>
  <si>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</si>
  <si>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</si>
  <si>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</si>
  <si>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</si>
  <si>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</si>
  <si>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</si>
  <si>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</si>
  <si>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</si>
  <si>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</si>
  <si>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</si>
  <si>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</si>
  <si>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</si>
  <si>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</si>
  <si>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</si>
  <si>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</si>
  <si>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</si>
  <si>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</si>
  <si>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</si>
  <si>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</si>
  <si>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</si>
  <si>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</si>
  <si>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</si>
  <si>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</si>
  <si>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</si>
  <si>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</si>
  <si>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</si>
  <si>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</si>
  <si>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</si>
  <si>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</si>
  <si>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</si>
  <si>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</si>
  <si>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</si>
  <si>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</si>
  <si>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</si>
  <si>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</si>
  <si>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</si>
  <si>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</si>
  <si>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</si>
  <si>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</si>
  <si>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</si>
  <si>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</si>
  <si>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</si>
  <si>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</si>
  <si>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</si>
  <si>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</si>
  <si>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</si>
  <si>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</si>
  <si>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</si>
  <si>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</si>
  <si>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</si>
  <si>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</si>
  <si>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</si>
  <si>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</si>
  <si>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</si>
  <si>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</si>
  <si>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</si>
  <si>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</si>
  <si>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</si>
  <si>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</si>
  <si>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</si>
  <si>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</si>
  <si>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</si>
  <si>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</si>
  <si>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</si>
  <si>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</si>
  <si>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</si>
  <si>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</si>
  <si>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</si>
  <si>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</si>
  <si>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</si>
  <si>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</si>
  <si>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</si>
  <si>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</si>
  <si>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</si>
  <si>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</si>
  <si>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</si>
  <si>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</si>
  <si>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</si>
  <si>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</si>
  <si>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</si>
  <si>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</si>
  <si>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</si>
  <si>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</si>
  <si>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</si>
  <si>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</si>
  <si>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</si>
  <si>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</si>
  <si>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</si>
  <si>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</si>
  <si>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</si>
  <si>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</si>
  <si>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</si>
  <si>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</si>
  <si>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</si>
  <si>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</si>
  <si>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</si>
  <si>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</si>
  <si>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</si>
  <si>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</si>
  <si>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</si>
  <si>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</si>
  <si>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</si>
  <si>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</si>
  <si>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</si>
  <si>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</si>
  <si>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</si>
  <si>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</si>
  <si>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</si>
  <si>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</si>
  <si>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</si>
  <si>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</si>
  <si>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</si>
  <si>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</si>
  <si>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</si>
  <si>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</si>
  <si>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</si>
  <si>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</si>
  <si>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</si>
  <si>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</si>
  <si>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</si>
  <si>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</si>
  <si>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</si>
  <si>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</si>
  <si>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</si>
  <si>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</si>
  <si>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</si>
  <si>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</si>
  <si>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</si>
  <si>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</si>
  <si>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</si>
  <si>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</si>
  <si>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</si>
  <si>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</si>
  <si>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</si>
  <si>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</si>
  <si>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</si>
  <si>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</si>
  <si>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</si>
  <si>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</si>
  <si>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</si>
  <si>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</si>
  <si>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</si>
  <si>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</si>
  <si>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</si>
  <si>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</si>
  <si>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</si>
  <si>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</si>
  <si>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</si>
  <si>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</si>
  <si>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</si>
  <si>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</si>
  <si>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</si>
  <si>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</si>
  <si>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</si>
  <si>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</si>
  <si>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</si>
  <si>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</si>
  <si>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</si>
  <si>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</si>
  <si>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</si>
  <si>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</si>
  <si>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</si>
  <si>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</si>
  <si>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</si>
  <si>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</si>
  <si>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</si>
  <si>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</si>
  <si>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</si>
  <si>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</si>
  <si>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</si>
  <si>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</si>
  <si>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</si>
  <si>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</si>
  <si>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</si>
  <si>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</si>
  <si>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</si>
  <si>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</si>
  <si>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</si>
  <si>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</si>
  <si>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</si>
  <si>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</si>
  <si>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</si>
  <si>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</si>
  <si>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</si>
  <si>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</si>
  <si>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</si>
  <si>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</si>
  <si>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</si>
  <si>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</si>
  <si>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</si>
  <si>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</si>
  <si>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</si>
  <si>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</si>
  <si>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</si>
  <si>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</si>
  <si>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</si>
  <si>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</si>
  <si>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</si>
  <si>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</si>
  <si>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</si>
  <si>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</si>
  <si>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</si>
  <si>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</si>
  <si>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</si>
  <si>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</si>
  <si>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</si>
  <si>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</si>
  <si>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</si>
  <si>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</si>
  <si>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</si>
  <si>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</si>
  <si>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</si>
  <si>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</si>
  <si>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</si>
  <si>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</si>
  <si>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</si>
  <si>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</si>
  <si>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</si>
  <si>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</si>
  <si>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</si>
  <si>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</si>
  <si>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</si>
  <si>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</si>
  <si>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</si>
  <si>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</si>
  <si>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</si>
  <si>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</si>
  <si>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</si>
  <si>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</si>
  <si>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</si>
  <si>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</si>
  <si>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</si>
  <si>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</si>
  <si>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</si>
  <si>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</si>
  <si>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</si>
  <si>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</si>
  <si>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</si>
  <si>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</si>
  <si>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</si>
  <si>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</si>
  <si>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</si>
  <si>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</si>
  <si>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</si>
  <si>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</si>
  <si>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</si>
  <si>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</si>
  <si>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</si>
  <si>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</si>
  <si>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</si>
  <si>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</si>
  <si>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</si>
  <si>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</si>
  <si>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</si>
  <si>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</si>
  <si>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</si>
  <si>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</si>
  <si>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</si>
  <si>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</si>
  <si>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</si>
  <si>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</si>
  <si>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</si>
  <si>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</si>
  <si>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</si>
  <si>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</si>
  <si>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</si>
  <si>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</si>
  <si>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</si>
  <si>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</si>
  <si>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</si>
  <si>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</si>
  <si>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</si>
  <si>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</si>
  <si>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</si>
  <si>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</si>
  <si>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</si>
  <si>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</si>
  <si>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</si>
  <si>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</si>
  <si>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</si>
  <si>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</si>
  <si>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</si>
  <si>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</si>
  <si>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</si>
  <si>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</si>
  <si>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</si>
  <si>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</si>
  <si>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</si>
  <si>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</si>
  <si>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</si>
  <si>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</si>
  <si>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</si>
  <si>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</si>
  <si>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</si>
  <si>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</si>
  <si>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</si>
  <si>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</si>
  <si>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</si>
  <si>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</si>
  <si>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</si>
  <si>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</si>
  <si>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</si>
  <si>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</si>
  <si>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</si>
  <si>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</si>
  <si>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</si>
  <si>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</si>
  <si>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</si>
  <si>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</si>
  <si>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</si>
  <si>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</si>
  <si>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</si>
  <si>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</si>
  <si>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</si>
  <si>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</si>
  <si>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</si>
  <si>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</si>
  <si>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</si>
  <si>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</si>
  <si>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</si>
  <si>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</si>
  <si>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</si>
  <si>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</si>
  <si>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</si>
  <si>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</si>
  <si>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</si>
  <si>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</si>
  <si>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</si>
  <si>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</si>
  <si>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</si>
  <si>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</si>
  <si>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</si>
  <si>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</si>
  <si>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</si>
  <si>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</si>
  <si>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</si>
  <si>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</si>
  <si>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</si>
  <si>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</si>
  <si>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</si>
  <si>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</si>
  <si>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</si>
  <si>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</si>
  <si>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</si>
  <si>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</si>
  <si>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</si>
  <si>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</si>
  <si>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</si>
  <si>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</si>
  <si>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</si>
  <si>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</si>
  <si>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</si>
  <si>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</si>
  <si>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</si>
  <si>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</si>
  <si>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</si>
  <si>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</si>
  <si>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</si>
  <si>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</si>
  <si>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</si>
  <si>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</si>
  <si>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</si>
  <si>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</si>
  <si>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</si>
  <si>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</si>
  <si>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</si>
  <si>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</si>
  <si>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</si>
  <si>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</si>
  <si>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</si>
  <si>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</si>
  <si>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</si>
  <si>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</si>
  <si>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</si>
  <si>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</si>
  <si>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</si>
  <si>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</si>
  <si>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</si>
  <si>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</si>
  <si>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</si>
  <si>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</si>
  <si>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</si>
  <si>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</si>
  <si>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</si>
  <si>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</si>
  <si>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</si>
  <si>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</si>
  <si>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</si>
  <si>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</si>
  <si>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</si>
  <si>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</si>
  <si>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</si>
  <si>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</si>
  <si>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</si>
  <si>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</si>
  <si>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</si>
  <si>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</si>
  <si>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</si>
  <si>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</si>
  <si>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</si>
  <si>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</si>
  <si>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</si>
  <si>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</si>
  <si>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</si>
  <si>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</si>
  <si>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</si>
  <si>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</si>
  <si>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</si>
  <si>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</si>
  <si>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</si>
  <si>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</si>
  <si>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</si>
  <si>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</si>
  <si>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</si>
  <si>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</si>
  <si>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</si>
  <si>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</si>
  <si>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</si>
  <si>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</si>
  <si>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</si>
  <si>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</si>
  <si>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</si>
  <si>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</si>
  <si>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</si>
  <si>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</si>
  <si>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</si>
  <si>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</si>
  <si>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</si>
  <si>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</si>
  <si>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</si>
  <si>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</si>
  <si>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</si>
  <si>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</si>
  <si>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</si>
  <si>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</si>
  <si>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</si>
  <si>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</si>
  <si>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</si>
  <si>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</si>
  <si>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</si>
  <si>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</si>
  <si>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</si>
  <si>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</si>
  <si>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</si>
  <si>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</si>
  <si>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</si>
  <si>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</si>
  <si>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</si>
  <si>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</si>
  <si>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</si>
  <si>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</si>
  <si>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</si>
  <si>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</si>
  <si>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</si>
  <si>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</si>
  <si>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</si>
  <si>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</si>
  <si>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</si>
  <si>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</si>
  <si>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</si>
  <si>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</si>
  <si>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</si>
  <si>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</si>
  <si>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</si>
  <si>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</si>
  <si>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</si>
  <si>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</si>
  <si>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</si>
  <si>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</si>
  <si>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</si>
  <si>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</si>
  <si>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</si>
  <si>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</si>
  <si>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</si>
  <si>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</si>
  <si>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</si>
  <si>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</si>
  <si>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</si>
  <si>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</si>
  <si>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</si>
  <si>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</si>
  <si>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</si>
  <si>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</si>
  <si>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</si>
  <si>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</si>
  <si>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</si>
  <si>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</si>
  <si>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</si>
  <si>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</si>
  <si>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</si>
  <si>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</si>
  <si>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</si>
  <si>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</si>
  <si>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</si>
  <si>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</si>
  <si>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</si>
  <si>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</si>
  <si>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</si>
  <si>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</si>
  <si>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</si>
  <si>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</si>
  <si>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</si>
  <si>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</si>
  <si>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</si>
  <si>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</si>
  <si>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</si>
  <si>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</si>
  <si>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</si>
  <si>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</si>
  <si>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</si>
  <si>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</si>
  <si>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</si>
  <si>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</si>
  <si>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</si>
  <si>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</si>
  <si>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</si>
  <si>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</si>
  <si>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</si>
  <si>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</si>
  <si>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</si>
  <si>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</si>
  <si>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</si>
  <si>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</si>
  <si>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</si>
  <si>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</si>
  <si>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</si>
  <si>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</si>
  <si>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</si>
  <si>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</si>
  <si>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</si>
  <si>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</si>
  <si>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</si>
  <si>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</si>
  <si>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</si>
  <si>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</si>
  <si>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</si>
  <si>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</si>
  <si>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</si>
  <si>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</si>
  <si>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</si>
  <si>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</si>
  <si>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</si>
  <si>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</si>
  <si>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</si>
  <si>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</si>
  <si>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</si>
  <si>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</si>
  <si>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</si>
  <si>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</si>
  <si>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</si>
  <si>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</si>
  <si>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</si>
  <si>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</si>
  <si>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</si>
  <si>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</si>
  <si>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</si>
  <si>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</si>
  <si>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</si>
  <si>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</si>
  <si>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</si>
  <si>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</si>
  <si>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</si>
  <si>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</si>
  <si>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</si>
  <si>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</si>
  <si>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</si>
  <si>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</si>
  <si>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</si>
  <si>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</si>
  <si>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</si>
  <si>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</si>
  <si>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</si>
  <si>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</si>
  <si>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</si>
  <si>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</si>
  <si>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</si>
  <si>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</si>
  <si>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</si>
  <si>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</si>
  <si>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</si>
  <si>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</si>
  <si>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</si>
  <si>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</si>
  <si>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</si>
  <si>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</si>
  <si>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</si>
  <si>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</si>
  <si>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</si>
  <si>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</si>
  <si>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</si>
  <si>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</si>
  <si>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</si>
  <si>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</si>
  <si>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</si>
  <si>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</si>
  <si>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</si>
  <si>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</si>
  <si>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</si>
  <si>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</si>
  <si>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</si>
  <si>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</si>
  <si>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</si>
  <si>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</si>
  <si>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</si>
  <si>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</si>
  <si>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</si>
  <si>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</si>
  <si>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</si>
  <si>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</si>
  <si>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</si>
  <si>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</si>
  <si>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</si>
  <si>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</si>
  <si>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</si>
  <si>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</si>
  <si>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</si>
  <si>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</si>
  <si>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</si>
  <si>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</si>
  <si>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</si>
  <si>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</si>
  <si>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</si>
  <si>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</si>
  <si>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</si>
  <si>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</si>
  <si>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</si>
  <si>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</si>
  <si>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</si>
  <si>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</si>
  <si>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</si>
  <si>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</si>
  <si>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</si>
  <si>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</si>
  <si>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</si>
  <si>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</si>
  <si>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</si>
  <si>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</si>
  <si>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</si>
  <si>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</si>
  <si>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</si>
  <si>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</si>
  <si>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</si>
  <si>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</si>
  <si>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</si>
  <si>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</si>
  <si>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</si>
  <si>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</si>
  <si>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</si>
  <si>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</si>
  <si>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</si>
  <si>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</si>
  <si>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</si>
  <si>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</si>
  <si>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</si>
  <si>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</si>
  <si>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</si>
  <si>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</si>
  <si>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</si>
  <si>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</si>
  <si>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</si>
  <si>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</si>
  <si>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</si>
  <si>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</si>
  <si>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</si>
  <si>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</si>
  <si>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</si>
  <si>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</si>
  <si>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</si>
  <si>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</si>
  <si>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</si>
  <si>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</si>
  <si>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</si>
  <si>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</si>
  <si>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</si>
  <si>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</si>
  <si>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</si>
  <si>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</si>
  <si>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</si>
  <si>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</si>
  <si>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</si>
  <si>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</si>
  <si>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</si>
  <si>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</si>
  <si>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</si>
  <si>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</si>
  <si>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</si>
  <si>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</si>
  <si>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</si>
  <si>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</si>
  <si>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</si>
  <si>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</si>
  <si>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</si>
  <si>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</si>
  <si>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</si>
  <si>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</si>
  <si>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</si>
  <si>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</si>
  <si>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</si>
  <si>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</si>
  <si>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</si>
  <si>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</si>
  <si>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</si>
  <si>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</si>
  <si>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</si>
  <si>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</si>
  <si>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</si>
  <si>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</si>
  <si>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</si>
  <si>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</si>
  <si>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</si>
  <si>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</si>
  <si>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</si>
  <si>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</si>
  <si>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</si>
  <si>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</si>
  <si>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</si>
  <si>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</si>
  <si>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</si>
  <si>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</si>
  <si>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</si>
  <si>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</si>
  <si>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</si>
  <si>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</si>
  <si>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</si>
  <si>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</si>
  <si>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</si>
  <si>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</si>
  <si>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</si>
  <si>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</si>
  <si>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</si>
  <si>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</si>
  <si>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</si>
  <si>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</si>
  <si>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</si>
  <si>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</si>
  <si>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</si>
  <si>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</si>
  <si>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</si>
  <si>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</si>
  <si>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</si>
  <si>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</si>
  <si>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</si>
  <si>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</si>
  <si>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</si>
  <si>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</si>
  <si>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</si>
  <si>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</si>
  <si>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</si>
  <si>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</si>
  <si>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</si>
  <si>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</si>
  <si>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</si>
  <si>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</si>
  <si>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</si>
  <si>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</si>
  <si>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</si>
  <si>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</si>
  <si>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</si>
  <si>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</si>
  <si>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</si>
  <si>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</si>
  <si>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</si>
  <si>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</si>
  <si>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</si>
  <si>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</si>
  <si>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</si>
  <si>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</si>
  <si>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</si>
  <si>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</si>
  <si>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</si>
  <si>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</si>
  <si>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</si>
  <si>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</si>
  <si>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</si>
  <si>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</si>
  <si>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</si>
  <si>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</si>
  <si>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</si>
  <si>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</si>
  <si>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</si>
  <si>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</si>
  <si>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</si>
  <si>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</si>
  <si>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</si>
  <si>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</si>
  <si>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</si>
  <si>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</si>
  <si>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</si>
  <si>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</si>
  <si>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</si>
  <si>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</si>
  <si>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</si>
  <si>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</si>
  <si>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</si>
  <si>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</si>
  <si>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</si>
  <si>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</si>
  <si>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</si>
  <si>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</si>
  <si>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</si>
  <si>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</si>
  <si>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</si>
  <si>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</si>
  <si>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</si>
  <si>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</si>
  <si>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</si>
  <si>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</si>
  <si>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</si>
  <si>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</si>
  <si>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</si>
  <si>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</si>
  <si>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</si>
  <si>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</si>
  <si>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</si>
  <si>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</si>
  <si>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</si>
  <si>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</si>
  <si>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</si>
  <si>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</si>
  <si>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</si>
  <si>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</si>
  <si>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</si>
  <si>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</si>
  <si>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</si>
  <si>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</si>
  <si>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</si>
  <si>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</si>
  <si>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</si>
  <si>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</si>
  <si>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</si>
  <si>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</si>
  <si>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</si>
  <si>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</si>
  <si>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</si>
  <si>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</si>
  <si>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</si>
  <si>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</si>
  <si>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</si>
  <si>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</si>
  <si>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</si>
  <si>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</si>
  <si>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</si>
  <si>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</si>
  <si>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</si>
  <si>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</si>
  <si>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</si>
  <si>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</si>
  <si>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</si>
  <si>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</si>
  <si>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</si>
  <si>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</si>
  <si>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</si>
  <si>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</si>
  <si>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</si>
  <si>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</si>
  <si>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</si>
  <si>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</si>
  <si>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</si>
  <si>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</si>
  <si>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</si>
  <si>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</si>
  <si>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</si>
  <si>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</si>
  <si>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</si>
  <si>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</si>
  <si>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</si>
  <si>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</si>
  <si>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</si>
  <si>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</si>
  <si>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</si>
  <si>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</si>
  <si>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</si>
  <si>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</si>
  <si>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</si>
  <si>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</si>
  <si>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</si>
  <si>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</si>
  <si>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</si>
  <si>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</si>
  <si>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</si>
  <si>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</si>
  <si>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</si>
  <si>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</si>
  <si>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</si>
  <si>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</si>
  <si>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</si>
  <si>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</si>
  <si>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</si>
  <si>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</si>
  <si>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</si>
  <si>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</si>
  <si>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</si>
  <si>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</si>
  <si>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</si>
  <si>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</si>
  <si>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</si>
  <si>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</si>
  <si>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</si>
  <si>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</si>
  <si>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</si>
  <si>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</si>
  <si>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</si>
  <si>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</si>
  <si>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</si>
  <si>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</si>
  <si>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</si>
  <si>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</si>
  <si>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</si>
  <si>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</si>
  <si>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</si>
  <si>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</si>
  <si>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</si>
  <si>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</si>
  <si>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</si>
  <si>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</si>
  <si>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</si>
  <si>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</si>
  <si>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</si>
  <si>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</si>
  <si>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</si>
  <si>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</si>
  <si>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</si>
  <si>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</si>
  <si>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</si>
  <si>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</si>
  <si>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</si>
  <si>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</si>
  <si>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</si>
  <si>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</si>
  <si>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</si>
  <si>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</si>
  <si>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</si>
  <si>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</si>
  <si>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</si>
  <si>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</si>
  <si>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</si>
  <si>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</si>
  <si>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</si>
  <si>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</si>
  <si>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</si>
  <si>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</si>
  <si>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</si>
  <si>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</si>
  <si>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</si>
  <si>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</si>
  <si>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</si>
  <si>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</si>
  <si>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</si>
  <si>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</si>
  <si>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</si>
  <si>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</si>
  <si>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</si>
  <si>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</si>
  <si>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</si>
  <si>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</si>
  <si>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</si>
  <si>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</si>
  <si>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</si>
  <si>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</si>
  <si>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</si>
  <si>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</si>
  <si>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</si>
  <si>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</si>
  <si>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</si>
  <si>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</si>
  <si>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</si>
  <si>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</si>
  <si>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</si>
  <si>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</si>
  <si>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</si>
  <si>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</si>
  <si>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</si>
  <si>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</si>
  <si>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</si>
  <si>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</si>
  <si>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</si>
  <si>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</si>
  <si>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</si>
  <si>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</si>
  <si>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</si>
  <si>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</si>
  <si>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</si>
  <si>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</si>
  <si>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</si>
  <si>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</si>
  <si>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</si>
  <si>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</si>
  <si>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</si>
  <si>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</si>
  <si>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</si>
  <si>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</si>
  <si>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</si>
  <si>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</si>
  <si>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</si>
  <si>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</si>
  <si>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</si>
  <si>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</si>
  <si>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</si>
  <si>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</si>
  <si>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</si>
  <si>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</si>
  <si>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</si>
  <si>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</si>
  <si>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</si>
  <si>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</si>
  <si>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</si>
  <si>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</si>
  <si>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</si>
  <si>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</si>
  <si>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</si>
  <si>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</si>
  <si>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</si>
  <si>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</si>
  <si>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</si>
  <si>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</si>
  <si>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</si>
  <si>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</si>
  <si>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</si>
  <si>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</si>
  <si>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</si>
  <si>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</si>
  <si>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</si>
  <si>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</si>
  <si>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</si>
  <si>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</si>
  <si>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</si>
  <si>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</si>
  <si>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</si>
  <si>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</si>
  <si>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</si>
  <si>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</si>
  <si>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</si>
  <si>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</si>
  <si>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</si>
  <si>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</si>
  <si>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</si>
  <si>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</si>
  <si>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</si>
  <si>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</si>
  <si>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</si>
  <si>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</si>
  <si>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</si>
  <si>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</si>
  <si>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</si>
  <si>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</si>
  <si>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</si>
  <si>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</si>
  <si>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</si>
  <si>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</si>
  <si>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</si>
  <si>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</si>
  <si>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</si>
  <si>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</si>
  <si>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</si>
  <si>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</si>
  <si>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</si>
  <si>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</si>
  <si>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</si>
  <si>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</si>
  <si>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</si>
  <si>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</si>
  <si>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</si>
  <si>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</si>
  <si>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</si>
  <si>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</si>
  <si>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</si>
  <si>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</si>
  <si>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</si>
  <si>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</si>
  <si>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</si>
  <si>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</si>
  <si>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</si>
  <si>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</si>
  <si>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</si>
  <si>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</si>
  <si>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</si>
  <si>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</si>
  <si>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</si>
  <si>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</si>
  <si>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</si>
  <si>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</si>
  <si>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</si>
  <si>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</si>
  <si>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</si>
  <si>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</si>
  <si>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</si>
  <si>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</si>
  <si>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</si>
  <si>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</si>
  <si>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</si>
  <si>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</si>
  <si>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</si>
  <si>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</si>
  <si>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</si>
  <si>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</si>
  <si>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</si>
  <si>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</si>
  <si>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</si>
  <si>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</si>
  <si>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</si>
  <si>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</si>
  <si>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</si>
  <si>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</si>
  <si>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</si>
  <si>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</si>
  <si>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</si>
  <si>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</si>
  <si>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</si>
  <si>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</si>
  <si>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</si>
  <si>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</si>
  <si>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</si>
  <si>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</si>
  <si>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</si>
  <si>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</si>
  <si>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</si>
  <si>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</si>
  <si>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</si>
  <si>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</si>
  <si>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</si>
  <si>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</si>
  <si>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</si>
  <si>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</si>
  <si>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</si>
  <si>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</si>
  <si>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</si>
  <si>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</si>
  <si>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</si>
  <si>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</si>
  <si>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</si>
  <si>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</si>
  <si>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</si>
  <si>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</si>
  <si>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</si>
  <si>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</si>
  <si>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</si>
  <si>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</si>
  <si>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</si>
  <si>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</si>
  <si>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</si>
  <si>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</si>
  <si>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</si>
  <si>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</si>
  <si>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</si>
  <si>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</si>
  <si>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</si>
  <si>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</si>
  <si>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</si>
  <si>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</si>
  <si>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</si>
  <si>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</si>
  <si>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</si>
  <si>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</si>
  <si>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</si>
  <si>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</si>
  <si>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</si>
  <si>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</si>
  <si>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</si>
  <si>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</si>
  <si>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</si>
  <si>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</si>
  <si>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</si>
  <si>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</si>
  <si>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</si>
  <si>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</si>
  <si>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</si>
  <si>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</si>
  <si>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</si>
  <si>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</si>
  <si>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</si>
  <si>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</si>
  <si>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</si>
  <si>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</si>
  <si>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</si>
  <si>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</si>
  <si>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</si>
  <si>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</si>
  <si>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</si>
  <si>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</si>
  <si>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</si>
  <si>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</si>
  <si>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</si>
  <si>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</si>
  <si>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</si>
  <si>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</si>
  <si>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</si>
  <si>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</si>
  <si>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</si>
  <si>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</si>
  <si>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</si>
  <si>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</si>
  <si>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</si>
  <si>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</si>
  <si>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</si>
  <si>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</si>
  <si>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</si>
  <si>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</si>
  <si>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</si>
  <si>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</si>
  <si>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</si>
  <si>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</si>
  <si>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</si>
  <si>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</si>
  <si>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</si>
  <si>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</si>
  <si>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</si>
  <si>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</si>
  <si>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</si>
  <si>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</si>
  <si>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</si>
  <si>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</si>
  <si>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</si>
  <si>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</si>
  <si>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</si>
  <si>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</si>
  <si>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</si>
  <si>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</si>
  <si>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</si>
  <si>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</si>
  <si>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</si>
  <si>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</si>
  <si>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</si>
  <si>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</si>
  <si>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</si>
  <si>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</si>
  <si>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</si>
  <si>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</si>
  <si>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</si>
  <si>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</si>
  <si>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</si>
  <si>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</si>
  <si>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</si>
  <si>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</si>
  <si>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</si>
  <si>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</si>
  <si>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</si>
  <si>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</si>
  <si>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</si>
  <si>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</si>
  <si>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</si>
  <si>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</si>
  <si>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</si>
  <si>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</si>
  <si>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</si>
  <si>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</si>
  <si>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</si>
  <si>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</si>
  <si>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</si>
  <si>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</si>
  <si>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</si>
  <si>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</si>
  <si>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</si>
  <si>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</si>
  <si>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</si>
  <si>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</si>
  <si>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</si>
  <si>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</si>
  <si>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</si>
  <si>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</si>
  <si>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</si>
  <si>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</si>
  <si>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</si>
  <si>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</si>
  <si>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</si>
  <si>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</si>
  <si>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</si>
  <si>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</si>
  <si>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</si>
  <si>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</si>
  <si>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</si>
  <si>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</si>
  <si>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</si>
  <si>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</si>
  <si>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</si>
  <si>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</si>
  <si>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</si>
  <si>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</si>
  <si>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</si>
  <si>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</si>
  <si>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</si>
  <si>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</si>
  <si>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</si>
  <si>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</si>
  <si>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</si>
  <si>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</si>
  <si>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</si>
  <si>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</si>
  <si>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</si>
  <si>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</si>
  <si>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</si>
  <si>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</si>
  <si>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</si>
  <si>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</si>
  <si>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</si>
  <si>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</si>
  <si>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</si>
  <si>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</si>
  <si>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</si>
  <si>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</si>
  <si>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</si>
  <si>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</si>
  <si>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</si>
  <si>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</si>
  <si>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</si>
  <si>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</si>
  <si>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</si>
  <si>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</si>
  <si>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</si>
  <si>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</si>
  <si>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</si>
  <si>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</si>
  <si>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</si>
  <si>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</si>
  <si>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</si>
  <si>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</si>
  <si>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</si>
  <si>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</si>
  <si>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</si>
  <si>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</si>
  <si>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</si>
  <si>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</si>
  <si>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</si>
  <si>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</si>
  <si>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</si>
  <si>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</si>
  <si>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</si>
  <si>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</si>
  <si>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</si>
  <si>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</si>
  <si>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</si>
  <si>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</si>
  <si>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</si>
  <si>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</si>
  <si>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</si>
  <si>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</si>
  <si>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</si>
  <si>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</si>
  <si>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</si>
  <si>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</si>
  <si>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</si>
  <si>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</si>
  <si>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</si>
  <si>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</si>
  <si>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</si>
  <si>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</si>
  <si>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</si>
  <si>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</si>
  <si>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</si>
  <si>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</si>
  <si>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</si>
  <si>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</si>
  <si>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</si>
  <si>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</si>
  <si>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</si>
  <si>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</si>
  <si>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</si>
  <si>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</si>
  <si>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</si>
  <si>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</si>
  <si>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</si>
  <si>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</si>
  <si>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</si>
  <si>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</si>
  <si>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</si>
  <si>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</si>
  <si>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</si>
  <si>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</si>
  <si>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</si>
  <si>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</si>
  <si>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</si>
  <si>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</si>
  <si>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</si>
  <si>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</si>
  <si>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</si>
  <si>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</si>
  <si>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</si>
  <si>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</si>
  <si>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</si>
  <si>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</si>
  <si>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</si>
  <si>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</si>
  <si>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</si>
  <si>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</si>
  <si>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</si>
  <si>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</si>
  <si>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</si>
  <si>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</si>
  <si>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</si>
  <si>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</si>
  <si>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</si>
  <si>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</si>
  <si>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</si>
  <si>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</si>
  <si>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</si>
  <si>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</si>
  <si>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</si>
  <si>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</si>
  <si>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</si>
  <si>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</si>
  <si>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</si>
  <si>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</si>
  <si>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</si>
  <si>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</si>
  <si>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</si>
  <si>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</si>
  <si>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</si>
  <si>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</si>
  <si>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</si>
  <si>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</si>
  <si>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</si>
  <si>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</si>
  <si>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</si>
  <si>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</si>
  <si>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</si>
  <si>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</si>
  <si>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</si>
  <si>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</si>
  <si>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</si>
  <si>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</si>
  <si>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</si>
  <si>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</si>
  <si>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</si>
  <si>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</si>
  <si>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</si>
  <si>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</si>
  <si>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</si>
  <si>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</si>
  <si>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</si>
  <si>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</si>
  <si>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</si>
  <si>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</si>
  <si>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</si>
  <si>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</si>
  <si>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</si>
  <si>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</si>
  <si>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</si>
  <si>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</si>
  <si>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</si>
  <si>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</si>
  <si>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</si>
  <si>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</si>
  <si>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</si>
  <si>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</si>
  <si>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</si>
  <si>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</si>
  <si>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</si>
  <si>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</si>
  <si>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</si>
  <si>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</si>
  <si>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</si>
  <si>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</si>
  <si>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</si>
  <si>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</si>
  <si>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</si>
  <si>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</si>
  <si>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</si>
  <si>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</si>
  <si>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</si>
  <si>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</si>
  <si>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</si>
  <si>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</si>
  <si>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</si>
  <si>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</si>
  <si>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</si>
  <si>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</si>
  <si>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</si>
  <si>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</si>
  <si>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</si>
  <si>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</si>
  <si>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</si>
  <si>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</si>
  <si>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</si>
  <si>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</si>
  <si>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</si>
  <si>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</si>
  <si>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</si>
  <si>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</si>
  <si>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</si>
  <si>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</si>
  <si>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</si>
  <si>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</si>
  <si>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</si>
  <si>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</si>
  <si>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</si>
  <si>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</si>
  <si>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</si>
  <si>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</si>
  <si>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</si>
  <si>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</si>
  <si>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</si>
  <si>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</si>
  <si>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</si>
  <si>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</si>
  <si>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</si>
  <si>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</si>
  <si>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</si>
  <si>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</si>
  <si>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</si>
  <si>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</si>
  <si>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</si>
  <si>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</si>
  <si>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</si>
  <si>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</si>
  <si>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</si>
  <si>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</si>
  <si>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</si>
  <si>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</si>
  <si>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</si>
  <si>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</si>
  <si>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</si>
  <si>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</si>
  <si>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</si>
  <si>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</si>
  <si>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</si>
  <si>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</si>
  <si>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</si>
  <si>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</si>
  <si>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</si>
  <si>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</si>
  <si>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</si>
  <si>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</si>
  <si>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</si>
  <si>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</si>
  <si>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</si>
  <si>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</si>
  <si>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</si>
  <si>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</si>
  <si>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</si>
  <si>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</si>
  <si>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</si>
  <si>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</si>
  <si>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</si>
  <si>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</si>
  <si>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</si>
  <si>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</si>
  <si>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</si>
  <si>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</si>
  <si>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</si>
  <si>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</si>
  <si>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</si>
  <si>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</si>
  <si>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</si>
  <si>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</si>
  <si>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</si>
  <si>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</si>
  <si>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</si>
  <si>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</si>
  <si>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</si>
  <si>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</si>
  <si>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</si>
  <si>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</si>
  <si>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</si>
  <si>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</si>
  <si>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</si>
  <si>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</si>
  <si>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</si>
  <si>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</si>
  <si>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</si>
  <si>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</si>
  <si>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</si>
  <si>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</si>
  <si>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</si>
  <si>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</si>
  <si>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</si>
  <si>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</si>
  <si>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</si>
  <si>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</si>
  <si>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</si>
  <si>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</si>
  <si>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</si>
  <si>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</si>
  <si>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</si>
  <si>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</si>
  <si>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</si>
  <si>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</si>
  <si>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</si>
  <si>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</si>
  <si>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</si>
  <si>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</si>
  <si>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</si>
  <si>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</si>
  <si>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</si>
  <si>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</si>
  <si>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</si>
  <si>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</si>
  <si>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</si>
  <si>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</si>
  <si>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</si>
  <si>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</si>
  <si>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</si>
  <si>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</si>
  <si>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</si>
  <si>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</si>
  <si>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</si>
  <si>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</si>
  <si>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</si>
  <si>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</si>
  <si>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</si>
  <si>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</si>
  <si>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</si>
  <si>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</si>
  <si>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</si>
  <si>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</si>
  <si>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</si>
  <si>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</si>
  <si>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</si>
  <si>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</si>
  <si>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</si>
  <si>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</si>
  <si>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</si>
  <si>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</si>
  <si>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</si>
  <si>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</si>
  <si>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</si>
  <si>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</si>
  <si>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</si>
  <si>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</si>
  <si>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</si>
  <si>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</si>
  <si>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</si>
  <si>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</si>
  <si>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</si>
  <si>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</si>
  <si>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</si>
  <si>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</si>
  <si>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</si>
  <si>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</si>
  <si>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</si>
  <si>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</si>
  <si>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</si>
  <si>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</si>
  <si>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</si>
  <si>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</si>
  <si>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</si>
  <si>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</si>
  <si>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</si>
  <si>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</si>
  <si>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</si>
  <si>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</si>
  <si>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</si>
  <si>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</si>
  <si>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</si>
  <si>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</si>
  <si>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</si>
  <si>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</si>
  <si>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</si>
  <si>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</si>
  <si>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</si>
  <si>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</si>
  <si>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</si>
  <si>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</si>
  <si>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</si>
  <si>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</si>
  <si>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</si>
  <si>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</si>
  <si>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</si>
  <si>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</si>
  <si>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</si>
  <si>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</si>
  <si>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</si>
  <si>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</si>
  <si>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</si>
  <si>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</si>
  <si>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</si>
  <si>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</si>
  <si>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</si>
  <si>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</si>
  <si>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</si>
  <si>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</si>
  <si>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</si>
  <si>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</si>
  <si>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</si>
  <si>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</si>
  <si>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</si>
  <si>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</si>
  <si>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</si>
  <si>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</si>
  <si>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</si>
  <si>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</si>
  <si>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</si>
  <si>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</si>
  <si>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</si>
  <si>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</si>
  <si>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</si>
  <si>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</si>
  <si>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</si>
  <si>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</si>
  <si>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</si>
  <si>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</si>
  <si>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</si>
  <si>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</si>
  <si>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</si>
  <si>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</si>
  <si>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</si>
  <si>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</si>
  <si>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</si>
  <si>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</si>
  <si>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</si>
  <si>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</si>
  <si>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</si>
  <si>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</si>
  <si>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</si>
  <si>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</si>
  <si>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</si>
  <si>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</si>
  <si>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</si>
  <si>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</si>
  <si>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</si>
  <si>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</si>
  <si>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</si>
  <si>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</si>
  <si>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</si>
  <si>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</si>
  <si>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</si>
  <si>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</si>
  <si>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</si>
  <si>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</si>
  <si>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</si>
  <si>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</si>
  <si>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</si>
  <si>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</si>
  <si>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</si>
  <si>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</si>
  <si>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</si>
  <si>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</si>
  <si>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</si>
  <si>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</si>
  <si>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</si>
  <si>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</si>
  <si>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</si>
  <si>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</si>
  <si>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</si>
  <si>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</si>
  <si>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</si>
  <si>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</si>
  <si>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</si>
  <si>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</si>
  <si>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</si>
  <si>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</si>
  <si>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</si>
  <si>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</si>
  <si>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</si>
  <si>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</si>
  <si>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</si>
  <si>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</si>
  <si>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</si>
  <si>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</si>
  <si>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</si>
  <si>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</si>
  <si>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</si>
  <si>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</si>
  <si>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</si>
  <si>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</si>
  <si>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</si>
  <si>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</si>
  <si>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</si>
  <si>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</si>
  <si>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</si>
  <si>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</si>
  <si>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</si>
  <si>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</si>
  <si>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</si>
  <si>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</si>
  <si>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</si>
  <si>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</si>
  <si>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</si>
  <si>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</si>
  <si>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</si>
  <si>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</si>
  <si>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</si>
  <si>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</si>
  <si>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</si>
  <si>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</si>
  <si>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</si>
  <si>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</si>
  <si>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</si>
  <si>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</si>
  <si>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</si>
  <si>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</si>
  <si>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</si>
  <si>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</si>
  <si>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</si>
  <si>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</si>
  <si>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</si>
  <si>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</si>
  <si>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</si>
  <si>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</si>
  <si>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</si>
  <si>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</si>
  <si>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</si>
  <si>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</si>
  <si>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</si>
  <si>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</si>
  <si>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</si>
  <si>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</si>
  <si>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</si>
  <si>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</si>
  <si>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</si>
  <si>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</si>
  <si>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</si>
  <si>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</si>
  <si>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</si>
  <si>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</si>
  <si>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</si>
  <si>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</si>
  <si>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</si>
  <si>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</si>
  <si>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</si>
  <si>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</si>
  <si>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</si>
  <si>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</si>
  <si>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</si>
  <si>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</si>
  <si>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</si>
  <si>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</si>
  <si>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</si>
  <si>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</si>
  <si>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</si>
  <si>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</si>
  <si>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</si>
  <si>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</si>
  <si>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</si>
  <si>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</si>
  <si>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</si>
  <si>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</si>
  <si>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</si>
  <si>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</si>
  <si>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</si>
  <si>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</si>
  <si>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</si>
  <si>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</si>
  <si>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</si>
  <si>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</si>
  <si>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</si>
  <si>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</si>
  <si>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</si>
  <si>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</si>
  <si>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</si>
  <si>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</si>
  <si>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</si>
  <si>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</si>
  <si>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</si>
  <si>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</si>
  <si>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</si>
  <si>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</si>
  <si>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</si>
  <si>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</si>
  <si>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</si>
  <si>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</si>
  <si>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</si>
  <si>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</si>
  <si>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</si>
  <si>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</si>
  <si>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</si>
  <si>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</si>
  <si>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</si>
  <si>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</si>
  <si>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</si>
  <si>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</si>
  <si>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</si>
  <si>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</si>
  <si>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</si>
  <si>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</si>
  <si>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</si>
  <si>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</si>
  <si>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</si>
  <si>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</si>
  <si>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</si>
  <si>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</si>
  <si>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</si>
  <si>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</si>
  <si>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</si>
  <si>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</si>
  <si>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</si>
  <si>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</si>
  <si>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</si>
  <si>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</si>
  <si>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</si>
  <si>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</si>
  <si>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</si>
  <si>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</si>
  <si>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</si>
  <si>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</si>
  <si>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</si>
  <si>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</si>
  <si>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</si>
  <si>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</si>
  <si>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</si>
  <si>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</si>
  <si>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</si>
  <si>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</si>
  <si>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</si>
  <si>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</si>
  <si>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</si>
  <si>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</si>
  <si>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</si>
  <si>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</si>
  <si>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</si>
  <si>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</si>
  <si>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</si>
  <si>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</si>
  <si>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</si>
  <si>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</si>
  <si>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</si>
  <si>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</si>
  <si>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</si>
  <si>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</si>
  <si>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</si>
  <si>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</si>
  <si>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</si>
  <si>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</si>
  <si>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</si>
  <si>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</si>
  <si>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</si>
  <si>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</si>
  <si>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</si>
  <si>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</si>
  <si>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</si>
  <si>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</si>
  <si>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</si>
  <si>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</si>
  <si>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</si>
  <si>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</si>
  <si>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</si>
  <si>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</si>
  <si>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</si>
  <si>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</si>
  <si>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</si>
  <si>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</si>
  <si>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</si>
  <si>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</si>
  <si>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</si>
  <si>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</si>
  <si>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</si>
  <si>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</si>
  <si>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</si>
  <si>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</si>
  <si>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</si>
  <si>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</si>
  <si>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</si>
  <si>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</si>
  <si>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</si>
  <si>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</si>
  <si>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</si>
  <si>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</si>
  <si>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</si>
  <si>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</si>
  <si>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</si>
  <si>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</si>
  <si>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</si>
  <si>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</si>
  <si>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</si>
  <si>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</si>
  <si>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</si>
  <si>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</si>
  <si>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</si>
  <si>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</si>
  <si>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</si>
  <si>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</si>
  <si>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</si>
  <si>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</si>
  <si>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</si>
  <si>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</si>
  <si>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</si>
  <si>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</si>
  <si>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</si>
  <si>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</si>
  <si>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</si>
  <si>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</si>
  <si>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</si>
  <si>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</si>
  <si>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</si>
  <si>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</si>
  <si>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</si>
  <si>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</si>
  <si>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</si>
  <si>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</si>
  <si>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</si>
  <si>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</si>
  <si>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</si>
  <si>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</si>
  <si>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</si>
  <si>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</si>
  <si>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</si>
  <si>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</si>
  <si>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</si>
  <si>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</si>
  <si>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</si>
  <si>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</si>
  <si>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</si>
  <si>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</si>
  <si>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</si>
  <si>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</si>
  <si>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</si>
  <si>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</si>
  <si>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</si>
  <si>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</si>
  <si>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</si>
  <si>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</si>
  <si>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</si>
  <si>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</si>
  <si>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</si>
  <si>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</si>
  <si>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</si>
  <si>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</si>
  <si>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</si>
  <si>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</si>
  <si>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</si>
  <si>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</si>
  <si>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</si>
  <si>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</si>
  <si>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</si>
  <si>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</si>
  <si>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</si>
  <si>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</si>
  <si>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</si>
  <si>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</si>
  <si>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</si>
  <si>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</si>
  <si>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</si>
  <si>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</si>
  <si>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</si>
  <si>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</si>
  <si>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</si>
  <si>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</si>
  <si>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</si>
  <si>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</si>
  <si>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</si>
  <si>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</si>
  <si>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</si>
  <si>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</si>
  <si>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</si>
  <si>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</si>
  <si>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</si>
  <si>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</si>
  <si>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</si>
  <si>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</si>
  <si>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</si>
  <si>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</si>
  <si>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</si>
  <si>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</si>
  <si>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</si>
  <si>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</si>
  <si>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</si>
  <si>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</si>
  <si>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</si>
  <si>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</si>
  <si>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</si>
  <si>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</si>
  <si>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</si>
  <si>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</si>
  <si>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</si>
  <si>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</si>
  <si>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</si>
  <si>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</si>
  <si>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</si>
  <si>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</si>
  <si>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</si>
  <si>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</si>
  <si>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</si>
  <si>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</si>
  <si>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</si>
  <si>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</si>
  <si>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</si>
  <si>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</si>
  <si>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</si>
  <si>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</si>
  <si>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</si>
  <si>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</si>
  <si>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</si>
  <si>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</si>
  <si>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</si>
  <si>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</si>
  <si>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</si>
  <si>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</si>
  <si>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</si>
  <si>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</si>
  <si>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</si>
  <si>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</si>
  <si>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</si>
  <si>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</si>
  <si>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</si>
  <si>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</si>
  <si>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</si>
  <si>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</si>
  <si>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</si>
  <si>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</si>
  <si>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</si>
  <si>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</si>
  <si>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</si>
  <si>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</si>
  <si>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</si>
  <si>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</si>
  <si>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</si>
  <si>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</si>
  <si>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</si>
  <si>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</si>
  <si>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</si>
  <si>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</si>
  <si>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</si>
  <si>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</si>
  <si>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</si>
  <si>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</si>
  <si>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</si>
  <si>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</si>
  <si>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</si>
  <si>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</si>
  <si>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</si>
  <si>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</si>
  <si>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</si>
  <si>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</si>
  <si>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</si>
  <si>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</si>
  <si>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</si>
  <si>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</si>
  <si>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</si>
  <si>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</si>
  <si>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</si>
  <si>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</si>
  <si>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</si>
  <si>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</si>
  <si>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</si>
  <si>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</si>
  <si>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</si>
  <si>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</si>
  <si>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</si>
  <si>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</si>
  <si>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</si>
  <si>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</si>
  <si>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</si>
  <si>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</si>
  <si>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</si>
  <si>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</si>
  <si>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</si>
  <si>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</si>
  <si>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</si>
  <si>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</si>
  <si>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</si>
  <si>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</si>
  <si>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</si>
  <si>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</si>
  <si>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</si>
  <si>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</si>
  <si>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</si>
  <si>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</si>
  <si>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</si>
  <si>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</si>
  <si>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</si>
  <si>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</si>
  <si>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</si>
  <si>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</si>
  <si>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</si>
  <si>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</si>
  <si>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</si>
  <si>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</si>
  <si>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</si>
  <si>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</si>
  <si>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</si>
  <si>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</si>
  <si>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</si>
  <si>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</si>
  <si>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</si>
  <si>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</si>
  <si>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</si>
  <si>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</si>
  <si>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</si>
  <si>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</si>
  <si>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</si>
  <si>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</si>
  <si>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</si>
  <si>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</si>
  <si>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</si>
  <si>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</si>
  <si>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</si>
  <si>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</si>
  <si>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</si>
  <si>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</si>
  <si>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</si>
  <si>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</si>
  <si>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</si>
  <si>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</si>
  <si>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</si>
  <si>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</si>
  <si>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</si>
  <si>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</si>
  <si>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</si>
  <si>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</si>
  <si>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</si>
  <si>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</si>
  <si>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</si>
  <si>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</si>
  <si>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</si>
  <si>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</si>
  <si>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</si>
  <si>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</si>
  <si>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</si>
  <si>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</si>
  <si>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</si>
  <si>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</si>
  <si>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</si>
  <si>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</si>
  <si>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</si>
  <si>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</si>
  <si>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</si>
  <si>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</si>
  <si>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</si>
  <si>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</si>
  <si>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</si>
  <si>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</si>
  <si>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</si>
  <si>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</si>
  <si>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</si>
  <si>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</si>
  <si>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</si>
  <si>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</si>
  <si>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</si>
  <si>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</si>
  <si>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</si>
  <si>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</si>
  <si>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</si>
  <si>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</si>
  <si>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</si>
  <si>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</si>
  <si>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</si>
  <si>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</si>
  <si>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</si>
  <si>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</si>
  <si>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</si>
  <si>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</si>
  <si>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</si>
  <si>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</si>
  <si>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</si>
  <si>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</si>
  <si>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</si>
  <si>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</si>
  <si>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</si>
  <si>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</si>
  <si>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</si>
  <si>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</si>
  <si>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</si>
  <si>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</si>
  <si>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</si>
  <si>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</si>
  <si>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</si>
  <si>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</si>
  <si>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</si>
  <si>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</si>
  <si>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</si>
  <si>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</si>
  <si>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</si>
  <si>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</si>
  <si>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</si>
  <si>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</si>
  <si>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</si>
  <si>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</si>
  <si>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</si>
  <si>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</si>
  <si>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</si>
  <si>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</si>
  <si>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</si>
  <si>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</si>
  <si>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</si>
  <si>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</si>
  <si>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</si>
  <si>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</si>
  <si>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</si>
  <si>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</si>
  <si>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</si>
  <si>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</si>
  <si>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</si>
  <si>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</si>
  <si>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</si>
  <si>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</si>
  <si>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</si>
  <si>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</si>
  <si>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</si>
  <si>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</si>
  <si>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</si>
  <si>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</si>
  <si>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</si>
  <si>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</si>
  <si>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</si>
  <si>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</si>
  <si>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</si>
  <si>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</si>
  <si>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</si>
  <si>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</si>
  <si>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</si>
  <si>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</si>
  <si>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</si>
  <si>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</si>
  <si>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</si>
  <si>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</si>
  <si>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</si>
  <si>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</si>
  <si>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</si>
  <si>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</si>
  <si>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</si>
  <si>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</si>
  <si>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</si>
  <si>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</si>
  <si>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</si>
  <si>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</si>
  <si>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</si>
  <si>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</si>
  <si>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</si>
  <si>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</si>
  <si>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</si>
  <si>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</si>
  <si>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</si>
  <si>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</si>
  <si>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</si>
  <si>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</si>
  <si>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</si>
  <si>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</si>
  <si>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</si>
  <si>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</si>
  <si>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</si>
  <si>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</si>
  <si>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</si>
  <si>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</si>
  <si>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</si>
  <si>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</si>
  <si>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</si>
  <si>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</si>
  <si>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</si>
  <si>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</si>
  <si>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</si>
  <si>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</si>
  <si>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</si>
  <si>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</si>
  <si>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</si>
  <si>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</si>
  <si>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</si>
  <si>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</si>
  <si>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</si>
  <si>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</si>
  <si>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</si>
  <si>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</si>
  <si>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</si>
  <si>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</si>
  <si>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</si>
  <si>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</si>
  <si>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</si>
  <si>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</si>
  <si>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</si>
  <si>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</si>
  <si>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</si>
  <si>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</si>
  <si>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</si>
  <si>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</si>
  <si>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</si>
  <si>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</si>
  <si>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</si>
  <si>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</si>
  <si>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</si>
  <si>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</si>
  <si>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</si>
  <si>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</si>
  <si>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</si>
  <si>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</si>
  <si>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</si>
  <si>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</si>
  <si>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</si>
  <si>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</si>
  <si>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</si>
  <si>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</si>
  <si>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</si>
  <si>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</si>
  <si>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</si>
  <si>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</si>
  <si>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</si>
  <si>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</si>
  <si>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</si>
  <si>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</si>
  <si>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</si>
  <si>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</si>
  <si>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</si>
  <si>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</si>
  <si>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</si>
  <si>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</si>
  <si>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</si>
  <si>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</si>
  <si>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</si>
  <si>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</si>
  <si>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</si>
  <si>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</si>
  <si>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</si>
  <si>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</si>
  <si>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</si>
  <si>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</si>
  <si>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</si>
  <si>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</si>
  <si>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</si>
  <si>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</si>
  <si>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</si>
  <si>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</si>
  <si>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</si>
  <si>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</si>
  <si>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</si>
  <si>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</si>
  <si>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</si>
  <si>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</si>
  <si>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</si>
  <si>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</si>
  <si>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</si>
  <si>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</si>
  <si>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</si>
  <si>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</si>
  <si>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</si>
  <si>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</si>
  <si>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</si>
  <si>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</si>
  <si>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</si>
  <si>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</si>
  <si>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</si>
  <si>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</si>
  <si>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</si>
  <si>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</si>
  <si>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</si>
  <si>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</si>
  <si>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</si>
  <si>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</si>
  <si>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</si>
  <si>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</si>
  <si>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</si>
  <si>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</si>
  <si>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</si>
  <si>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</si>
  <si>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</si>
  <si>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</si>
  <si>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</si>
  <si>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</si>
  <si>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</si>
  <si>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</si>
  <si>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</si>
  <si>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</si>
  <si>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</si>
  <si>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</si>
  <si>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</si>
  <si>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</si>
  <si>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</si>
  <si>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</si>
  <si>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</si>
  <si>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</si>
  <si>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</si>
  <si>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</si>
  <si>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</si>
  <si>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</si>
  <si>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</si>
  <si>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</si>
  <si>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</si>
  <si>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</si>
  <si>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</si>
  <si>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</si>
  <si>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</si>
  <si>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</si>
  <si>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</si>
  <si>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</si>
  <si>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</si>
  <si>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</si>
  <si>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</si>
  <si>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</si>
  <si>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</si>
  <si>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</si>
  <si>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</si>
  <si>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</si>
  <si>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</si>
  <si>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</si>
  <si>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</si>
  <si>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</si>
  <si>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</si>
  <si>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</si>
  <si>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</si>
  <si>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</si>
  <si>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</si>
  <si>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</si>
  <si>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</si>
  <si>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</si>
  <si>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</si>
  <si>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</si>
  <si>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</si>
  <si>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</si>
  <si>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</si>
  <si>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</si>
  <si>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</si>
  <si>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</si>
  <si>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</si>
  <si>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</si>
  <si>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</si>
  <si>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</si>
  <si>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</si>
  <si>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</si>
  <si>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</si>
  <si>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</si>
  <si>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</si>
  <si>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</si>
  <si>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</si>
  <si>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</si>
  <si>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</si>
  <si>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</si>
  <si>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</si>
  <si>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</si>
  <si>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</si>
  <si>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</si>
  <si>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</si>
  <si>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</si>
  <si>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</si>
  <si>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</si>
  <si>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</si>
  <si>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</si>
  <si>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</si>
  <si>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</si>
  <si>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</si>
  <si>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</si>
  <si>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</si>
  <si>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</si>
  <si>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</si>
  <si>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</si>
  <si>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</si>
  <si>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</si>
  <si>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</si>
  <si>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</si>
  <si>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</si>
  <si>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</si>
  <si>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</si>
  <si>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</si>
  <si>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</si>
  <si>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</si>
  <si>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</si>
  <si>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</si>
  <si>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</si>
  <si>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</si>
  <si>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</si>
  <si>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</si>
  <si>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</si>
  <si>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</si>
  <si>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</si>
  <si>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</si>
  <si>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</si>
  <si>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</si>
  <si>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</si>
  <si>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</si>
  <si>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</si>
  <si>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</si>
  <si>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</si>
  <si>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</si>
  <si>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</si>
  <si>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</si>
  <si>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</si>
  <si>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</si>
  <si>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</si>
  <si>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</si>
  <si>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</si>
  <si>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</si>
  <si>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</si>
  <si>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</si>
  <si>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</si>
  <si>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</si>
  <si>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</si>
  <si>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</si>
  <si>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</si>
  <si>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</si>
  <si>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</si>
  <si>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</si>
  <si>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</si>
  <si>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</si>
  <si>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</si>
  <si>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</si>
  <si>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</si>
  <si>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</si>
  <si>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</si>
  <si>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</si>
  <si>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</si>
  <si>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</si>
  <si>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</si>
  <si>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</si>
  <si>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</si>
  <si>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</si>
  <si>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</si>
  <si>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</si>
  <si>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</si>
  <si>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</si>
  <si>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</si>
  <si>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</si>
  <si>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</si>
  <si>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</si>
  <si>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</si>
  <si>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</si>
  <si>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</si>
  <si>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</si>
  <si>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</si>
  <si>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</si>
  <si>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</si>
  <si>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</si>
  <si>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</si>
  <si>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</si>
  <si>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</si>
  <si>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</si>
  <si>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</si>
  <si>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</si>
  <si>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</si>
  <si>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</si>
  <si>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</si>
  <si>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</si>
  <si>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</si>
  <si>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</si>
  <si>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</si>
  <si>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</si>
  <si>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</si>
  <si>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</si>
  <si>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</si>
  <si>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</si>
  <si>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</si>
  <si>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</si>
  <si>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</si>
  <si>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</si>
  <si>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</si>
  <si>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</si>
  <si>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</si>
  <si>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</si>
  <si>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</si>
  <si>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</si>
  <si>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</si>
  <si>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</si>
  <si>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</si>
  <si>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</si>
  <si>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</si>
  <si>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</si>
  <si>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</si>
  <si>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</si>
  <si>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</si>
  <si>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</si>
  <si>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</si>
  <si>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</si>
  <si>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</si>
  <si>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</si>
  <si>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</si>
  <si>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</si>
  <si>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</si>
  <si>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</si>
  <si>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</si>
  <si>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</si>
  <si>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</si>
  <si>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</si>
  <si>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</si>
  <si>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</si>
  <si>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</si>
  <si>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</si>
  <si>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</si>
  <si>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</si>
  <si>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</si>
  <si>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</si>
  <si>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</si>
  <si>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</si>
  <si>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</si>
  <si>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</si>
  <si>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</si>
  <si>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</si>
  <si>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</si>
  <si>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</si>
  <si>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</si>
  <si>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</si>
  <si>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</si>
  <si>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</si>
  <si>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</si>
  <si>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</si>
  <si>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</si>
  <si>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</si>
  <si>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</si>
  <si>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</si>
  <si>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</si>
  <si>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</si>
  <si>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</si>
  <si>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</si>
  <si>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</si>
  <si>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</si>
  <si>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</si>
  <si>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</si>
  <si>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</si>
  <si>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</si>
  <si>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</si>
  <si>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</si>
  <si>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</si>
  <si>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</si>
  <si>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</si>
  <si>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</si>
  <si>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</si>
  <si>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</si>
  <si>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</si>
  <si>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</si>
  <si>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</si>
  <si>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</si>
  <si>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</si>
  <si>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</si>
  <si>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</si>
  <si>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</si>
  <si>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</si>
  <si>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</si>
  <si>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</si>
  <si>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</si>
  <si>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</si>
  <si>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</si>
  <si>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</si>
  <si>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</si>
  <si>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</si>
  <si>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</si>
  <si>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</si>
  <si>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</si>
  <si>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</si>
  <si>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</si>
  <si>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</si>
  <si>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</si>
  <si>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</si>
  <si>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</si>
  <si>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</si>
  <si>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</si>
  <si>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</si>
  <si>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</si>
  <si>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</si>
  <si>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</si>
  <si>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</si>
  <si>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</si>
  <si>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</si>
  <si>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</si>
  <si>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</si>
  <si>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</si>
  <si>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</si>
  <si>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</si>
  <si>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</si>
  <si>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</si>
  <si>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</si>
  <si>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</si>
  <si>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</si>
  <si>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</si>
  <si>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</si>
  <si>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</si>
  <si>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</si>
  <si>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</si>
  <si>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</si>
  <si>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</si>
  <si>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</si>
  <si>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</si>
  <si>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</si>
  <si>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</si>
  <si>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</si>
  <si>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</si>
  <si>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</si>
  <si>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</si>
  <si>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</si>
  <si>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</si>
  <si>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</si>
  <si>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</si>
  <si>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</si>
  <si>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</si>
  <si>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</si>
  <si>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</si>
  <si>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</si>
  <si>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</si>
  <si>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</si>
  <si>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</si>
  <si>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</si>
  <si>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</si>
  <si>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</si>
  <si>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</si>
  <si>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</si>
  <si>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</si>
  <si>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</si>
  <si>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</si>
  <si>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</si>
  <si>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</si>
  <si>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</si>
  <si>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</si>
  <si>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</si>
  <si>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</si>
  <si>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</si>
  <si>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</si>
  <si>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</si>
  <si>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</si>
  <si>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</si>
  <si>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</si>
  <si>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</si>
  <si>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</si>
  <si>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</si>
  <si>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</si>
  <si>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</si>
  <si>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</si>
  <si>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</si>
  <si>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</si>
  <si>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</si>
  <si>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</si>
  <si>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</si>
  <si>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</si>
  <si>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</si>
  <si>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</si>
  <si>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</si>
  <si>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</si>
  <si>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</si>
  <si>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</si>
  <si>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</si>
  <si>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</si>
  <si>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</si>
  <si>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</si>
  <si>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</si>
  <si>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</si>
  <si>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</si>
  <si>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</si>
  <si>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</si>
  <si>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</si>
  <si>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</si>
  <si>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</si>
  <si>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</si>
  <si>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</si>
  <si>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</si>
  <si>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</si>
  <si>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</si>
  <si>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</si>
  <si>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</si>
  <si>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</si>
  <si>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</si>
  <si>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</si>
  <si>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</si>
  <si>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</si>
  <si>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</si>
  <si>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</si>
  <si>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</si>
  <si>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</si>
  <si>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</si>
  <si>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</si>
  <si>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</si>
  <si>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</si>
  <si>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</si>
  <si>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</si>
  <si>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</si>
  <si>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</si>
  <si>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</si>
  <si>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</si>
  <si>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</si>
  <si>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</si>
  <si>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</si>
  <si>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</si>
  <si>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</si>
  <si>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</si>
  <si>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</si>
  <si>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</si>
  <si>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</si>
  <si>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</si>
  <si>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</si>
  <si>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</si>
  <si>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</si>
  <si>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</si>
  <si>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</si>
  <si>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</si>
  <si>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</si>
  <si>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</si>
  <si>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</si>
  <si>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</si>
  <si>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</si>
  <si>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</si>
  <si>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</si>
  <si>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</si>
  <si>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</si>
  <si>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</si>
  <si>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</si>
  <si>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</si>
  <si>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</si>
  <si>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</si>
  <si>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</si>
  <si>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</si>
  <si>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</si>
  <si>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</si>
  <si>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</si>
  <si>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</si>
  <si>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</si>
  <si>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</si>
  <si>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</si>
  <si>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</si>
  <si>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</si>
  <si>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</si>
  <si>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</si>
  <si>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</si>
  <si>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</si>
  <si>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</si>
  <si>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</si>
  <si>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</si>
  <si>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</si>
  <si>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</si>
  <si>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</si>
  <si>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</si>
  <si>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</si>
  <si>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</si>
  <si>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</si>
  <si>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</si>
  <si>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</si>
  <si>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</si>
  <si>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</si>
  <si>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</si>
  <si>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</si>
  <si>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</si>
  <si>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</si>
  <si>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</si>
  <si>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</si>
  <si>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</si>
  <si>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</si>
  <si>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</si>
  <si>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</si>
  <si>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</si>
  <si>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</si>
  <si>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</si>
  <si>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</si>
  <si>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</si>
  <si>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</si>
  <si>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</si>
  <si>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</si>
  <si>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</si>
  <si>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</si>
  <si>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</si>
  <si>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</si>
  <si>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</si>
  <si>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</si>
  <si>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</si>
  <si>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</si>
  <si>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</si>
  <si>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</si>
  <si>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</si>
  <si>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</si>
  <si>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</si>
  <si>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</si>
  <si>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</si>
  <si>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</si>
  <si>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</si>
  <si>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</si>
  <si>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</si>
  <si>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</si>
  <si>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</si>
  <si>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</si>
  <si>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</si>
  <si>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</si>
  <si>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</si>
  <si>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</si>
  <si>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</si>
  <si>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</si>
  <si>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</si>
  <si>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</si>
  <si>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</si>
  <si>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</si>
  <si>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</si>
  <si>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</si>
  <si>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</si>
  <si>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</si>
  <si>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</si>
  <si>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</si>
  <si>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</si>
  <si>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</si>
  <si>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</si>
  <si>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</si>
  <si>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</si>
  <si>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</si>
  <si>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</si>
  <si>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</si>
  <si>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</si>
  <si>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</si>
  <si>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</si>
  <si>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</si>
  <si>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</si>
  <si>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</si>
  <si>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</si>
  <si>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</si>
  <si>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</si>
  <si>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</si>
  <si>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</si>
  <si>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</si>
  <si>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</si>
  <si>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</si>
  <si>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</si>
  <si>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</si>
  <si>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</si>
  <si>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</si>
  <si>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</si>
  <si>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</si>
  <si>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</si>
  <si>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</si>
  <si>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</si>
  <si>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</si>
  <si>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</si>
  <si>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</si>
  <si>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</si>
  <si>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</si>
  <si>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</si>
  <si>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</si>
  <si>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</si>
  <si>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</si>
  <si>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</si>
  <si>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</si>
  <si>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</si>
  <si>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</si>
  <si>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</si>
  <si>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</si>
  <si>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</si>
  <si>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</si>
  <si>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</si>
  <si>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</si>
  <si>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</si>
  <si>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</si>
  <si>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</si>
  <si>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</si>
  <si>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</si>
  <si>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</si>
  <si>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</si>
  <si>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</si>
  <si>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</si>
  <si>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</si>
  <si>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</si>
  <si>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</si>
  <si>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</si>
  <si>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</si>
  <si>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</si>
  <si>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</si>
  <si>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</si>
  <si>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</si>
  <si>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</si>
  <si>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</si>
  <si>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</si>
  <si>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</si>
  <si>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</si>
  <si>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</si>
  <si>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</si>
  <si>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</si>
  <si>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</si>
  <si>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</si>
  <si>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</si>
  <si>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</si>
  <si>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</si>
  <si>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</si>
  <si>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</si>
  <si>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</si>
  <si>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</si>
  <si>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</si>
  <si>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</si>
  <si>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</si>
  <si>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</si>
  <si>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</si>
  <si>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</si>
  <si>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</si>
  <si>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</si>
  <si>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</si>
  <si>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</si>
  <si>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</si>
  <si>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</si>
  <si>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</si>
  <si>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</si>
  <si>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</si>
  <si>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</si>
  <si>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</si>
  <si>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</si>
  <si>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</si>
  <si>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</si>
  <si>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</si>
  <si>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</si>
  <si>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</si>
  <si>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</si>
  <si>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</si>
  <si>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</si>
  <si>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</si>
  <si>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</si>
  <si>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</si>
  <si>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</si>
  <si>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</si>
  <si>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</si>
  <si>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</si>
  <si>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</si>
  <si>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</si>
  <si>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</si>
  <si>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</si>
  <si>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</si>
  <si>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</si>
  <si>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</si>
  <si>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</si>
  <si>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</si>
  <si>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</si>
  <si>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</si>
  <si>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</si>
  <si>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</si>
  <si>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</si>
  <si>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</si>
  <si>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</si>
  <si>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</si>
  <si>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</si>
  <si>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</si>
  <si>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</si>
  <si>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</si>
  <si>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</si>
  <si>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</si>
  <si>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</si>
  <si>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</si>
  <si>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</si>
  <si>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</si>
  <si>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</si>
  <si>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</si>
  <si>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</si>
  <si>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</si>
  <si>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</si>
  <si>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</si>
  <si>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</si>
  <si>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</si>
  <si>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</si>
  <si>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</si>
  <si>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</si>
  <si>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</si>
  <si>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</si>
  <si>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</si>
  <si>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</si>
  <si>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</si>
  <si>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</si>
  <si>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</si>
  <si>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</si>
  <si>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</si>
  <si>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</si>
  <si>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</si>
  <si>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</si>
  <si>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</si>
  <si>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</si>
  <si>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</si>
  <si>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</si>
  <si>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</si>
  <si>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</si>
  <si>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</si>
  <si>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</si>
  <si>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</si>
  <si>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</si>
  <si>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</si>
  <si>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</si>
  <si>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</si>
  <si>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</si>
  <si>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</si>
  <si>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</si>
  <si>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</si>
  <si>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</si>
  <si>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</si>
  <si>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</si>
  <si>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</si>
  <si>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</si>
  <si>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</si>
  <si>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</si>
  <si>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</si>
  <si>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</si>
  <si>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</si>
  <si>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</si>
  <si>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</si>
  <si>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</si>
  <si>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</si>
  <si>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</si>
  <si>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</si>
  <si>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</si>
  <si>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</si>
  <si>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</si>
  <si>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</si>
  <si>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</si>
  <si>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</si>
  <si>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</si>
  <si>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</si>
  <si>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</si>
  <si>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</si>
  <si>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</si>
  <si>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</si>
  <si>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</si>
  <si>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</si>
  <si>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</si>
  <si>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</si>
  <si>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</si>
  <si>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</si>
  <si>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</si>
  <si>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</si>
  <si>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</si>
  <si>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</si>
  <si>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</si>
  <si>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</si>
  <si>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</si>
  <si>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</si>
  <si>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</si>
  <si>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</si>
  <si>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</si>
  <si>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</si>
  <si>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</si>
  <si>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</si>
  <si>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</si>
  <si>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</si>
  <si>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</si>
  <si>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</si>
  <si>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</si>
  <si>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</si>
  <si>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</si>
  <si>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</si>
  <si>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</si>
  <si>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</si>
  <si>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</si>
  <si>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</si>
  <si>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</si>
  <si>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</si>
  <si>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</si>
  <si>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</si>
  <si>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</si>
  <si>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</si>
  <si>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</si>
  <si>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</si>
  <si>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</si>
  <si>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</si>
  <si>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</si>
  <si>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</si>
  <si>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</si>
  <si>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</si>
  <si>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</si>
  <si>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</si>
  <si>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</si>
  <si>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</si>
  <si>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</si>
  <si>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</si>
  <si>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</si>
  <si>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</si>
  <si>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</si>
  <si>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</si>
  <si>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</si>
  <si>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</si>
  <si>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</si>
  <si>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</si>
  <si>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</si>
  <si>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</si>
  <si>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</si>
  <si>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</si>
  <si>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</si>
  <si>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</si>
  <si>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</si>
  <si>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</si>
  <si>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</si>
  <si>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</si>
  <si>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</si>
  <si>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</si>
  <si>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</si>
  <si>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</si>
  <si>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</si>
  <si>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</si>
  <si>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</si>
  <si>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</si>
  <si>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</si>
  <si>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</si>
  <si>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</si>
  <si>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</si>
  <si>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</si>
  <si>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</si>
  <si>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</si>
  <si>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</si>
  <si>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</si>
  <si>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</si>
  <si>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</si>
  <si>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</si>
  <si>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</si>
  <si>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</si>
  <si>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</si>
  <si>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</si>
  <si>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</si>
  <si>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</si>
  <si>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</si>
  <si>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</si>
  <si>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</si>
  <si>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</si>
  <si>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</si>
  <si>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</si>
  <si>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</si>
  <si>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</si>
  <si>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</si>
  <si>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</si>
  <si>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</si>
  <si>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</si>
  <si>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</si>
  <si>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</si>
  <si>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</si>
  <si>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</si>
  <si>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</si>
  <si>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</si>
  <si>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</si>
  <si>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</si>
  <si>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</si>
  <si>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</si>
  <si>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</si>
  <si>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</si>
  <si>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</si>
  <si>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</si>
  <si>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</si>
  <si>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</si>
  <si>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</si>
  <si>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</si>
  <si>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</si>
  <si>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</si>
  <si>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</si>
  <si>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</si>
  <si>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</si>
  <si>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</si>
  <si>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</si>
  <si>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</si>
  <si>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</si>
  <si>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</si>
  <si>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</si>
  <si>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</si>
  <si>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</si>
  <si>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</si>
  <si>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</si>
  <si>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</si>
  <si>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</si>
  <si>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</si>
  <si>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</si>
  <si>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</si>
  <si>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</si>
  <si>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</si>
  <si>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</si>
  <si>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</si>
  <si>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</si>
  <si>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</si>
  <si>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</si>
  <si>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</si>
  <si>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</si>
  <si>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</si>
  <si>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</si>
  <si>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</si>
  <si>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</si>
  <si>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</si>
  <si>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</si>
  <si>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</si>
  <si>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</si>
  <si>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</si>
  <si>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</si>
  <si>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</si>
  <si>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</si>
  <si>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</si>
  <si>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</si>
  <si>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</si>
  <si>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</si>
  <si>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</si>
  <si>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</si>
  <si>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</si>
  <si>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</si>
  <si>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</si>
  <si>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</si>
  <si>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</si>
  <si>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</si>
  <si>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</si>
  <si>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</si>
  <si>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</si>
  <si>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</si>
  <si>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</si>
  <si>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</si>
  <si>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</si>
  <si>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</si>
  <si>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</si>
  <si>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</si>
  <si>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</si>
  <si>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</si>
  <si>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</si>
  <si>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</si>
  <si>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</si>
  <si>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</si>
  <si>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</si>
  <si>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</si>
  <si>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</si>
  <si>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</si>
  <si>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</si>
  <si>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</si>
  <si>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</si>
  <si>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</si>
  <si>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</si>
  <si>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</si>
  <si>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</si>
  <si>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</si>
  <si>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</si>
  <si>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</si>
  <si>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</si>
  <si>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</si>
  <si>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</si>
  <si>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</si>
  <si>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</si>
  <si>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</si>
  <si>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</si>
  <si>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</si>
  <si>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</si>
  <si>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</si>
  <si>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</si>
  <si>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</si>
  <si>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</si>
  <si>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</si>
  <si>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</si>
  <si>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</si>
  <si>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</si>
  <si>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</si>
  <si>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</si>
  <si>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</si>
  <si>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</si>
  <si>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</si>
  <si>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</si>
  <si>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</si>
  <si>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</si>
  <si>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</si>
  <si>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</si>
  <si>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</si>
  <si>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</si>
  <si>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</si>
  <si>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</si>
  <si>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</si>
  <si>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</si>
  <si>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</si>
  <si>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</si>
  <si>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</si>
  <si>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</si>
  <si>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</si>
  <si>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</si>
  <si>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</si>
  <si>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</si>
  <si>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</si>
  <si>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</si>
  <si>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</si>
  <si>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</si>
  <si>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</si>
  <si>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</si>
  <si>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</si>
  <si>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</si>
  <si>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</si>
  <si>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</si>
  <si>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</si>
  <si>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</si>
  <si>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</si>
  <si>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</si>
  <si>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</si>
  <si>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</si>
  <si>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</si>
  <si>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</si>
  <si>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</si>
  <si>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</si>
  <si>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</si>
  <si>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</si>
  <si>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</si>
  <si>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</si>
  <si>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</si>
  <si>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</si>
  <si>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</si>
  <si>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</si>
  <si>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</si>
  <si>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</si>
  <si>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</si>
  <si>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</si>
  <si>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</si>
  <si>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</si>
  <si>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</si>
  <si>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</si>
  <si>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</si>
  <si>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</si>
  <si>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</si>
  <si>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</si>
  <si>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</si>
  <si>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</si>
  <si>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</si>
  <si>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</si>
  <si>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</si>
  <si>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</si>
  <si>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</si>
  <si>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</si>
  <si>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</si>
  <si>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</si>
  <si>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</si>
  <si>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</si>
  <si>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</si>
  <si>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</si>
  <si>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</si>
  <si>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</si>
  <si>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</si>
  <si>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</si>
  <si>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</si>
  <si>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</si>
  <si>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</si>
  <si>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</si>
  <si>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</si>
  <si>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</si>
  <si>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</si>
  <si>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</si>
  <si>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</si>
  <si>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</si>
  <si>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</si>
  <si>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</si>
  <si>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</si>
  <si>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</si>
  <si>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</si>
  <si>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</si>
  <si>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</si>
  <si>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</si>
  <si>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</si>
  <si>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</si>
  <si>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</si>
  <si>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</si>
  <si>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</si>
  <si>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</si>
  <si>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</si>
  <si>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</si>
  <si>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</si>
  <si>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</si>
  <si>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</si>
  <si>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</si>
  <si>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</si>
  <si>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</si>
  <si>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</si>
  <si>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</si>
  <si>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</si>
  <si>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</si>
  <si>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</si>
  <si>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</si>
  <si>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</si>
  <si>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</si>
  <si>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</si>
  <si>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</si>
  <si>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</si>
  <si>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</si>
  <si>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</si>
  <si>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</si>
  <si>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</si>
  <si>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</si>
  <si>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</si>
  <si>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</si>
  <si>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</si>
  <si>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</si>
  <si>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</si>
  <si>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</si>
  <si>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</si>
  <si>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</si>
  <si>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</si>
  <si>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</si>
  <si>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</si>
  <si>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</si>
  <si>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</si>
  <si>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</si>
  <si>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</si>
  <si>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</si>
  <si>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</si>
  <si>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</si>
  <si>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</si>
  <si>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</si>
  <si>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</si>
  <si>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</si>
  <si>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</si>
  <si>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</si>
  <si>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</si>
  <si>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</si>
  <si>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</si>
  <si>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</si>
  <si>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</si>
  <si>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</si>
  <si>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</si>
  <si>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</si>
  <si>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</si>
  <si>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</si>
  <si>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</si>
  <si>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</si>
  <si>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</si>
  <si>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</si>
  <si>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</si>
  <si>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</si>
  <si>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</si>
  <si>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</si>
  <si>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</si>
  <si>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</si>
  <si>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</si>
  <si>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</si>
  <si>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</si>
  <si>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</si>
  <si>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</si>
  <si>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</si>
  <si>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</si>
  <si>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</si>
  <si>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</si>
  <si>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</si>
  <si>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</si>
  <si>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</si>
  <si>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</si>
  <si>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</si>
  <si>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</si>
  <si>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</si>
  <si>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</si>
  <si>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</si>
  <si>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</si>
  <si>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</si>
  <si>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</si>
  <si>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</si>
  <si>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</si>
  <si>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</si>
  <si>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</si>
  <si>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</si>
  <si>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</si>
  <si>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</si>
  <si>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</si>
  <si>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</si>
  <si>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</si>
  <si>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</si>
  <si>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</si>
  <si>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</si>
  <si>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</si>
  <si>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</si>
  <si>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</si>
  <si>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</si>
  <si>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</si>
  <si>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</si>
  <si>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</si>
  <si>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</si>
  <si>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</si>
  <si>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</si>
  <si>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</si>
  <si>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</si>
  <si>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</si>
  <si>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</si>
  <si>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</si>
  <si>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</si>
  <si>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</si>
  <si>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</si>
  <si>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</si>
  <si>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</si>
  <si>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</si>
  <si>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</si>
  <si>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</si>
  <si>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</si>
  <si>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</si>
  <si>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</si>
  <si>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</si>
  <si>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</si>
  <si>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</si>
  <si>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</si>
  <si>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</si>
  <si>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</si>
  <si>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</si>
  <si>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</si>
  <si>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</si>
  <si>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</si>
  <si>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</si>
  <si>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</si>
  <si>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</si>
  <si>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</si>
  <si>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</si>
  <si>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</si>
  <si>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</si>
  <si>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</si>
  <si>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</si>
  <si>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</si>
  <si>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</si>
  <si>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</si>
  <si>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</si>
  <si>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</si>
  <si>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</si>
  <si>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</si>
  <si>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</si>
  <si>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</si>
  <si>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</si>
  <si>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</si>
  <si>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</si>
  <si>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</si>
  <si>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</si>
  <si>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</si>
  <si>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</si>
  <si>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</si>
  <si>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</si>
  <si>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</si>
  <si>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</si>
  <si>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</si>
  <si>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</si>
  <si>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</si>
  <si>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</si>
  <si>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</si>
  <si>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</si>
  <si>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</si>
  <si>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</si>
  <si>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</si>
  <si>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</si>
  <si>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</si>
  <si>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</si>
  <si>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</si>
  <si>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</si>
  <si>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</si>
  <si>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</si>
  <si>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</si>
  <si>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</si>
  <si>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</si>
  <si>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</si>
  <si>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</si>
  <si>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</si>
  <si>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</si>
  <si>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</si>
  <si>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</si>
  <si>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</si>
  <si>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</si>
  <si>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</si>
  <si>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</si>
  <si>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</si>
  <si>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</si>
  <si>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</si>
  <si>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</si>
  <si>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</si>
  <si>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</si>
  <si>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</si>
  <si>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</si>
  <si>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</si>
  <si>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</si>
  <si>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</si>
  <si>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</si>
  <si>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</si>
  <si>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</si>
  <si>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</si>
  <si>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</si>
  <si>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</si>
  <si>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</si>
  <si>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</si>
  <si>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</si>
  <si>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</si>
  <si>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</si>
  <si>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</si>
  <si>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</si>
  <si>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</si>
  <si>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</si>
  <si>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</si>
  <si>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</si>
  <si>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</si>
  <si>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</si>
  <si>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</si>
  <si>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</si>
  <si>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</si>
  <si>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</si>
  <si>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</si>
  <si>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</si>
  <si>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</si>
  <si>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</si>
  <si>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</si>
  <si>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</si>
  <si>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</si>
  <si>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</si>
  <si>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</si>
  <si>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</si>
  <si>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</si>
  <si>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</si>
  <si>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</si>
  <si>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</si>
  <si>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</si>
  <si>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</si>
  <si>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</si>
  <si>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</si>
  <si>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</si>
  <si>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</si>
  <si>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</si>
  <si>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</si>
  <si>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</si>
  <si>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</si>
  <si>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</si>
  <si>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</si>
  <si>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</si>
  <si>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</si>
  <si>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</si>
  <si>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</si>
  <si>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</si>
  <si>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</si>
  <si>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</si>
  <si>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</si>
  <si>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</si>
  <si>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</si>
  <si>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</si>
  <si>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</si>
  <si>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</si>
  <si>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</si>
  <si>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</si>
  <si>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</si>
  <si>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</si>
  <si>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</si>
  <si>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</si>
  <si>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</si>
  <si>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</si>
  <si>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</si>
  <si>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</si>
  <si>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</si>
  <si>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</si>
  <si>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</si>
  <si>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</si>
  <si>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</si>
  <si>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</si>
  <si>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</si>
  <si>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</si>
  <si>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</si>
  <si>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</si>
  <si>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</si>
  <si>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</si>
  <si>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</si>
  <si>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</si>
  <si>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</si>
  <si>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</si>
  <si>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</si>
  <si>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</si>
  <si>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</si>
  <si>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</si>
  <si>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</si>
  <si>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</si>
  <si>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</si>
  <si>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</si>
  <si>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</si>
  <si>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</si>
  <si>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</si>
  <si>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</si>
  <si>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</si>
  <si>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</si>
  <si>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</si>
  <si>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</si>
  <si>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</si>
  <si>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</si>
  <si>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</si>
  <si>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</si>
  <si>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</si>
  <si>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</si>
  <si>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</si>
  <si>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</si>
  <si>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</si>
  <si>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</si>
  <si>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</si>
  <si>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</si>
  <si>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</si>
  <si>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</si>
  <si>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</si>
  <si>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</si>
  <si>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</si>
  <si>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</si>
  <si>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</si>
  <si>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</si>
  <si>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</si>
  <si>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</si>
  <si>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</si>
  <si>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</si>
  <si>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</si>
  <si>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</si>
  <si>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</si>
  <si>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</si>
  <si>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</si>
  <si>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</si>
  <si>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</si>
  <si>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</si>
  <si>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</si>
  <si>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</si>
  <si>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</si>
  <si>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</si>
  <si>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</si>
  <si>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</si>
  <si>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</si>
  <si>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</si>
  <si>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</si>
  <si>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</si>
  <si>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</si>
  <si>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</si>
  <si>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</si>
  <si>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</si>
  <si>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</si>
  <si>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</si>
  <si>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</si>
  <si>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</si>
  <si>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</si>
  <si>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</si>
  <si>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</si>
  <si>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</si>
  <si>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</si>
  <si>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</si>
  <si>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</si>
  <si>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</si>
  <si>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</si>
  <si>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</si>
  <si>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</si>
  <si>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</si>
  <si>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</si>
  <si>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</si>
  <si>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</si>
  <si>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</si>
  <si>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</si>
  <si>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</si>
  <si>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</si>
  <si>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</si>
  <si>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</si>
  <si>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</si>
  <si>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</si>
  <si>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</si>
  <si>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</si>
  <si>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</si>
  <si>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</si>
  <si>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</si>
  <si>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</si>
  <si>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</si>
  <si>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</si>
  <si>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</si>
  <si>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</si>
  <si>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</si>
  <si>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</si>
  <si>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</si>
  <si>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</si>
  <si>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</si>
  <si>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</si>
  <si>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</si>
  <si>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</si>
  <si>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</si>
  <si>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</si>
  <si>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</si>
  <si>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</si>
  <si>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</si>
  <si>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</si>
  <si>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</si>
  <si>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</si>
  <si>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</si>
  <si>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</si>
  <si>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</si>
  <si>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</si>
  <si>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</si>
  <si>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</si>
  <si>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</si>
  <si>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</si>
  <si>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</si>
  <si>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</si>
  <si>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</si>
  <si>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</si>
  <si>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</si>
  <si>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</si>
  <si>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</si>
  <si>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</si>
  <si>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</si>
  <si>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</si>
  <si>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</si>
  <si>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</si>
  <si>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</si>
  <si>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</si>
  <si>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</si>
  <si>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</si>
  <si>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</si>
  <si>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</si>
  <si>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</si>
  <si>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</si>
  <si>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</si>
  <si>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</si>
  <si>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</si>
  <si>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</si>
  <si>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</si>
  <si>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</si>
  <si>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</si>
  <si>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</si>
  <si>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</si>
  <si>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</si>
  <si>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</si>
  <si>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</si>
  <si>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</si>
  <si>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</si>
  <si>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</si>
  <si>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</si>
  <si>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</si>
  <si>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</si>
  <si>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</si>
  <si>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</si>
  <si>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</si>
  <si>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</si>
  <si>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</si>
  <si>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</si>
  <si>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</si>
  <si>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</si>
  <si>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</si>
  <si>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</si>
  <si>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</si>
  <si>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</si>
  <si>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</si>
  <si>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</si>
  <si>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</si>
  <si>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</si>
  <si>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</si>
  <si>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</si>
  <si>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</si>
  <si>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</si>
  <si>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</si>
  <si>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</si>
  <si>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</si>
  <si>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</si>
  <si>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</si>
  <si>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</si>
  <si>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</si>
  <si>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</si>
  <si>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</si>
  <si>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</si>
  <si>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</si>
  <si>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</si>
  <si>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</si>
  <si>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</si>
  <si>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</si>
  <si>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</si>
  <si>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</si>
  <si>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</si>
  <si>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</si>
  <si>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</si>
  <si>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</si>
  <si>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</si>
  <si>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</si>
  <si>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</si>
  <si>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</si>
  <si>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</si>
  <si>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</si>
  <si>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</si>
  <si>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</si>
  <si>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</si>
  <si>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</si>
  <si>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</si>
  <si>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</si>
  <si>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</si>
  <si>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</si>
  <si>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</si>
  <si>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</si>
  <si>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</si>
  <si>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</si>
  <si>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</si>
  <si>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</si>
  <si>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</si>
  <si>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</si>
  <si>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</si>
  <si>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</si>
  <si>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</si>
  <si>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</si>
  <si>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</si>
  <si>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</si>
  <si>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</si>
  <si>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</si>
  <si>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</si>
  <si>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</si>
  <si>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</si>
  <si>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</si>
  <si>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</si>
  <si>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</si>
  <si>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</si>
  <si>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</si>
  <si>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</si>
  <si>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</si>
  <si>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</si>
  <si>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</si>
  <si>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</si>
  <si>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</si>
  <si>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</si>
  <si>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</si>
  <si>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</si>
  <si>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</si>
  <si>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</si>
  <si>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</si>
  <si>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</si>
  <si>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</si>
  <si>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color rgb="FFFFFFFF"/>
        <sz val="11.0"/>
      </rPr>
      <t xml:space="preserve">3. Summary. </t>
    </r>
    <r>
      <rPr>
        <rFont val="Inconsolata"/>
        <color rgb="FFFFF2CC"/>
        <sz val="11.0"/>
      </rPr>
      <t>*</t>
    </r>
    <r>
      <rPr>
        <rFont val="Inconsolata"/>
        <b/>
        <color rgb="FFFFF2CC"/>
        <sz val="11.0"/>
      </rPr>
      <t>*Don't write anything or sort!**</t>
    </r>
    <r>
      <rPr>
        <rFont val="Inconsolata"/>
        <color rgb="FFFFFFFF"/>
        <sz val="11.0"/>
      </rPr>
      <t xml:space="preserve"> This page is autogenerated. Copy this data and paste (values only) in tab 4 to finalize.</t>
    </r>
  </si>
  <si>
    <t>Code</t>
  </si>
  <si>
    <t>Code+Statement</t>
  </si>
  <si>
    <t>Subject</t>
  </si>
  <si>
    <t>Grade</t>
  </si>
  <si>
    <t>Learning Goal (SWBAT)</t>
  </si>
  <si>
    <t>Set</t>
  </si>
  <si>
    <t>Dim</t>
  </si>
  <si>
    <t>4. Paste values (for static sheet); document alignments for teachers.</t>
  </si>
  <si>
    <t>&gt; Warnings:</t>
  </si>
  <si>
    <t>Statement</t>
  </si>
  <si>
    <t>Target?</t>
  </si>
  <si>
    <t>Grp</t>
  </si>
  <si>
    <t>How does the lesson align to the standard?</t>
  </si>
  <si>
    <t>1: Explain how animal behavior facilitates in reproduction, and explain how exceptions to a general rule arise (i.e. sex role reversal)</t>
  </si>
  <si>
    <t>y</t>
  </si>
  <si>
    <t>Students will discuss why animals reproduce, and what types of behavior animals engage in to increase the odds of reproduction, and, after an overview of typical behavior, we will discuss examples of exceptions to the rule, such as sex role reversal.</t>
  </si>
  <si>
    <t>2: Understand that there there are exceptions in biology by integrating evidence from scientific texts and graphs of real biological data, and eplain why it is important to study exceptions in biology and other disciplines</t>
  </si>
  <si>
    <t>Students will integrate data visualization of real biological data and scientific text, using scientific ideas and principles to investigate an real example of exceptions to the rule in nature, with evidence for sex role reversal in Guardian Frogs.</t>
  </si>
  <si>
    <t>3: Test hypotheses by interpreting histograms, scatter plots, and boxplots of real biological data</t>
  </si>
  <si>
    <t>Students will practice looking at real data that is variable, and become familiar with looking at mean and variability, through experience plotting boxplots and follow-up interpretation of data and discussion.</t>
  </si>
  <si>
    <t>Students will be presented with data visualizations, including graphs, along with oral and textual scientific information, and will be asked to interpret this information to understand the relationship between animal behavior and sexual selection.</t>
  </si>
  <si>
    <t>Students will integrate their findings from data visualization in graphs along with a piece of scientific text on Exceptions in Nature.</t>
  </si>
  <si>
    <t>5: Cite evidence from a scientific text to support analysis of what the text says explicitly as well as inferences drawn from the text</t>
  </si>
  <si>
    <t>Students will read a secondary source on Exceptions in Biology, from which we will ask them to draw on specific citations in their discussion of why exceptions in biology matter, and how they relate both specifically to our discussion of Guardian Frogs, and more broadly to the field of biology and beyond.</t>
  </si>
  <si>
    <t>Students will graph data, and become familiar with plotting the center and spread with boxplots, using real data on Guardian Frog behavior.</t>
  </si>
  <si>
    <t>4: Understand that biological data are variable and use statistical language (e.g. mean, range) and data visualization to describe such variation</t>
  </si>
  <si>
    <t>Students will practice graphing real biological data that is variable, and in so doing, will gain experience displaying numerical data in plots on a number scale, such as box plots.</t>
  </si>
  <si>
    <t>Students will plot real biological data in boxplots and interpret their data visualization to provide evidence to test their hypotheses about sex role reversal.</t>
  </si>
  <si>
    <t>Students will read a scientific text on Exceptions in Biology, which they will summarize and interact with to understand why exceptions to the rule matter in biological systems.</t>
  </si>
  <si>
    <t>6: Understand the relationship between biodiversity and geography, with focus on the geography of Borneo</t>
  </si>
  <si>
    <t>As an extension, students may investigate the relationship between biodiversity and geography, learning the definition of biodiversity and how habitat destruction and fragmentation can impact biodiversity, as is the case with the Guardian Frogs of Borneo.</t>
  </si>
  <si>
    <t>Students will investigate a map of Borneo that overlays environmental characteristics, from which they can make interpretations about the relationship between geography and biodiversity, and how these might be impacted by habitat loss.</t>
  </si>
  <si>
    <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</si>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</sst>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8">
    <font>
      <sz val="11.0"/>
      <color rgb="FF000000"/>
      <name val="Arial"/>
    </font>
    <font>
      <b/>
      <color theme="0"/>
      <name val="Calibri"/>
    </font>
    <font/>
    <font>
      <b/>
      <color theme="1"/>
      <name val="Calibri"/>
    </font>
    <font>
      <b/>
      <u/>
      <color rgb="FF1155CC"/>
    </font>
    <font>
      <color theme="1"/>
      <name val="Calibri"/>
    </font>
    <font>
      <sz val="11.0"/>
      <color theme="1"/>
      <name val="Calibri"/>
    </font>
    <font>
      <b/>
      <sz val="12.0"/>
      <color rgb="FFECA14D"/>
      <name val="Calibri"/>
    </font>
    <font>
      <b/>
      <sz val="12.0"/>
      <color rgb="FFDB4125"/>
      <name val="Calibri"/>
    </font>
    <font>
      <b/>
      <sz val="12.0"/>
      <color rgb="FF633A9A"/>
      <name val="Calibri"/>
    </font>
    <font>
      <b/>
      <sz val="12.0"/>
      <color rgb="FFB798E8"/>
      <name val="Calibri"/>
    </font>
    <font>
      <b/>
      <color rgb="FFFFFFFF"/>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
      <u/>
      <color rgb="FFFFFFFF"/>
      <name val="Calibri"/>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434343"/>
        <bgColor rgb="FF434343"/>
      </patternFill>
    </fill>
    <fill>
      <patternFill patternType="solid">
        <fgColor rgb="FFB7B7B7"/>
        <bgColor rgb="FFB7B7B7"/>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0" fontId="3" numFmtId="0" xfId="0" applyAlignment="1" applyFont="1">
      <alignment readingOrder="0"/>
    </xf>
    <xf borderId="0" fillId="4" fontId="5" numFmtId="49" xfId="0" applyAlignment="1" applyFont="1" applyNumberFormat="1">
      <alignment horizontal="center" readingOrder="0" shrinkToFit="0" wrapText="1"/>
    </xf>
    <xf borderId="0" fillId="4" fontId="5" numFmtId="0" xfId="0" applyAlignment="1" applyFont="1">
      <alignment readingOrder="0" shrinkToFit="0" wrapText="1"/>
    </xf>
    <xf borderId="0" fillId="0" fontId="6" numFmtId="0" xfId="0" applyAlignment="1" applyFont="1">
      <alignment shrinkToFit="0" vertical="bottom" wrapText="1"/>
    </xf>
    <xf borderId="0" fillId="0" fontId="5" numFmtId="0" xfId="0" applyAlignment="1" applyFont="1">
      <alignment shrinkToFit="0" wrapText="1"/>
    </xf>
    <xf borderId="7" fillId="3" fontId="7" numFmtId="0" xfId="0" applyAlignment="1" applyBorder="1" applyFont="1">
      <alignment horizontal="center"/>
    </xf>
    <xf borderId="0" fillId="3" fontId="8" numFmtId="0" xfId="0" applyAlignment="1" applyFont="1">
      <alignment horizontal="center"/>
    </xf>
    <xf borderId="0" fillId="3" fontId="9" numFmtId="0" xfId="0" applyAlignment="1" applyFont="1">
      <alignment horizontal="center"/>
    </xf>
    <xf borderId="8" fillId="3" fontId="10" numFmtId="0" xfId="0" applyAlignment="1" applyBorder="1" applyFont="1">
      <alignment horizontal="center"/>
    </xf>
    <xf borderId="0" fillId="0" fontId="6" numFmtId="0" xfId="0" applyAlignment="1" applyFont="1">
      <alignment shrinkToFit="0" vertical="bottom" wrapText="1"/>
    </xf>
    <xf borderId="0" fillId="0" fontId="5" numFmtId="0" xfId="0" applyAlignment="1" applyFont="1">
      <alignment readingOrder="0"/>
    </xf>
    <xf borderId="0" fillId="4" fontId="5" numFmtId="0" xfId="0" applyAlignment="1" applyFont="1">
      <alignment shrinkToFit="0" wrapText="1"/>
    </xf>
    <xf borderId="0" fillId="4" fontId="5" numFmtId="49" xfId="0" applyAlignment="1" applyFont="1" applyNumberFormat="1">
      <alignment horizontal="center" shrinkToFit="0" wrapText="1"/>
    </xf>
    <xf borderId="1" fillId="2" fontId="11" numFmtId="49" xfId="0" applyAlignment="1" applyBorder="1" applyFont="1" applyNumberFormat="1">
      <alignment horizontal="left"/>
    </xf>
    <xf borderId="0" fillId="2" fontId="12" numFmtId="0" xfId="0" applyAlignment="1" applyFont="1">
      <alignment shrinkToFit="0" vertical="bottom" wrapText="1"/>
    </xf>
    <xf borderId="0" fillId="2" fontId="12" numFmtId="0" xfId="0" applyAlignment="1" applyFont="1">
      <alignment shrinkToFit="0" vertical="bottom" wrapText="0"/>
    </xf>
    <xf borderId="0" fillId="5" fontId="13" numFmtId="0" xfId="0" applyAlignment="1" applyFill="1" applyFont="1">
      <alignment horizontal="center"/>
    </xf>
    <xf borderId="0" fillId="2" fontId="12" numFmtId="0" xfId="0" applyFont="1"/>
    <xf borderId="0" fillId="6" fontId="14" numFmtId="49" xfId="0" applyAlignment="1" applyFill="1" applyFont="1" applyNumberFormat="1">
      <alignment horizontal="center" shrinkToFit="0" vertical="bottom" wrapText="0"/>
    </xf>
    <xf borderId="0" fillId="3" fontId="14" numFmtId="0" xfId="0" applyAlignment="1" applyFont="1">
      <alignment shrinkToFit="0" vertical="bottom" wrapText="1"/>
    </xf>
    <xf borderId="0" fillId="0" fontId="14" numFmtId="0" xfId="0" applyAlignment="1" applyFont="1">
      <alignment vertical="bottom"/>
    </xf>
    <xf borderId="0" fillId="0" fontId="14" numFmtId="0" xfId="0" applyAlignment="1" applyFont="1">
      <alignment shrinkToFit="0" vertical="bottom" wrapText="1"/>
    </xf>
    <xf borderId="0" fillId="0" fontId="14" numFmtId="0" xfId="0" applyAlignment="1" applyFont="1">
      <alignment readingOrder="0" shrinkToFit="0" vertical="bottom" wrapText="1"/>
    </xf>
    <xf borderId="0" fillId="0" fontId="14" numFmtId="0" xfId="0" applyAlignment="1" applyFont="1">
      <alignment readingOrder="0" shrinkToFit="0" vertical="bottom" wrapText="0"/>
    </xf>
    <xf borderId="0" fillId="0" fontId="15" numFmtId="0" xfId="0" applyAlignment="1" applyFont="1">
      <alignment readingOrder="0" shrinkToFit="0" vertical="bottom" wrapText="0"/>
    </xf>
    <xf borderId="0" fillId="5" fontId="13" numFmtId="0" xfId="0" applyFont="1"/>
    <xf borderId="0" fillId="3" fontId="14" numFmtId="0" xfId="0" applyFont="1"/>
    <xf borderId="0" fillId="6" fontId="15" numFmtId="49" xfId="0" applyAlignment="1" applyFont="1" applyNumberFormat="1">
      <alignment horizontal="center" shrinkToFit="0" vertical="bottom" wrapText="0"/>
    </xf>
    <xf borderId="0" fillId="3" fontId="15" numFmtId="0" xfId="0" applyAlignment="1" applyFont="1">
      <alignment shrinkToFit="0" vertical="bottom" wrapText="1"/>
    </xf>
    <xf borderId="0" fillId="0" fontId="15" numFmtId="0" xfId="0" applyAlignment="1" applyFont="1">
      <alignment readingOrder="0" shrinkToFit="0" vertical="bottom" wrapText="1"/>
    </xf>
    <xf borderId="0" fillId="0" fontId="15" numFmtId="0" xfId="0" applyAlignment="1" applyFont="1">
      <alignment shrinkToFit="0" vertical="bottom" wrapText="0"/>
    </xf>
    <xf borderId="0" fillId="0" fontId="15" numFmtId="164" xfId="0" applyAlignment="1" applyFont="1" applyNumberFormat="1">
      <alignment readingOrder="0" shrinkToFit="0" vertical="bottom" wrapText="0"/>
    </xf>
    <xf borderId="0" fillId="5" fontId="16" numFmtId="0" xfId="0" applyFont="1"/>
    <xf borderId="0" fillId="5" fontId="16" numFmtId="49" xfId="0" applyFont="1" applyNumberFormat="1"/>
    <xf borderId="0" fillId="3" fontId="5" numFmtId="0" xfId="0" applyFont="1"/>
    <xf borderId="0" fillId="6" fontId="15" numFmtId="49" xfId="0" applyAlignment="1" applyFont="1" applyNumberFormat="1">
      <alignment horizontal="center" readingOrder="0" shrinkToFit="0" vertical="bottom" wrapText="0"/>
    </xf>
    <xf borderId="0" fillId="0" fontId="15" numFmtId="0" xfId="0" applyAlignment="1" applyFont="1">
      <alignment shrinkToFit="0" vertical="bottom" wrapText="1"/>
    </xf>
    <xf borderId="0" fillId="0" fontId="17" numFmtId="0" xfId="0" applyAlignment="1" applyFont="1">
      <alignment readingOrder="0" shrinkToFit="0" vertical="bottom" wrapText="0"/>
    </xf>
    <xf borderId="0" fillId="0" fontId="15" numFmtId="0" xfId="0" applyAlignment="1" applyFont="1">
      <alignment shrinkToFit="0" vertical="bottom" wrapText="0"/>
    </xf>
    <xf borderId="0" fillId="0" fontId="15" numFmtId="0" xfId="0" applyAlignment="1" applyFont="1">
      <alignment shrinkToFit="0" vertical="bottom" wrapText="1"/>
    </xf>
    <xf borderId="0" fillId="0" fontId="18" numFmtId="0" xfId="0" applyAlignment="1" applyFont="1">
      <alignment shrinkToFit="0" vertical="bottom" wrapText="1"/>
    </xf>
    <xf borderId="0" fillId="0" fontId="18" numFmtId="0" xfId="0" applyAlignment="1" applyFont="1">
      <alignment readingOrder="0" shrinkToFit="0" vertical="bottom" wrapText="1"/>
    </xf>
    <xf borderId="9" fillId="2" fontId="19" numFmtId="49" xfId="0" applyAlignment="1" applyBorder="1" applyFont="1" applyNumberFormat="1">
      <alignment horizontal="left" readingOrder="0"/>
    </xf>
    <xf borderId="10" fillId="0" fontId="2" numFmtId="0" xfId="0" applyBorder="1" applyFont="1"/>
    <xf borderId="11" fillId="0" fontId="2" numFmtId="0" xfId="0" applyBorder="1" applyFont="1"/>
    <xf borderId="0" fillId="2" fontId="20" numFmtId="49" xfId="0" applyAlignment="1" applyFont="1" applyNumberFormat="1">
      <alignment horizontal="left"/>
    </xf>
    <xf borderId="9" fillId="3" fontId="3" numFmtId="0" xfId="0" applyAlignment="1" applyBorder="1" applyFont="1">
      <alignment shrinkToFit="0" wrapText="1"/>
    </xf>
    <xf borderId="10" fillId="3" fontId="3" numFmtId="0" xfId="0" applyAlignment="1" applyBorder="1" applyFont="1">
      <alignment shrinkToFit="0" wrapText="1"/>
    </xf>
    <xf borderId="10" fillId="3" fontId="14" numFmtId="0" xfId="0" applyAlignment="1" applyBorder="1" applyFont="1">
      <alignment shrinkToFit="0" wrapText="1"/>
    </xf>
    <xf borderId="10" fillId="3" fontId="14" numFmtId="49" xfId="0" applyAlignment="1" applyBorder="1" applyFont="1" applyNumberFormat="1">
      <alignment horizontal="center" shrinkToFit="0" wrapText="1"/>
    </xf>
    <xf borderId="10" fillId="3" fontId="14" numFmtId="0" xfId="0" applyAlignment="1" applyBorder="1" applyFont="1">
      <alignment horizontal="left" shrinkToFit="0" wrapText="1"/>
    </xf>
    <xf borderId="11" fillId="3" fontId="14" numFmtId="0" xfId="0" applyAlignment="1" applyBorder="1" applyFont="1">
      <alignment horizontal="left" readingOrder="0" shrinkToFit="0" wrapText="1"/>
    </xf>
    <xf borderId="12" fillId="3" fontId="6" numFmtId="0" xfId="0" applyAlignment="1" applyBorder="1" applyFont="1">
      <alignment vertical="bottom"/>
    </xf>
    <xf borderId="0" fillId="3" fontId="6" numFmtId="0" xfId="0" applyAlignment="1" applyFont="1">
      <alignment shrinkToFit="0" vertical="bottom" wrapText="1"/>
    </xf>
    <xf borderId="0" fillId="3" fontId="15" numFmtId="0" xfId="0" applyAlignment="1" applyFont="1">
      <alignment shrinkToFit="0" wrapText="1"/>
    </xf>
    <xf borderId="0" fillId="3" fontId="15" numFmtId="49" xfId="0" applyAlignment="1" applyFont="1" applyNumberFormat="1">
      <alignment horizontal="center" shrinkToFit="0" wrapText="1"/>
    </xf>
    <xf borderId="0" fillId="3" fontId="15" numFmtId="49" xfId="0" applyAlignment="1" applyFont="1" applyNumberFormat="1">
      <alignment horizontal="left" shrinkToFit="0" wrapText="1"/>
    </xf>
    <xf borderId="13" fillId="3" fontId="15" numFmtId="49" xfId="0" applyAlignment="1" applyBorder="1" applyFont="1" applyNumberFormat="1">
      <alignment horizontal="left" shrinkToFit="0" wrapText="1"/>
    </xf>
    <xf borderId="14" fillId="3" fontId="6" numFmtId="0" xfId="0" applyAlignment="1" applyBorder="1" applyFont="1">
      <alignment vertical="bottom"/>
    </xf>
    <xf borderId="15" fillId="3" fontId="6" numFmtId="0" xfId="0" applyAlignment="1" applyBorder="1" applyFont="1">
      <alignment shrinkToFit="0" vertical="bottom" wrapText="1"/>
    </xf>
    <xf borderId="15" fillId="3" fontId="15" numFmtId="0" xfId="0" applyAlignment="1" applyBorder="1" applyFont="1">
      <alignment shrinkToFit="0" wrapText="1"/>
    </xf>
    <xf borderId="15" fillId="3" fontId="15" numFmtId="49" xfId="0" applyAlignment="1" applyBorder="1" applyFont="1" applyNumberFormat="1">
      <alignment horizontal="center" shrinkToFit="0" wrapText="1"/>
    </xf>
    <xf borderId="15" fillId="3" fontId="15" numFmtId="49" xfId="0" applyAlignment="1" applyBorder="1" applyFont="1" applyNumberFormat="1">
      <alignment horizontal="left" shrinkToFit="0" wrapText="1"/>
    </xf>
    <xf borderId="16" fillId="3" fontId="15" numFmtId="49" xfId="0" applyAlignment="1" applyBorder="1" applyFont="1" applyNumberFormat="1">
      <alignment horizontal="left" shrinkToFit="0" wrapText="1"/>
    </xf>
    <xf borderId="0" fillId="2" fontId="21" numFmtId="49" xfId="0" applyAlignment="1" applyFont="1" applyNumberFormat="1">
      <alignment horizontal="right"/>
    </xf>
    <xf borderId="0" fillId="2" fontId="22" numFmtId="0" xfId="0" applyAlignment="1" applyFont="1">
      <alignment shrinkToFit="0" wrapText="1"/>
    </xf>
    <xf borderId="0" fillId="0" fontId="14" numFmtId="0" xfId="0" applyAlignment="1" applyFont="1">
      <alignment shrinkToFit="0" wrapText="1"/>
    </xf>
    <xf borderId="0" fillId="0" fontId="14" numFmtId="49" xfId="0" applyAlignment="1" applyFont="1" applyNumberFormat="1">
      <alignment horizontal="left" shrinkToFit="0" wrapText="1"/>
    </xf>
    <xf borderId="0" fillId="0" fontId="14" numFmtId="0" xfId="0" applyAlignment="1" applyFont="1">
      <alignment horizontal="left" shrinkToFit="0" wrapText="1"/>
    </xf>
    <xf borderId="0" fillId="0" fontId="14" numFmtId="0" xfId="0" applyAlignment="1" applyFont="1">
      <alignment horizontal="left" readingOrder="0"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6" numFmtId="0" xfId="0" applyAlignment="1" applyFont="1">
      <alignment vertical="bottom"/>
    </xf>
    <xf borderId="0" fillId="0" fontId="15" numFmtId="0" xfId="0" applyAlignment="1" applyFont="1">
      <alignment shrinkToFit="0" wrapText="1"/>
    </xf>
    <xf borderId="0" fillId="0" fontId="15" numFmtId="49" xfId="0" applyAlignment="1" applyFont="1" applyNumberFormat="1">
      <alignment horizontal="center" shrinkToFit="0" wrapText="1"/>
    </xf>
    <xf borderId="0" fillId="0" fontId="15" numFmtId="49" xfId="0" applyAlignment="1" applyFont="1" applyNumberFormat="1">
      <alignment horizontal="left" shrinkToFit="0" wrapText="1"/>
    </xf>
    <xf borderId="13" fillId="0" fontId="15" numFmtId="49" xfId="0" applyAlignment="1" applyBorder="1" applyFont="1" applyNumberFormat="1">
      <alignment horizontal="left" shrinkToFit="0" wrapText="1"/>
    </xf>
    <xf borderId="0" fillId="6" fontId="15" numFmtId="49" xfId="0" applyAlignment="1" applyFont="1" applyNumberFormat="1">
      <alignment horizontal="center" readingOrder="0" shrinkToFit="0" wrapText="1"/>
    </xf>
    <xf borderId="0" fillId="6" fontId="15" numFmtId="49" xfId="0" applyAlignment="1" applyFont="1" applyNumberFormat="1">
      <alignment horizontal="left" shrinkToFit="0" wrapText="1"/>
    </xf>
    <xf borderId="0" fillId="6" fontId="15" numFmtId="49" xfId="0" applyAlignment="1" applyFont="1" applyNumberFormat="1">
      <alignment horizontal="left" readingOrder="0" shrinkToFit="0" wrapText="1"/>
    </xf>
    <xf borderId="12" fillId="0" fontId="6" numFmtId="0" xfId="0" applyAlignment="1" applyBorder="1" applyFont="1">
      <alignment vertical="bottom"/>
    </xf>
    <xf borderId="12" fillId="0" fontId="15" numFmtId="49" xfId="0" applyAlignment="1" applyBorder="1" applyFont="1" applyNumberFormat="1">
      <alignment horizontal="center" shrinkToFit="0" wrapText="1"/>
    </xf>
    <xf borderId="0" fillId="6" fontId="15" numFmtId="49" xfId="0" applyAlignment="1" applyFont="1" applyNumberFormat="1">
      <alignment horizontal="center" shrinkToFit="0" wrapText="1"/>
    </xf>
    <xf borderId="17" fillId="5" fontId="11" numFmtId="0" xfId="0" applyBorder="1" applyFont="1"/>
    <xf borderId="18" fillId="5" fontId="11"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7" fontId="23" numFmtId="0" xfId="0" applyBorder="1" applyFill="1" applyFont="1"/>
    <xf borderId="18" fillId="7" fontId="23" numFmtId="0" xfId="0" applyAlignment="1" applyBorder="1" applyFont="1">
      <alignment horizontal="center"/>
    </xf>
    <xf borderId="20" fillId="5" fontId="11" numFmtId="0" xfId="0" applyBorder="1" applyFont="1"/>
    <xf borderId="0" fillId="5" fontId="11" numFmtId="0" xfId="0" applyFont="1"/>
    <xf borderId="0" fillId="5" fontId="24" numFmtId="0" xfId="0" applyFont="1"/>
    <xf borderId="21" fillId="5" fontId="11" numFmtId="0" xfId="0" applyBorder="1" applyFont="1"/>
    <xf borderId="20" fillId="7" fontId="23" numFmtId="0" xfId="0" applyBorder="1" applyFont="1"/>
    <xf borderId="0" fillId="7" fontId="23" numFmtId="0" xfId="0" applyFont="1"/>
    <xf borderId="21" fillId="7" fontId="23" numFmtId="0" xfId="0" applyBorder="1" applyFont="1"/>
    <xf borderId="0" fillId="8" fontId="24" numFmtId="0" xfId="0" applyFill="1" applyFont="1"/>
    <xf borderId="21" fillId="8" fontId="24" numFmtId="0" xfId="0" applyBorder="1" applyFont="1"/>
    <xf borderId="0" fillId="5" fontId="5" numFmtId="0" xfId="0" applyFont="1"/>
    <xf borderId="0" fillId="7" fontId="25" numFmtId="0" xfId="0" applyFont="1"/>
    <xf borderId="21" fillId="7" fontId="25" numFmtId="0" xfId="0" applyBorder="1" applyFont="1"/>
    <xf borderId="0" fillId="8" fontId="24" numFmtId="0" xfId="0" applyAlignment="1" applyFont="1">
      <alignment readingOrder="0"/>
    </xf>
    <xf borderId="20" fillId="5" fontId="11" numFmtId="0" xfId="0" applyAlignment="1" applyBorder="1" applyFont="1">
      <alignment readingOrder="0"/>
    </xf>
    <xf borderId="22" fillId="5" fontId="11" numFmtId="0" xfId="0" applyBorder="1" applyFont="1"/>
    <xf borderId="23" fillId="8" fontId="24" numFmtId="0" xfId="0" applyBorder="1" applyFont="1"/>
    <xf borderId="23" fillId="5" fontId="24" numFmtId="0" xfId="0" applyBorder="1" applyFont="1"/>
    <xf borderId="24" fillId="8" fontId="24" numFmtId="0" xfId="0" applyBorder="1" applyFont="1"/>
    <xf borderId="22" fillId="7" fontId="23" numFmtId="0" xfId="0" applyBorder="1" applyFont="1"/>
    <xf borderId="23" fillId="7" fontId="25" numFmtId="0" xfId="0" applyBorder="1" applyFont="1"/>
    <xf borderId="24" fillId="7" fontId="25" numFmtId="0" xfId="0" applyBorder="1" applyFont="1"/>
    <xf borderId="0" fillId="5" fontId="26" numFmtId="0" xfId="0" applyFont="1"/>
    <xf borderId="0" fillId="5" fontId="20" numFmtId="49" xfId="0" applyFont="1" applyNumberFormat="1"/>
    <xf borderId="25" fillId="5" fontId="18" numFmtId="49" xfId="0" applyBorder="1" applyFont="1" applyNumberFormat="1"/>
    <xf borderId="0" fillId="5" fontId="27" numFmtId="0" xfId="0" applyFont="1"/>
    <xf borderId="0" fillId="5" fontId="24" numFmtId="49" xfId="0" applyFont="1" applyNumberFormat="1"/>
  </cellXfs>
  <cellStyles count="1">
    <cellStyle xfId="0" name="Normal" builtinId="0"/>
  </cellStyles>
  <dxfs count="10">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corestandards.org/ELA-Literacy/SL/6/2/" TargetMode="External"/><Relationship Id="rId3" Type="http://schemas.openxmlformats.org/officeDocument/2006/relationships/hyperlink" Target="http://corestandards.org/ELA-Literacy/RH/6-8/7/" TargetMode="External"/><Relationship Id="rId4" Type="http://schemas.openxmlformats.org/officeDocument/2006/relationships/hyperlink" Target="http://corestandards.org/ELA-Literacy/RH/6-8/2/" TargetMode="External"/><Relationship Id="rId5" Type="http://schemas.openxmlformats.org/officeDocument/2006/relationships/hyperlink" Target="http://corestandards.org/Math/Content/6/SP/A/2/" TargetMode="External"/><Relationship Id="rId6" Type="http://schemas.openxmlformats.org/officeDocument/2006/relationships/hyperlink" Target="http://corestandards.org/Math/Content/6/SP/B/4/" TargetMode="External"/><Relationship Id="rId7" Type="http://schemas.openxmlformats.org/officeDocument/2006/relationships/drawing" Target="../drawings/drawing6.xml"/><Relationship Id="rId8"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14"/>
      <c r="J2" s="7"/>
      <c r="K2" s="7"/>
      <c r="L2" s="7"/>
      <c r="M2" s="7"/>
      <c r="N2" s="7"/>
      <c r="O2" s="7"/>
      <c r="P2" s="7"/>
      <c r="Q2" s="7"/>
      <c r="R2" s="7"/>
      <c r="S2" s="7"/>
      <c r="T2" s="7"/>
      <c r="U2" s="7"/>
      <c r="V2" s="7"/>
      <c r="W2" s="7"/>
      <c r="X2" s="7"/>
      <c r="Y2" s="7"/>
      <c r="Z2" s="7"/>
      <c r="AA2" s="7"/>
      <c r="AB2" s="7"/>
      <c r="AC2" s="7"/>
      <c r="AD2" s="7"/>
    </row>
    <row r="3">
      <c r="A3" s="15" t="s">
        <v>10</v>
      </c>
      <c r="B3" s="16" t="s">
        <v>11</v>
      </c>
      <c r="C3" s="17" t="s">
        <v>12</v>
      </c>
      <c r="D3" s="18"/>
      <c r="E3" s="19">
        <f>if(iferror(not(VALUE($A3)&gt;0),""),"",if(countif('2.Standard-Selection'!R:R,"*"&amp;$A3&amp;"-"&amp;"ELA*")=0,"",countif('2.Standard-Selection'!R:R,"*"&amp;$A3&amp;"-"&amp;"ELA*")))</f>
        <v>1</v>
      </c>
      <c r="F3" s="20" t="str">
        <f>if(iferror(not(VALUE($A3)&gt;0),""),"",if(countif('2.Standard-Selection'!R:R,"*"&amp;$A3&amp;"-"&amp;"Math*")=0,"",countif('2.Standard-Selection'!R:R,"*"&amp;$A3&amp;"-"&amp;"Math*")))</f>
        <v/>
      </c>
      <c r="G3" s="21">
        <f>if(iferror(not(VALUE($A3)&gt;0),""),"",if(countif('2.Standard-Selection'!R:R,"*"&amp;$A3&amp;"-"&amp;"Science*")=0,"",countif('2.Standard-Selection'!R:R,"*"&amp;$A3&amp;"-"&amp;"Science*")))</f>
        <v>1</v>
      </c>
      <c r="H3" s="22" t="str">
        <f>if(iferror(not(VALUE($A3)&gt;0),""),"",if(countif('2.Standard-Selection'!R:R,"*"&amp;$A3&amp;"-"&amp;"Social Studies*")=0,"",countif('2.Standard-Selection'!R:R,"*"&amp;$A3&amp;"-"&amp;"Social Studies*")))</f>
        <v/>
      </c>
    </row>
    <row r="4">
      <c r="A4" s="15" t="s">
        <v>13</v>
      </c>
      <c r="B4" s="16" t="s">
        <v>14</v>
      </c>
      <c r="C4" s="23" t="s">
        <v>15</v>
      </c>
      <c r="D4" s="18"/>
      <c r="E4" s="19">
        <f>if(iferror(not(VALUE($A4)&gt;0),""),"",if(countif('2.Standard-Selection'!R:R,"*"&amp;$A4&amp;"-"&amp;"ELA*")=0,"",countif('2.Standard-Selection'!R:R,"*"&amp;$A4&amp;"-"&amp;"ELA*")))</f>
        <v>1</v>
      </c>
      <c r="F4" s="20" t="str">
        <f>if(iferror(not(VALUE($A4)&gt;0),""),"",if(countif('2.Standard-Selection'!R:R,"*"&amp;$A4&amp;"-"&amp;"Math*")=0,"",countif('2.Standard-Selection'!R:R,"*"&amp;$A4&amp;"-"&amp;"Math*")))</f>
        <v/>
      </c>
      <c r="G4" s="21">
        <f>if(iferror(not(VALUE($A4)&gt;0),""),"",if(countif('2.Standard-Selection'!R:R,"*"&amp;$A4&amp;"-"&amp;"Science*")=0,"",countif('2.Standard-Selection'!R:R,"*"&amp;$A4&amp;"-"&amp;"Science*")))</f>
        <v>1</v>
      </c>
      <c r="H4" s="22" t="str">
        <f>if(iferror(not(VALUE($A4)&gt;0),""),"",if(countif('2.Standard-Selection'!R:R,"*"&amp;$A4&amp;"-"&amp;"Social Studies*")=0,"",countif('2.Standard-Selection'!R:R,"*"&amp;$A4&amp;"-"&amp;"Social Studies*")))</f>
        <v/>
      </c>
    </row>
    <row r="5">
      <c r="A5" s="15" t="s">
        <v>16</v>
      </c>
      <c r="B5" s="16" t="s">
        <v>17</v>
      </c>
      <c r="C5" s="23" t="s">
        <v>15</v>
      </c>
      <c r="D5" s="18"/>
      <c r="E5" s="19" t="str">
        <f>if(iferror(not(VALUE($A5)&gt;0),""),"",if(countif('2.Standard-Selection'!R:R,"*"&amp;$A5&amp;"-"&amp;"ELA*")=0,"",countif('2.Standard-Selection'!R:R,"*"&amp;$A5&amp;"-"&amp;"ELA*")))</f>
        <v/>
      </c>
      <c r="F5" s="20">
        <f>if(iferror(not(VALUE($A5)&gt;0),""),"",if(countif('2.Standard-Selection'!R:R,"*"&amp;$A5&amp;"-"&amp;"Math*")=0,"",countif('2.Standard-Selection'!R:R,"*"&amp;$A5&amp;"-"&amp;"Math*")))</f>
        <v>1</v>
      </c>
      <c r="G5" s="21">
        <f>if(iferror(not(VALUE($A5)&gt;0),""),"",if(countif('2.Standard-Selection'!R:R,"*"&amp;$A5&amp;"-"&amp;"Science*")=0,"",countif('2.Standard-Selection'!R:R,"*"&amp;$A5&amp;"-"&amp;"Science*")))</f>
        <v>3</v>
      </c>
      <c r="H5" s="22" t="str">
        <f>if(iferror(not(VALUE($A5)&gt;0),""),"",if(countif('2.Standard-Selection'!R:R,"*"&amp;$A5&amp;"-"&amp;"Social Studies*")=0,"",countif('2.Standard-Selection'!R:R,"*"&amp;$A5&amp;"-"&amp;"Social Studies*")))</f>
        <v/>
      </c>
    </row>
    <row r="6">
      <c r="A6" s="15" t="s">
        <v>18</v>
      </c>
      <c r="B6" s="16" t="s">
        <v>19</v>
      </c>
      <c r="C6" s="24" t="s">
        <v>20</v>
      </c>
      <c r="D6" s="18"/>
      <c r="E6" s="19" t="str">
        <f>if(iferror(not(VALUE($A6)&gt;0),""),"",if(countif('2.Standard-Selection'!R:R,"*"&amp;$A6&amp;"-"&amp;"ELA*")=0,"",countif('2.Standard-Selection'!R:R,"*"&amp;$A6&amp;"-"&amp;"ELA*")))</f>
        <v/>
      </c>
      <c r="F6" s="20">
        <f>if(iferror(not(VALUE($A6)&gt;0),""),"",if(countif('2.Standard-Selection'!R:R,"*"&amp;$A6&amp;"-"&amp;"Math*")=0,"",countif('2.Standard-Selection'!R:R,"*"&amp;$A6&amp;"-"&amp;"Math*")))</f>
        <v>1</v>
      </c>
      <c r="G6" s="21">
        <f>if(iferror(not(VALUE($A6)&gt;0),""),"",if(countif('2.Standard-Selection'!R:R,"*"&amp;$A6&amp;"-"&amp;"Science*")=0,"",countif('2.Standard-Selection'!R:R,"*"&amp;$A6&amp;"-"&amp;"Science*")))</f>
        <v>2</v>
      </c>
      <c r="H6" s="22" t="str">
        <f>if(iferror(not(VALUE($A6)&gt;0),""),"",if(countif('2.Standard-Selection'!R:R,"*"&amp;$A6&amp;"-"&amp;"Social Studies*")=0,"",countif('2.Standard-Selection'!R:R,"*"&amp;$A6&amp;"-"&amp;"Social Studies*")))</f>
        <v/>
      </c>
    </row>
    <row r="7">
      <c r="A7" s="15" t="s">
        <v>21</v>
      </c>
      <c r="B7" s="16" t="s">
        <v>22</v>
      </c>
      <c r="D7" s="18"/>
      <c r="E7" s="19">
        <f>if(iferror(not(VALUE($A7)&gt;0),""),"",if(countif('2.Standard-Selection'!R:R,"*"&amp;$A7&amp;"-"&amp;"ELA*")=0,"",countif('2.Standard-Selection'!R:R,"*"&amp;$A7&amp;"-"&amp;"ELA*")))</f>
        <v>1</v>
      </c>
      <c r="F7" s="20" t="str">
        <f>if(iferror(not(VALUE($A7)&gt;0),""),"",if(countif('2.Standard-Selection'!R:R,"*"&amp;$A7&amp;"-"&amp;"Math*")=0,"",countif('2.Standard-Selection'!R:R,"*"&amp;$A7&amp;"-"&amp;"Math*")))</f>
        <v/>
      </c>
      <c r="G7" s="21">
        <f>if(iferror(not(VALUE($A7)&gt;0),""),"",if(countif('2.Standard-Selection'!R:R,"*"&amp;$A7&amp;"-"&amp;"Science*")=0,"",countif('2.Standard-Selection'!R:R,"*"&amp;$A7&amp;"-"&amp;"Science*")))</f>
        <v>1</v>
      </c>
      <c r="H7" s="22" t="str">
        <f>if(iferror(not(VALUE($A7)&gt;0),""),"",if(countif('2.Standard-Selection'!R:R,"*"&amp;$A7&amp;"-"&amp;"Social Studies*")=0,"",countif('2.Standard-Selection'!R:R,"*"&amp;$A7&amp;"-"&amp;"Social Studies*")))</f>
        <v/>
      </c>
    </row>
    <row r="8">
      <c r="A8" s="15" t="s">
        <v>23</v>
      </c>
      <c r="B8" s="16" t="s">
        <v>24</v>
      </c>
      <c r="C8" s="23" t="s">
        <v>25</v>
      </c>
      <c r="D8" s="18"/>
      <c r="E8" s="19" t="str">
        <f>if(iferror(not(VALUE($A8)&gt;0),""),"",if(countif('2.Standard-Selection'!R:R,"*"&amp;$A8&amp;"-"&amp;"ELA*")=0,"",countif('2.Standard-Selection'!R:R,"*"&amp;$A8&amp;"-"&amp;"ELA*")))</f>
        <v/>
      </c>
      <c r="F8" s="20" t="str">
        <f>if(iferror(not(VALUE($A8)&gt;0),""),"",if(countif('2.Standard-Selection'!R:R,"*"&amp;$A8&amp;"-"&amp;"Math*")=0,"",countif('2.Standard-Selection'!R:R,"*"&amp;$A8&amp;"-"&amp;"Math*")))</f>
        <v/>
      </c>
      <c r="G8" s="21">
        <f>if(iferror(not(VALUE($A8)&gt;0),""),"",if(countif('2.Standard-Selection'!R:R,"*"&amp;$A8&amp;"-"&amp;"Science*")=0,"",countif('2.Standard-Selection'!R:R,"*"&amp;$A8&amp;"-"&amp;"Science*")))</f>
        <v>1</v>
      </c>
      <c r="H8" s="22">
        <f>if(iferror(not(VALUE($A8)&gt;0),""),"",if(countif('2.Standard-Selection'!R:R,"*"&amp;$A8&amp;"-"&amp;"Social Studies*")=0,"",countif('2.Standard-Selection'!R:R,"*"&amp;$A8&amp;"-"&amp;"Social Studies*")))</f>
        <v>1</v>
      </c>
    </row>
    <row r="9">
      <c r="A9" s="15"/>
      <c r="B9" s="25"/>
      <c r="C9" s="23" t="s">
        <v>26</v>
      </c>
      <c r="D9" s="18"/>
      <c r="E9" s="19" t="str">
        <f>if(iferror(not(VALUE($A9)&gt;0),""),"",if(countif('2.Standard-Selection'!R:R,"*"&amp;$A9&amp;"-"&amp;"ELA*")=0,"",countif('2.Standard-Selection'!R:R,"*"&amp;$A9&amp;"-"&amp;"ELA*")))</f>
        <v/>
      </c>
      <c r="F9" s="20" t="str">
        <f>if(iferror(not(VALUE($A9)&gt;0),""),"",if(countif('2.Standard-Selection'!R:R,"*"&amp;$A9&amp;"-"&amp;"Math*")=0,"",countif('2.Standard-Selection'!R:R,"*"&amp;$A9&amp;"-"&amp;"Math*")))</f>
        <v/>
      </c>
      <c r="G9" s="21" t="str">
        <f>if(iferror(not(VALUE($A9)&gt;0),""),"",if(countif('2.Standard-Selection'!R:R,"*"&amp;$A9&amp;"-"&amp;"Science*")=0,"",countif('2.Standard-Selection'!R:R,"*"&amp;$A9&amp;"-"&amp;"Science*")))</f>
        <v/>
      </c>
      <c r="H9" s="22" t="str">
        <f>if(iferror(not(VALUE($A9)&gt;0),""),"",if(countif('2.Standard-Selection'!R:R,"*"&amp;$A9&amp;"-"&amp;"Social Studies*")=0,"",countif('2.Standard-Selection'!R:R,"*"&amp;$A9&amp;"-"&amp;"Social Studies*")))</f>
        <v/>
      </c>
    </row>
    <row r="10">
      <c r="A10" s="15"/>
      <c r="B10" s="25"/>
      <c r="C10" s="23" t="s">
        <v>27</v>
      </c>
      <c r="D10" s="18"/>
      <c r="E10" s="19" t="str">
        <f>if(iferror(not(VALUE($A10)&gt;0),""),"",if(countif('2.Standard-Selection'!R:R,"*"&amp;$A10&amp;"-"&amp;"ELA*")=0,"",countif('2.Standard-Selection'!R:R,"*"&amp;$A10&amp;"-"&amp;"ELA*")))</f>
        <v/>
      </c>
      <c r="F10" s="20" t="str">
        <f>if(iferror(not(VALUE($A10)&gt;0),""),"",if(countif('2.Standard-Selection'!R:R,"*"&amp;$A10&amp;"-"&amp;"Math*")=0,"",countif('2.Standard-Selection'!R:R,"*"&amp;$A10&amp;"-"&amp;"Math*")))</f>
        <v/>
      </c>
      <c r="G10" s="21" t="str">
        <f>if(iferror(not(VALUE($A10)&gt;0),""),"",if(countif('2.Standard-Selection'!R:R,"*"&amp;$A10&amp;"-"&amp;"Science*")=0,"",countif('2.Standard-Selection'!R:R,"*"&amp;$A10&amp;"-"&amp;"Science*")))</f>
        <v/>
      </c>
      <c r="H10" s="22" t="str">
        <f>if(iferror(not(VALUE($A10)&gt;0),""),"",if(countif('2.Standard-Selection'!R:R,"*"&amp;$A10&amp;"-"&amp;"Social Studies*")=0,"",countif('2.Standard-Selection'!R:R,"*"&amp;$A10&amp;"-"&amp;"Social Studies*")))</f>
        <v/>
      </c>
    </row>
    <row r="11">
      <c r="A11" s="26"/>
      <c r="B11" s="25"/>
      <c r="D11" s="18"/>
      <c r="E11" s="19" t="str">
        <f>if(iferror(not(VALUE($A11)&gt;0),""),"",if(countif('2.Standard-Selection'!R:R,"*"&amp;$A11&amp;"-"&amp;"ELA*")=0,"",countif('2.Standard-Selection'!R:R,"*"&amp;$A11&amp;"-"&amp;"ELA*")))</f>
        <v/>
      </c>
      <c r="F11" s="20" t="str">
        <f>if(iferror(not(VALUE($A11)&gt;0),""),"",if(countif('2.Standard-Selection'!R:R,"*"&amp;$A11&amp;"-"&amp;"Math*")=0,"",countif('2.Standard-Selection'!R:R,"*"&amp;$A11&amp;"-"&amp;"Math*")))</f>
        <v/>
      </c>
      <c r="G11" s="21" t="str">
        <f>if(iferror(not(VALUE($A11)&gt;0),""),"",if(countif('2.Standard-Selection'!R:R,"*"&amp;$A11&amp;"-"&amp;"Science*")=0,"",countif('2.Standard-Selection'!R:R,"*"&amp;$A11&amp;"-"&amp;"Science*")))</f>
        <v/>
      </c>
      <c r="H11" s="22" t="str">
        <f>if(iferror(not(VALUE($A11)&gt;0),""),"",if(countif('2.Standard-Selection'!R:R,"*"&amp;$A11&amp;"-"&amp;"Social Studies*")=0,"",countif('2.Standard-Selection'!R:R,"*"&amp;$A11&amp;"-"&amp;"Social Studies*")))</f>
        <v/>
      </c>
    </row>
    <row r="12">
      <c r="A12" s="15"/>
      <c r="B12" s="25"/>
      <c r="D12" s="18"/>
      <c r="E12" s="19" t="str">
        <f>if(iferror(not(VALUE($A12)&gt;0),""),"",if(countif('2.Standard-Selection'!R:R,"*"&amp;$A12&amp;"-"&amp;"ELA*")=0,"",countif('2.Standard-Selection'!R:R,"*"&amp;$A12&amp;"-"&amp;"ELA*")))</f>
        <v/>
      </c>
      <c r="F12" s="20" t="str">
        <f>if(iferror(not(VALUE($A12)&gt;0),""),"",if(countif('2.Standard-Selection'!R:R,"*"&amp;$A12&amp;"-"&amp;"Math*")=0,"",countif('2.Standard-Selection'!R:R,"*"&amp;$A12&amp;"-"&amp;"Math*")))</f>
        <v/>
      </c>
      <c r="G12" s="21" t="str">
        <f>if(iferror(not(VALUE($A12)&gt;0),""),"",if(countif('2.Standard-Selection'!R:R,"*"&amp;$A12&amp;"-"&amp;"Science*")=0,"",countif('2.Standard-Selection'!R:R,"*"&amp;$A12&amp;"-"&amp;"Science*")))</f>
        <v/>
      </c>
      <c r="H12" s="22" t="str">
        <f>if(iferror(not(VALUE($A12)&gt;0),""),"",if(countif('2.Standard-Selection'!R:R,"*"&amp;$A12&amp;"-"&amp;"Social Studies*")=0,"",countif('2.Standard-Selection'!R:R,"*"&amp;$A12&amp;"-"&amp;"Social Studies*")))</f>
        <v/>
      </c>
    </row>
    <row r="13">
      <c r="A13" s="15"/>
      <c r="B13" s="25"/>
      <c r="C13" s="18"/>
      <c r="D13" s="18"/>
      <c r="E13" s="19" t="str">
        <f>if(iferror(not(VALUE($A13)&gt;0),""),"",if(countif('2.Standard-Selection'!R:R,"*"&amp;$A13&amp;"-"&amp;"ELA*")=0,"",countif('2.Standard-Selection'!R:R,"*"&amp;$A13&amp;"-"&amp;"ELA*")))</f>
        <v/>
      </c>
      <c r="F13" s="20" t="str">
        <f>if(iferror(not(VALUE($A13)&gt;0),""),"",if(countif('2.Standard-Selection'!R:R,"*"&amp;$A13&amp;"-"&amp;"Math*")=0,"",countif('2.Standard-Selection'!R:R,"*"&amp;$A13&amp;"-"&amp;"Math*")))</f>
        <v/>
      </c>
      <c r="G13" s="21" t="str">
        <f>if(iferror(not(VALUE($A13)&gt;0),""),"",if(countif('2.Standard-Selection'!R:R,"*"&amp;$A13&amp;"-"&amp;"Science*")=0,"",countif('2.Standard-Selection'!R:R,"*"&amp;$A13&amp;"-"&amp;"Science*")))</f>
        <v/>
      </c>
      <c r="H13" s="22" t="str">
        <f>if(iferror(not(VALUE($A13)&gt;0),""),"",if(countif('2.Standard-Selection'!R:R,"*"&amp;$A13&amp;"-"&amp;"Social Studies*")=0,"",countif('2.Standard-Selection'!R:R,"*"&amp;$A13&amp;"-"&amp;"Social Studies*")))</f>
        <v/>
      </c>
    </row>
    <row r="14">
      <c r="A14" s="26"/>
      <c r="B14" s="25"/>
      <c r="C14" s="18"/>
      <c r="D14" s="18"/>
      <c r="E14" s="19" t="str">
        <f>if(iferror(not(VALUE($A14)&gt;0),""),"",if(countif('2.Standard-Selection'!R:R,"*"&amp;$A14&amp;"-"&amp;"ELA*")=0,"",countif('2.Standard-Selection'!R:R,"*"&amp;$A14&amp;"-"&amp;"ELA*")))</f>
        <v/>
      </c>
      <c r="F14" s="20" t="str">
        <f>if(iferror(not(VALUE($A14)&gt;0),""),"",if(countif('2.Standard-Selection'!R:R,"*"&amp;$A14&amp;"-"&amp;"Math*")=0,"",countif('2.Standard-Selection'!R:R,"*"&amp;$A14&amp;"-"&amp;"Math*")))</f>
        <v/>
      </c>
      <c r="G14" s="21" t="str">
        <f>if(iferror(not(VALUE($A14)&gt;0),""),"",if(countif('2.Standard-Selection'!R:R,"*"&amp;$A14&amp;"-"&amp;"Science*")=0,"",countif('2.Standard-Selection'!R:R,"*"&amp;$A14&amp;"-"&amp;"Science*")))</f>
        <v/>
      </c>
      <c r="H14" s="22" t="str">
        <f>if(iferror(not(VALUE($A14)&gt;0),""),"",if(countif('2.Standard-Selection'!R:R,"*"&amp;$A14&amp;"-"&amp;"Social Studies*")=0,"",countif('2.Standard-Selection'!R:R,"*"&amp;$A14&amp;"-"&amp;"Social Studies*")))</f>
        <v/>
      </c>
    </row>
    <row r="15">
      <c r="A15" s="26"/>
      <c r="B15" s="25"/>
      <c r="C15" s="18"/>
      <c r="D15" s="18"/>
      <c r="E15" s="19" t="str">
        <f>if(iferror(not(VALUE($A15)&gt;0),""),"",if(countif('2.Standard-Selection'!R:R,"*"&amp;$A15&amp;"-"&amp;"ELA*")=0,"",countif('2.Standard-Selection'!R:R,"*"&amp;$A15&amp;"-"&amp;"ELA*")))</f>
        <v/>
      </c>
      <c r="F15" s="20" t="str">
        <f>if(iferror(not(VALUE($A15)&gt;0),""),"",if(countif('2.Standard-Selection'!R:R,"*"&amp;$A15&amp;"-"&amp;"Math*")=0,"",countif('2.Standard-Selection'!R:R,"*"&amp;$A15&amp;"-"&amp;"Math*")))</f>
        <v/>
      </c>
      <c r="G15" s="21" t="str">
        <f>if(iferror(not(VALUE($A15)&gt;0),""),"",if(countif('2.Standard-Selection'!R:R,"*"&amp;$A15&amp;"-"&amp;"Science*")=0,"",countif('2.Standard-Selection'!R:R,"*"&amp;$A15&amp;"-"&amp;"Science*")))</f>
        <v/>
      </c>
      <c r="H15" s="22" t="str">
        <f>if(iferror(not(VALUE($A15)&gt;0),""),"",if(countif('2.Standard-Selection'!R:R,"*"&amp;$A15&amp;"-"&amp;"Social Studies*")=0,"",countif('2.Standard-Selection'!R:R,"*"&amp;$A15&amp;"-"&amp;"Social Studies*")))</f>
        <v/>
      </c>
    </row>
    <row r="16">
      <c r="A16" s="26"/>
      <c r="B16" s="25"/>
      <c r="C16" s="18"/>
      <c r="D16" s="18"/>
      <c r="E16" s="19" t="str">
        <f>if(iferror(not(VALUE($A16)&gt;0),""),"",if(countif('2.Standard-Selection'!R:R,"*"&amp;$A16&amp;"-"&amp;"ELA*")=0,"",countif('2.Standard-Selection'!R:R,"*"&amp;$A16&amp;"-"&amp;"ELA*")))</f>
        <v/>
      </c>
      <c r="F16" s="20" t="str">
        <f>if(iferror(not(VALUE($A16)&gt;0),""),"",if(countif('2.Standard-Selection'!R:R,"*"&amp;$A16&amp;"-"&amp;"Math*")=0,"",countif('2.Standard-Selection'!R:R,"*"&amp;$A16&amp;"-"&amp;"Math*")))</f>
        <v/>
      </c>
      <c r="G16" s="21" t="str">
        <f>if(iferror(not(VALUE($A16)&gt;0),""),"",if(countif('2.Standard-Selection'!R:R,"*"&amp;$A16&amp;"-"&amp;"Science*")=0,"",countif('2.Standard-Selection'!R:R,"*"&amp;$A16&amp;"-"&amp;"Science*")))</f>
        <v/>
      </c>
      <c r="H16" s="22" t="str">
        <f>if(iferror(not(VALUE($A16)&gt;0),""),"",if(countif('2.Standard-Selection'!R:R,"*"&amp;$A16&amp;"-"&amp;"Social Studies*")=0,"",countif('2.Standard-Selection'!R:R,"*"&amp;$A16&amp;"-"&amp;"Social Studies*")))</f>
        <v/>
      </c>
    </row>
    <row r="17">
      <c r="A17" s="26"/>
      <c r="B17" s="25"/>
      <c r="C17" s="18"/>
      <c r="D17" s="18"/>
      <c r="E17" s="19" t="str">
        <f>if(iferror(not(VALUE($A17)&gt;0),""),"",if(countif('2.Standard-Selection'!R:R,"*"&amp;$A17&amp;"-"&amp;"ELA*")=0,"",countif('2.Standard-Selection'!R:R,"*"&amp;$A17&amp;"-"&amp;"ELA*")))</f>
        <v/>
      </c>
      <c r="F17" s="20" t="str">
        <f>if(iferror(not(VALUE($A17)&gt;0),""),"",if(countif('2.Standard-Selection'!R:R,"*"&amp;$A17&amp;"-"&amp;"Math*")=0,"",countif('2.Standard-Selection'!R:R,"*"&amp;$A17&amp;"-"&amp;"Math*")))</f>
        <v/>
      </c>
      <c r="G17" s="21" t="str">
        <f>if(iferror(not(VALUE($A17)&gt;0),""),"",if(countif('2.Standard-Selection'!R:R,"*"&amp;$A17&amp;"-"&amp;"Science*")=0,"",countif('2.Standard-Selection'!R:R,"*"&amp;$A17&amp;"-"&amp;"Science*")))</f>
        <v/>
      </c>
      <c r="H17" s="22" t="str">
        <f>if(iferror(not(VALUE($A17)&gt;0),""),"",if(countif('2.Standard-Selection'!R:R,"*"&amp;$A17&amp;"-"&amp;"Social Studies*")=0,"",countif('2.Standard-Selection'!R:R,"*"&amp;$A17&amp;"-"&amp;"Social Studies*")))</f>
        <v/>
      </c>
    </row>
    <row r="18">
      <c r="A18" s="26"/>
      <c r="B18" s="25"/>
      <c r="C18" s="18"/>
      <c r="D18" s="18"/>
      <c r="E18" s="19" t="str">
        <f>if(iferror(not(VALUE($A18)&gt;0),""),"",if(countif('2.Standard-Selection'!R:R,"*"&amp;$A18&amp;"-"&amp;"ELA*")=0,"",countif('2.Standard-Selection'!R:R,"*"&amp;$A18&amp;"-"&amp;"ELA*")))</f>
        <v/>
      </c>
      <c r="F18" s="20" t="str">
        <f>if(iferror(not(VALUE($A18)&gt;0),""),"",if(countif('2.Standard-Selection'!R:R,"*"&amp;$A18&amp;"-"&amp;"Math*")=0,"",countif('2.Standard-Selection'!R:R,"*"&amp;$A18&amp;"-"&amp;"Math*")))</f>
        <v/>
      </c>
      <c r="G18" s="21" t="str">
        <f>if(iferror(not(VALUE($A18)&gt;0),""),"",if(countif('2.Standard-Selection'!R:R,"*"&amp;$A18&amp;"-"&amp;"Science*")=0,"",countif('2.Standard-Selection'!R:R,"*"&amp;$A18&amp;"-"&amp;"Science*")))</f>
        <v/>
      </c>
      <c r="H18" s="22" t="str">
        <f>if(iferror(not(VALUE($A18)&gt;0),""),"",if(countif('2.Standard-Selection'!R:R,"*"&amp;$A18&amp;"-"&amp;"Social Studies*")=0,"",countif('2.Standard-Selection'!R:R,"*"&amp;$A18&amp;"-"&amp;"Social Studies*")))</f>
        <v/>
      </c>
    </row>
    <row r="19">
      <c r="A19" s="26"/>
      <c r="B19" s="25"/>
      <c r="C19" s="18"/>
      <c r="D19" s="18"/>
      <c r="E19" s="19" t="str">
        <f>if(iferror(not(VALUE($A19)&gt;0),""),"",if(countif('2.Standard-Selection'!R:R,"*"&amp;$A19&amp;"-"&amp;"ELA*")=0,"",countif('2.Standard-Selection'!R:R,"*"&amp;$A19&amp;"-"&amp;"ELA*")))</f>
        <v/>
      </c>
      <c r="F19" s="20" t="str">
        <f>if(iferror(not(VALUE($A19)&gt;0),""),"",if(countif('2.Standard-Selection'!R:R,"*"&amp;$A19&amp;"-"&amp;"Math*")=0,"",countif('2.Standard-Selection'!R:R,"*"&amp;$A19&amp;"-"&amp;"Math*")))</f>
        <v/>
      </c>
      <c r="G19" s="21" t="str">
        <f>if(iferror(not(VALUE($A19)&gt;0),""),"",if(countif('2.Standard-Selection'!R:R,"*"&amp;$A19&amp;"-"&amp;"Science*")=0,"",countif('2.Standard-Selection'!R:R,"*"&amp;$A19&amp;"-"&amp;"Science*")))</f>
        <v/>
      </c>
      <c r="H19" s="22" t="str">
        <f>if(iferror(not(VALUE($A19)&gt;0),""),"",if(countif('2.Standard-Selection'!R:R,"*"&amp;$A19&amp;"-"&amp;"Social Studies*")=0,"",countif('2.Standard-Selection'!R:R,"*"&amp;$A19&amp;"-"&amp;"Social Studies*")))</f>
        <v/>
      </c>
    </row>
    <row r="20">
      <c r="A20" s="26"/>
      <c r="B20" s="25"/>
      <c r="C20" s="18"/>
      <c r="D20" s="18"/>
      <c r="E20" s="19" t="str">
        <f>if(iferror(not(VALUE($A20)&gt;0),""),"",if(countif('2.Standard-Selection'!R:R,"*"&amp;$A20&amp;"-"&amp;"ELA*")=0,"",countif('2.Standard-Selection'!R:R,"*"&amp;$A20&amp;"-"&amp;"ELA*")))</f>
        <v/>
      </c>
      <c r="F20" s="20" t="str">
        <f>if(iferror(not(VALUE($A20)&gt;0),""),"",if(countif('2.Standard-Selection'!R:R,"*"&amp;$A20&amp;"-"&amp;"Math*")=0,"",countif('2.Standard-Selection'!R:R,"*"&amp;$A20&amp;"-"&amp;"Math*")))</f>
        <v/>
      </c>
      <c r="G20" s="21" t="str">
        <f>if(iferror(not(VALUE($A20)&gt;0),""),"",if(countif('2.Standard-Selection'!R:R,"*"&amp;$A20&amp;"-"&amp;"Science*")=0,"",countif('2.Standard-Selection'!R:R,"*"&amp;$A20&amp;"-"&amp;"Science*")))</f>
        <v/>
      </c>
      <c r="H20" s="22" t="str">
        <f>if(iferror(not(VALUE($A20)&gt;0),""),"",if(countif('2.Standard-Selection'!R:R,"*"&amp;$A20&amp;"-"&amp;"Social Studies*")=0,"",countif('2.Standard-Selection'!R:R,"*"&amp;$A20&amp;"-"&amp;"Social Studies*")))</f>
        <v/>
      </c>
    </row>
    <row r="21">
      <c r="A21" s="26"/>
      <c r="B21" s="25"/>
      <c r="C21" s="18"/>
      <c r="D21" s="18"/>
      <c r="E21" s="19" t="str">
        <f>if(iferror(not(VALUE($A21)&gt;0),""),"",if(countif('2.Standard-Selection'!R:R,"*"&amp;$A21&amp;"-"&amp;"ELA*")=0,"",countif('2.Standard-Selection'!R:R,"*"&amp;$A21&amp;"-"&amp;"ELA*")))</f>
        <v/>
      </c>
      <c r="F21" s="20" t="str">
        <f>if(iferror(not(VALUE($A21)&gt;0),""),"",if(countif('2.Standard-Selection'!R:R,"*"&amp;$A21&amp;"-"&amp;"Math*")=0,"",countif('2.Standard-Selection'!R:R,"*"&amp;$A21&amp;"-"&amp;"Math*")))</f>
        <v/>
      </c>
      <c r="G21" s="21" t="str">
        <f>if(iferror(not(VALUE($A21)&gt;0),""),"",if(countif('2.Standard-Selection'!R:R,"*"&amp;$A21&amp;"-"&amp;"Science*")=0,"",countif('2.Standard-Selection'!R:R,"*"&amp;$A21&amp;"-"&amp;"Science*")))</f>
        <v/>
      </c>
      <c r="H21" s="22" t="str">
        <f>if(iferror(not(VALUE($A21)&gt;0),""),"",if(countif('2.Standard-Selection'!R:R,"*"&amp;$A21&amp;"-"&amp;"Social Studies*")=0,"",countif('2.Standard-Selection'!R:R,"*"&amp;$A21&amp;"-"&amp;"Social Studies*")))</f>
        <v/>
      </c>
    </row>
    <row r="22">
      <c r="A22" s="26"/>
      <c r="B22" s="25"/>
      <c r="C22" s="18"/>
      <c r="D22" s="18"/>
      <c r="E22" s="19" t="str">
        <f>if(iferror(not(VALUE($A22)&gt;0),""),"",if(countif('2.Standard-Selection'!R:R,"*"&amp;$A22&amp;"-"&amp;"ELA*")=0,"",countif('2.Standard-Selection'!R:R,"*"&amp;$A22&amp;"-"&amp;"ELA*")))</f>
        <v/>
      </c>
      <c r="F22" s="20" t="str">
        <f>if(iferror(not(VALUE($A22)&gt;0),""),"",if(countif('2.Standard-Selection'!R:R,"*"&amp;$A22&amp;"-"&amp;"Math*")=0,"",countif('2.Standard-Selection'!R:R,"*"&amp;$A22&amp;"-"&amp;"Math*")))</f>
        <v/>
      </c>
      <c r="G22" s="21" t="str">
        <f>if(iferror(not(VALUE($A22)&gt;0),""),"",if(countif('2.Standard-Selection'!R:R,"*"&amp;$A22&amp;"-"&amp;"Science*")=0,"",countif('2.Standard-Selection'!R:R,"*"&amp;$A22&amp;"-"&amp;"Science*")))</f>
        <v/>
      </c>
      <c r="H22" s="22" t="str">
        <f>if(iferror(not(VALUE($A22)&gt;0),""),"",if(countif('2.Standard-Selection'!R:R,"*"&amp;$A22&amp;"-"&amp;"Social Studies*")=0,"",countif('2.Standard-Selection'!R:R,"*"&amp;$A22&amp;"-"&amp;"Social Studies*")))</f>
        <v/>
      </c>
    </row>
    <row r="23">
      <c r="A23" s="26"/>
      <c r="B23" s="25"/>
      <c r="C23" s="18"/>
      <c r="D23" s="18"/>
      <c r="E23" s="19" t="str">
        <f>if(iferror(not(VALUE($A23)&gt;0),""),"",if(countif('2.Standard-Selection'!R:R,"*"&amp;$A23&amp;"-"&amp;"ELA*")=0,"",countif('2.Standard-Selection'!R:R,"*"&amp;$A23&amp;"-"&amp;"ELA*")))</f>
        <v/>
      </c>
      <c r="F23" s="20" t="str">
        <f>if(iferror(not(VALUE($A23)&gt;0),""),"",if(countif('2.Standard-Selection'!R:R,"*"&amp;$A23&amp;"-"&amp;"Math*")=0,"",countif('2.Standard-Selection'!R:R,"*"&amp;$A23&amp;"-"&amp;"Math*")))</f>
        <v/>
      </c>
      <c r="G23" s="21" t="str">
        <f>if(iferror(not(VALUE($A23)&gt;0),""),"",if(countif('2.Standard-Selection'!R:R,"*"&amp;$A23&amp;"-"&amp;"Science*")=0,"",countif('2.Standard-Selection'!R:R,"*"&amp;$A23&amp;"-"&amp;"Science*")))</f>
        <v/>
      </c>
      <c r="H23" s="22" t="str">
        <f>if(iferror(not(VALUE($A23)&gt;0),""),"",if(countif('2.Standard-Selection'!R:R,"*"&amp;$A23&amp;"-"&amp;"Social Studies*")=0,"",countif('2.Standard-Selection'!R:R,"*"&amp;$A23&amp;"-"&amp;"Social Studies*")))</f>
        <v/>
      </c>
    </row>
    <row r="24">
      <c r="A24" s="26"/>
      <c r="B24" s="25"/>
      <c r="C24" s="18"/>
      <c r="D24" s="18"/>
      <c r="E24" s="19" t="str">
        <f>if(iferror(not(VALUE($A24)&gt;0),""),"",if(countif('2.Standard-Selection'!R:R,"*"&amp;$A24&amp;"-"&amp;"ELA*")=0,"",countif('2.Standard-Selection'!R:R,"*"&amp;$A24&amp;"-"&amp;"ELA*")))</f>
        <v/>
      </c>
      <c r="F24" s="20" t="str">
        <f>if(iferror(not(VALUE($A24)&gt;0),""),"",if(countif('2.Standard-Selection'!R:R,"*"&amp;$A24&amp;"-"&amp;"Math*")=0,"",countif('2.Standard-Selection'!R:R,"*"&amp;$A24&amp;"-"&amp;"Math*")))</f>
        <v/>
      </c>
      <c r="G24" s="21" t="str">
        <f>if(iferror(not(VALUE($A24)&gt;0),""),"",if(countif('2.Standard-Selection'!R:R,"*"&amp;$A24&amp;"-"&amp;"Science*")=0,"",countif('2.Standard-Selection'!R:R,"*"&amp;$A24&amp;"-"&amp;"Science*")))</f>
        <v/>
      </c>
      <c r="H24" s="22" t="str">
        <f>if(iferror(not(VALUE($A24)&gt;0),""),"",if(countif('2.Standard-Selection'!R:R,"*"&amp;$A24&amp;"-"&amp;"Social Studies*")=0,"",countif('2.Standard-Selection'!R:R,"*"&amp;$A24&amp;"-"&amp;"Social Studies*")))</f>
        <v/>
      </c>
    </row>
    <row r="25">
      <c r="A25" s="26"/>
      <c r="B25" s="25"/>
      <c r="C25" s="18"/>
      <c r="D25" s="18"/>
      <c r="E25" s="19" t="str">
        <f>if(iferror(not(VALUE($A25)&gt;0),""),"",if(countif('2.Standard-Selection'!R:R,"*"&amp;$A25&amp;"-"&amp;"ELA*")=0,"",countif('2.Standard-Selection'!R:R,"*"&amp;$A25&amp;"-"&amp;"ELA*")))</f>
        <v/>
      </c>
      <c r="F25" s="20" t="str">
        <f>if(iferror(not(VALUE($A25)&gt;0),""),"",if(countif('2.Standard-Selection'!R:R,"*"&amp;$A25&amp;"-"&amp;"Math*")=0,"",countif('2.Standard-Selection'!R:R,"*"&amp;$A25&amp;"-"&amp;"Math*")))</f>
        <v/>
      </c>
      <c r="G25" s="21" t="str">
        <f>if(iferror(not(VALUE($A25)&gt;0),""),"",if(countif('2.Standard-Selection'!R:R,"*"&amp;$A25&amp;"-"&amp;"Science*")=0,"",countif('2.Standard-Selection'!R:R,"*"&amp;$A25&amp;"-"&amp;"Science*")))</f>
        <v/>
      </c>
      <c r="H25" s="22" t="str">
        <f>if(iferror(not(VALUE($A25)&gt;0),""),"",if(countif('2.Standard-Selection'!R:R,"*"&amp;$A25&amp;"-"&amp;"Social Studies*")=0,"",countif('2.Standard-Selection'!R:R,"*"&amp;$A25&amp;"-"&amp;"Social Studies*")))</f>
        <v/>
      </c>
    </row>
    <row r="26">
      <c r="A26" s="26"/>
      <c r="B26" s="25"/>
      <c r="C26" s="18"/>
      <c r="D26" s="18"/>
      <c r="E26" s="19" t="str">
        <f>if(iferror(not(VALUE($A26)&gt;0),""),"",if(countif('2.Standard-Selection'!R:R,"*"&amp;$A26&amp;"-"&amp;"ELA*")=0,"",countif('2.Standard-Selection'!R:R,"*"&amp;$A26&amp;"-"&amp;"ELA*")))</f>
        <v/>
      </c>
      <c r="F26" s="20" t="str">
        <f>if(iferror(not(VALUE($A26)&gt;0),""),"",if(countif('2.Standard-Selection'!R:R,"*"&amp;$A26&amp;"-"&amp;"Math*")=0,"",countif('2.Standard-Selection'!R:R,"*"&amp;$A26&amp;"-"&amp;"Math*")))</f>
        <v/>
      </c>
      <c r="G26" s="21" t="str">
        <f>if(iferror(not(VALUE($A26)&gt;0),""),"",if(countif('2.Standard-Selection'!R:R,"*"&amp;$A26&amp;"-"&amp;"Science*")=0,"",countif('2.Standard-Selection'!R:R,"*"&amp;$A26&amp;"-"&amp;"Science*")))</f>
        <v/>
      </c>
      <c r="H26" s="22" t="str">
        <f>if(iferror(not(VALUE($A26)&gt;0),""),"",if(countif('2.Standard-Selection'!R:R,"*"&amp;$A26&amp;"-"&amp;"Social Studies*")=0,"",countif('2.Standard-Selection'!R:R,"*"&amp;$A26&amp;"-"&amp;"Social Studies*")))</f>
        <v/>
      </c>
    </row>
    <row r="27">
      <c r="A27" s="26"/>
      <c r="B27" s="25"/>
      <c r="C27" s="18"/>
      <c r="D27" s="18"/>
      <c r="E27" s="19" t="str">
        <f>if(iferror(not(VALUE($A27)&gt;0),""),"",if(countif('2.Standard-Selection'!R:R,"*"&amp;$A27&amp;"-"&amp;"ELA*")=0,"",countif('2.Standard-Selection'!R:R,"*"&amp;$A27&amp;"-"&amp;"ELA*")))</f>
        <v/>
      </c>
      <c r="F27" s="20" t="str">
        <f>if(iferror(not(VALUE($A27)&gt;0),""),"",if(countif('2.Standard-Selection'!R:R,"*"&amp;$A27&amp;"-"&amp;"Math*")=0,"",countif('2.Standard-Selection'!R:R,"*"&amp;$A27&amp;"-"&amp;"Math*")))</f>
        <v/>
      </c>
      <c r="G27" s="21" t="str">
        <f>if(iferror(not(VALUE($A27)&gt;0),""),"",if(countif('2.Standard-Selection'!R:R,"*"&amp;$A27&amp;"-"&amp;"Science*")=0,"",countif('2.Standard-Selection'!R:R,"*"&amp;$A27&amp;"-"&amp;"Science*")))</f>
        <v/>
      </c>
      <c r="H27" s="22" t="str">
        <f>if(iferror(not(VALUE($A27)&gt;0),""),"",if(countif('2.Standard-Selection'!R:R,"*"&amp;$A27&amp;"-"&amp;"Social Studies*")=0,"",countif('2.Standard-Selection'!R:R,"*"&amp;$A27&amp;"-"&amp;"Social Studies*")))</f>
        <v/>
      </c>
    </row>
    <row r="28">
      <c r="A28" s="26"/>
      <c r="B28" s="25"/>
      <c r="C28" s="18"/>
      <c r="D28" s="18"/>
      <c r="E28" s="19" t="str">
        <f>if(iferror(not(VALUE($A28)&gt;0),""),"",if(countif('2.Standard-Selection'!R:R,"*"&amp;$A28&amp;"-"&amp;"ELA*")=0,"",countif('2.Standard-Selection'!R:R,"*"&amp;$A28&amp;"-"&amp;"ELA*")))</f>
        <v/>
      </c>
      <c r="F28" s="20" t="str">
        <f>if(iferror(not(VALUE($A28)&gt;0),""),"",if(countif('2.Standard-Selection'!R:R,"*"&amp;$A28&amp;"-"&amp;"Math*")=0,"",countif('2.Standard-Selection'!R:R,"*"&amp;$A28&amp;"-"&amp;"Math*")))</f>
        <v/>
      </c>
      <c r="G28" s="21" t="str">
        <f>if(iferror(not(VALUE($A28)&gt;0),""),"",if(countif('2.Standard-Selection'!R:R,"*"&amp;$A28&amp;"-"&amp;"Science*")=0,"",countif('2.Standard-Selection'!R:R,"*"&amp;$A28&amp;"-"&amp;"Science*")))</f>
        <v/>
      </c>
      <c r="H28" s="22" t="str">
        <f>if(iferror(not(VALUE($A28)&gt;0),""),"",if(countif('2.Standard-Selection'!R:R,"*"&amp;$A28&amp;"-"&amp;"Social Studies*")=0,"",countif('2.Standard-Selection'!R:R,"*"&amp;$A28&amp;"-"&amp;"Social Studies*")))</f>
        <v/>
      </c>
    </row>
    <row r="29">
      <c r="A29" s="26"/>
      <c r="B29" s="25"/>
      <c r="C29" s="18"/>
      <c r="D29" s="18"/>
      <c r="E29" s="19" t="str">
        <f>if(iferror(not(VALUE($A29)&gt;0),""),"",if(countif('2.Standard-Selection'!R:R,"*"&amp;$A29&amp;"-"&amp;"ELA*")=0,"",countif('2.Standard-Selection'!R:R,"*"&amp;$A29&amp;"-"&amp;"ELA*")))</f>
        <v/>
      </c>
      <c r="F29" s="20" t="str">
        <f>if(iferror(not(VALUE($A29)&gt;0),""),"",if(countif('2.Standard-Selection'!R:R,"*"&amp;$A29&amp;"-"&amp;"Math*")=0,"",countif('2.Standard-Selection'!R:R,"*"&amp;$A29&amp;"-"&amp;"Math*")))</f>
        <v/>
      </c>
      <c r="G29" s="21" t="str">
        <f>if(iferror(not(VALUE($A29)&gt;0),""),"",if(countif('2.Standard-Selection'!R:R,"*"&amp;$A29&amp;"-"&amp;"Science*")=0,"",countif('2.Standard-Selection'!R:R,"*"&amp;$A29&amp;"-"&amp;"Science*")))</f>
        <v/>
      </c>
      <c r="H29" s="22" t="str">
        <f>if(iferror(not(VALUE($A29)&gt;0),""),"",if(countif('2.Standard-Selection'!R:R,"*"&amp;$A29&amp;"-"&amp;"Social Studies*")=0,"",countif('2.Standard-Selection'!R:R,"*"&amp;$A29&amp;"-"&amp;"Social Studies*")))</f>
        <v/>
      </c>
    </row>
    <row r="30">
      <c r="A30" s="26"/>
      <c r="B30" s="25"/>
      <c r="C30" s="18"/>
      <c r="D30" s="18"/>
      <c r="E30" s="19" t="str">
        <f>if(iferror(not(VALUE($A30)&gt;0),""),"",if(countif('2.Standard-Selection'!R:R,"*"&amp;$A30&amp;"-"&amp;"ELA*")=0,"",countif('2.Standard-Selection'!R:R,"*"&amp;$A30&amp;"-"&amp;"ELA*")))</f>
        <v/>
      </c>
      <c r="F30" s="20" t="str">
        <f>if(iferror(not(VALUE($A30)&gt;0),""),"",if(countif('2.Standard-Selection'!R:R,"*"&amp;$A30&amp;"-"&amp;"Math*")=0,"",countif('2.Standard-Selection'!R:R,"*"&amp;$A30&amp;"-"&amp;"Math*")))</f>
        <v/>
      </c>
      <c r="G30" s="21" t="str">
        <f>if(iferror(not(VALUE($A30)&gt;0),""),"",if(countif('2.Standard-Selection'!R:R,"*"&amp;$A30&amp;"-"&amp;"Science*")=0,"",countif('2.Standard-Selection'!R:R,"*"&amp;$A30&amp;"-"&amp;"Science*")))</f>
        <v/>
      </c>
      <c r="H30" s="22" t="str">
        <f>if(iferror(not(VALUE($A30)&gt;0),""),"",if(countif('2.Standard-Selection'!R:R,"*"&amp;$A30&amp;"-"&amp;"Social Studies*")=0,"",countif('2.Standard-Selection'!R:R,"*"&amp;$A30&amp;"-"&amp;"Social Studies*")))</f>
        <v/>
      </c>
    </row>
    <row r="31">
      <c r="A31" s="26"/>
      <c r="B31" s="25"/>
      <c r="C31" s="18"/>
      <c r="D31" s="18"/>
      <c r="E31" s="19" t="str">
        <f>if(iferror(not(VALUE($A31)&gt;0),""),"",if(countif('2.Standard-Selection'!R:R,"*"&amp;$A31&amp;"-"&amp;"ELA*")=0,"",countif('2.Standard-Selection'!R:R,"*"&amp;$A31&amp;"-"&amp;"ELA*")))</f>
        <v/>
      </c>
      <c r="F31" s="20" t="str">
        <f>if(iferror(not(VALUE($A31)&gt;0),""),"",if(countif('2.Standard-Selection'!R:R,"*"&amp;$A31&amp;"-"&amp;"Math*")=0,"",countif('2.Standard-Selection'!R:R,"*"&amp;$A31&amp;"-"&amp;"Math*")))</f>
        <v/>
      </c>
      <c r="G31" s="21" t="str">
        <f>if(iferror(not(VALUE($A31)&gt;0),""),"",if(countif('2.Standard-Selection'!R:R,"*"&amp;$A31&amp;"-"&amp;"Science*")=0,"",countif('2.Standard-Selection'!R:R,"*"&amp;$A31&amp;"-"&amp;"Science*")))</f>
        <v/>
      </c>
      <c r="H31" s="22" t="str">
        <f>if(iferror(not(VALUE($A31)&gt;0),""),"",if(countif('2.Standard-Selection'!R:R,"*"&amp;$A31&amp;"-"&amp;"Social Studies*")=0,"",countif('2.Standard-Selection'!R:R,"*"&amp;$A31&amp;"-"&amp;"Social Studies*")))</f>
        <v/>
      </c>
    </row>
    <row r="32">
      <c r="A32" s="26"/>
      <c r="B32" s="25"/>
      <c r="C32" s="18"/>
      <c r="D32" s="18"/>
      <c r="E32" s="19" t="str">
        <f>if(iferror(not(VALUE($A32)&gt;0),""),"",if(countif('2.Standard-Selection'!R:R,"*"&amp;$A32&amp;"-"&amp;"ELA*")=0,"",countif('2.Standard-Selection'!R:R,"*"&amp;$A32&amp;"-"&amp;"ELA*")))</f>
        <v/>
      </c>
      <c r="F32" s="20" t="str">
        <f>if(iferror(not(VALUE($A32)&gt;0),""),"",if(countif('2.Standard-Selection'!R:R,"*"&amp;$A32&amp;"-"&amp;"Math*")=0,"",countif('2.Standard-Selection'!R:R,"*"&amp;$A32&amp;"-"&amp;"Math*")))</f>
        <v/>
      </c>
      <c r="G32" s="21" t="str">
        <f>if(iferror(not(VALUE($A32)&gt;0),""),"",if(countif('2.Standard-Selection'!R:R,"*"&amp;$A32&amp;"-"&amp;"Science*")=0,"",countif('2.Standard-Selection'!R:R,"*"&amp;$A32&amp;"-"&amp;"Science*")))</f>
        <v/>
      </c>
      <c r="H32" s="22" t="str">
        <f>if(iferror(not(VALUE($A32)&gt;0),""),"",if(countif('2.Standard-Selection'!R:R,"*"&amp;$A32&amp;"-"&amp;"Social Studies*")=0,"",countif('2.Standard-Selection'!R:R,"*"&amp;$A32&amp;"-"&amp;"Social Studies*")))</f>
        <v/>
      </c>
    </row>
    <row r="33">
      <c r="A33" s="26"/>
      <c r="B33" s="25"/>
      <c r="C33" s="18"/>
      <c r="D33" s="18"/>
      <c r="E33" s="19" t="str">
        <f>if(iferror(not(VALUE($A33)&gt;0),""),"",if(countif('2.Standard-Selection'!R:R,"*"&amp;$A33&amp;"-"&amp;"ELA*")=0,"",countif('2.Standard-Selection'!R:R,"*"&amp;$A33&amp;"-"&amp;"ELA*")))</f>
        <v/>
      </c>
      <c r="F33" s="20" t="str">
        <f>if(iferror(not(VALUE($A33)&gt;0),""),"",if(countif('2.Standard-Selection'!R:R,"*"&amp;$A33&amp;"-"&amp;"Math*")=0,"",countif('2.Standard-Selection'!R:R,"*"&amp;$A33&amp;"-"&amp;"Math*")))</f>
        <v/>
      </c>
      <c r="G33" s="21" t="str">
        <f>if(iferror(not(VALUE($A33)&gt;0),""),"",if(countif('2.Standard-Selection'!R:R,"*"&amp;$A33&amp;"-"&amp;"Science*")=0,"",countif('2.Standard-Selection'!R:R,"*"&amp;$A33&amp;"-"&amp;"Science*")))</f>
        <v/>
      </c>
      <c r="H33" s="22" t="str">
        <f>if(iferror(not(VALUE($A33)&gt;0),""),"",if(countif('2.Standard-Selection'!R:R,"*"&amp;$A33&amp;"-"&amp;"Social Studies*")=0,"",countif('2.Standard-Selection'!R:R,"*"&amp;$A33&amp;"-"&amp;"Social Studies*")))</f>
        <v/>
      </c>
    </row>
    <row r="34">
      <c r="A34" s="26"/>
      <c r="B34" s="25"/>
      <c r="C34" s="18"/>
      <c r="D34" s="18"/>
      <c r="E34" s="19" t="str">
        <f>if(iferror(not(VALUE($A34)&gt;0),""),"",if(countif('2.Standard-Selection'!R:R,"*"&amp;$A34&amp;"-"&amp;"ELA*")=0,"",countif('2.Standard-Selection'!R:R,"*"&amp;$A34&amp;"-"&amp;"ELA*")))</f>
        <v/>
      </c>
      <c r="F34" s="20" t="str">
        <f>if(iferror(not(VALUE($A34)&gt;0),""),"",if(countif('2.Standard-Selection'!R:R,"*"&amp;$A34&amp;"-"&amp;"Math*")=0,"",countif('2.Standard-Selection'!R:R,"*"&amp;$A34&amp;"-"&amp;"Math*")))</f>
        <v/>
      </c>
      <c r="G34" s="21" t="str">
        <f>if(iferror(not(VALUE($A34)&gt;0),""),"",if(countif('2.Standard-Selection'!R:R,"*"&amp;$A34&amp;"-"&amp;"Science*")=0,"",countif('2.Standard-Selection'!R:R,"*"&amp;$A34&amp;"-"&amp;"Science*")))</f>
        <v/>
      </c>
      <c r="H34" s="22" t="str">
        <f>if(iferror(not(VALUE($A34)&gt;0),""),"",if(countif('2.Standard-Selection'!R:R,"*"&amp;$A34&amp;"-"&amp;"Social Studies*")=0,"",countif('2.Standard-Selection'!R:R,"*"&amp;$A34&amp;"-"&amp;"Social Studies*")))</f>
        <v/>
      </c>
    </row>
    <row r="35">
      <c r="A35" s="26"/>
      <c r="B35" s="25"/>
      <c r="C35" s="18"/>
      <c r="D35" s="18"/>
      <c r="E35" s="19" t="str">
        <f>if(iferror(not(VALUE($A35)&gt;0),""),"",if(countif('2.Standard-Selection'!R:R,"*"&amp;$A35&amp;"-"&amp;"ELA*")=0,"",countif('2.Standard-Selection'!R:R,"*"&amp;$A35&amp;"-"&amp;"ELA*")))</f>
        <v/>
      </c>
      <c r="F35" s="20" t="str">
        <f>if(iferror(not(VALUE($A35)&gt;0),""),"",if(countif('2.Standard-Selection'!R:R,"*"&amp;$A35&amp;"-"&amp;"Math*")=0,"",countif('2.Standard-Selection'!R:R,"*"&amp;$A35&amp;"-"&amp;"Math*")))</f>
        <v/>
      </c>
      <c r="G35" s="21" t="str">
        <f>if(iferror(not(VALUE($A35)&gt;0),""),"",if(countif('2.Standard-Selection'!R:R,"*"&amp;$A35&amp;"-"&amp;"Science*")=0,"",countif('2.Standard-Selection'!R:R,"*"&amp;$A35&amp;"-"&amp;"Science*")))</f>
        <v/>
      </c>
      <c r="H35" s="22" t="str">
        <f>if(iferror(not(VALUE($A35)&gt;0),""),"",if(countif('2.Standard-Selection'!R:R,"*"&amp;$A35&amp;"-"&amp;"Social Studies*")=0,"",countif('2.Standard-Selection'!R:R,"*"&amp;$A35&amp;"-"&amp;"Social Studies*")))</f>
        <v/>
      </c>
    </row>
    <row r="36">
      <c r="A36" s="26"/>
      <c r="B36" s="25"/>
      <c r="C36" s="18"/>
      <c r="D36" s="18"/>
      <c r="E36" s="19" t="str">
        <f>if(iferror(not(VALUE($A36)&gt;0),""),"",if(countif('2.Standard-Selection'!R:R,"*"&amp;$A36&amp;"-"&amp;"ELA*")=0,"",countif('2.Standard-Selection'!R:R,"*"&amp;$A36&amp;"-"&amp;"ELA*")))</f>
        <v/>
      </c>
      <c r="F36" s="20" t="str">
        <f>if(iferror(not(VALUE($A36)&gt;0),""),"",if(countif('2.Standard-Selection'!R:R,"*"&amp;$A36&amp;"-"&amp;"Math*")=0,"",countif('2.Standard-Selection'!R:R,"*"&amp;$A36&amp;"-"&amp;"Math*")))</f>
        <v/>
      </c>
      <c r="G36" s="21" t="str">
        <f>if(iferror(not(VALUE($A36)&gt;0),""),"",if(countif('2.Standard-Selection'!R:R,"*"&amp;$A36&amp;"-"&amp;"Science*")=0,"",countif('2.Standard-Selection'!R:R,"*"&amp;$A36&amp;"-"&amp;"Science*")))</f>
        <v/>
      </c>
      <c r="H36" s="22" t="str">
        <f>if(iferror(not(VALUE($A36)&gt;0),""),"",if(countif('2.Standard-Selection'!R:R,"*"&amp;$A36&amp;"-"&amp;"Social Studies*")=0,"",countif('2.Standard-Selection'!R:R,"*"&amp;$A36&amp;"-"&amp;"Social Studies*")))</f>
        <v/>
      </c>
    </row>
    <row r="37">
      <c r="A37" s="26"/>
      <c r="B37" s="25"/>
      <c r="C37" s="18"/>
      <c r="D37" s="18"/>
      <c r="E37" s="19" t="str">
        <f>if(iferror(not(VALUE($A37)&gt;0),""),"",if(countif('2.Standard-Selection'!R:R,"*"&amp;$A37&amp;"-"&amp;"ELA*")=0,"",countif('2.Standard-Selection'!R:R,"*"&amp;$A37&amp;"-"&amp;"ELA*")))</f>
        <v/>
      </c>
      <c r="F37" s="20" t="str">
        <f>if(iferror(not(VALUE($A37)&gt;0),""),"",if(countif('2.Standard-Selection'!R:R,"*"&amp;$A37&amp;"-"&amp;"Math*")=0,"",countif('2.Standard-Selection'!R:R,"*"&amp;$A37&amp;"-"&amp;"Math*")))</f>
        <v/>
      </c>
      <c r="G37" s="21" t="str">
        <f>if(iferror(not(VALUE($A37)&gt;0),""),"",if(countif('2.Standard-Selection'!R:R,"*"&amp;$A37&amp;"-"&amp;"Science*")=0,"",countif('2.Standard-Selection'!R:R,"*"&amp;$A37&amp;"-"&amp;"Science*")))</f>
        <v/>
      </c>
      <c r="H37" s="22" t="str">
        <f>if(iferror(not(VALUE($A37)&gt;0),""),"",if(countif('2.Standard-Selection'!R:R,"*"&amp;$A37&amp;"-"&amp;"Social Studies*")=0,"",countif('2.Standard-Selection'!R:R,"*"&amp;$A37&amp;"-"&amp;"Social Studies*")))</f>
        <v/>
      </c>
    </row>
    <row r="38">
      <c r="A38" s="26"/>
      <c r="B38" s="25"/>
      <c r="C38" s="18"/>
      <c r="D38" s="18"/>
      <c r="E38" s="19" t="str">
        <f>if(iferror(not(VALUE($A38)&gt;0),""),"",if(countif('2.Standard-Selection'!R:R,"*"&amp;$A38&amp;"-"&amp;"ELA*")=0,"",countif('2.Standard-Selection'!R:R,"*"&amp;$A38&amp;"-"&amp;"ELA*")))</f>
        <v/>
      </c>
      <c r="F38" s="20" t="str">
        <f>if(iferror(not(VALUE($A38)&gt;0),""),"",if(countif('2.Standard-Selection'!R:R,"*"&amp;$A38&amp;"-"&amp;"Math*")=0,"",countif('2.Standard-Selection'!R:R,"*"&amp;$A38&amp;"-"&amp;"Math*")))</f>
        <v/>
      </c>
      <c r="G38" s="21" t="str">
        <f>if(iferror(not(VALUE($A38)&gt;0),""),"",if(countif('2.Standard-Selection'!R:R,"*"&amp;$A38&amp;"-"&amp;"Science*")=0,"",countif('2.Standard-Selection'!R:R,"*"&amp;$A38&amp;"-"&amp;"Science*")))</f>
        <v/>
      </c>
      <c r="H38" s="22" t="str">
        <f>if(iferror(not(VALUE($A38)&gt;0),""),"",if(countif('2.Standard-Selection'!R:R,"*"&amp;$A38&amp;"-"&amp;"Social Studies*")=0,"",countif('2.Standard-Selection'!R:R,"*"&amp;$A38&amp;"-"&amp;"Social Studies*")))</f>
        <v/>
      </c>
    </row>
    <row r="39">
      <c r="A39" s="26"/>
      <c r="B39" s="25"/>
      <c r="C39" s="18"/>
      <c r="D39" s="18"/>
      <c r="E39" s="19" t="str">
        <f>if(iferror(not(VALUE($A39)&gt;0),""),"",if(countif('2.Standard-Selection'!R:R,"*"&amp;$A39&amp;"-"&amp;"ELA*")=0,"",countif('2.Standard-Selection'!R:R,"*"&amp;$A39&amp;"-"&amp;"ELA*")))</f>
        <v/>
      </c>
      <c r="F39" s="20" t="str">
        <f>if(iferror(not(VALUE($A39)&gt;0),""),"",if(countif('2.Standard-Selection'!R:R,"*"&amp;$A39&amp;"-"&amp;"Math*")=0,"",countif('2.Standard-Selection'!R:R,"*"&amp;$A39&amp;"-"&amp;"Math*")))</f>
        <v/>
      </c>
      <c r="G39" s="21" t="str">
        <f>if(iferror(not(VALUE($A39)&gt;0),""),"",if(countif('2.Standard-Selection'!R:R,"*"&amp;$A39&amp;"-"&amp;"Science*")=0,"",countif('2.Standard-Selection'!R:R,"*"&amp;$A39&amp;"-"&amp;"Science*")))</f>
        <v/>
      </c>
      <c r="H39" s="22" t="str">
        <f>if(iferror(not(VALUE($A39)&gt;0),""),"",if(countif('2.Standard-Selection'!R:R,"*"&amp;$A39&amp;"-"&amp;"Social Studies*")=0,"",countif('2.Standard-Selection'!R:R,"*"&amp;$A39&amp;"-"&amp;"Social Studies*")))</f>
        <v/>
      </c>
    </row>
    <row r="40">
      <c r="A40" s="26"/>
      <c r="B40" s="25"/>
      <c r="C40" s="18"/>
      <c r="D40" s="18"/>
      <c r="E40" s="19" t="str">
        <f>if(iferror(not(VALUE($A40)&gt;0),""),"",if(countif('2.Standard-Selection'!R:R,"*"&amp;$A40&amp;"-"&amp;"ELA*")=0,"",countif('2.Standard-Selection'!R:R,"*"&amp;$A40&amp;"-"&amp;"ELA*")))</f>
        <v/>
      </c>
      <c r="F40" s="20" t="str">
        <f>if(iferror(not(VALUE($A40)&gt;0),""),"",if(countif('2.Standard-Selection'!R:R,"*"&amp;$A40&amp;"-"&amp;"Math*")=0,"",countif('2.Standard-Selection'!R:R,"*"&amp;$A40&amp;"-"&amp;"Math*")))</f>
        <v/>
      </c>
      <c r="G40" s="21" t="str">
        <f>if(iferror(not(VALUE($A40)&gt;0),""),"",if(countif('2.Standard-Selection'!R:R,"*"&amp;$A40&amp;"-"&amp;"Science*")=0,"",countif('2.Standard-Selection'!R:R,"*"&amp;$A40&amp;"-"&amp;"Science*")))</f>
        <v/>
      </c>
      <c r="H40" s="22" t="str">
        <f>if(iferror(not(VALUE($A40)&gt;0),""),"",if(countif('2.Standard-Selection'!R:R,"*"&amp;$A40&amp;"-"&amp;"Social Studies*")=0,"",countif('2.Standard-Selection'!R:R,"*"&amp;$A40&amp;"-"&amp;"Social Studies*")))</f>
        <v/>
      </c>
    </row>
    <row r="41">
      <c r="A41" s="26"/>
      <c r="B41" s="25"/>
      <c r="C41" s="18"/>
      <c r="D41" s="18"/>
      <c r="E41" s="19" t="str">
        <f>if(iferror(not(VALUE($A41)&gt;0),""),"",if(countif('2.Standard-Selection'!R:R,"*"&amp;$A41&amp;"-"&amp;"ELA*")=0,"",countif('2.Standard-Selection'!R:R,"*"&amp;$A41&amp;"-"&amp;"ELA*")))</f>
        <v/>
      </c>
      <c r="F41" s="20" t="str">
        <f>if(iferror(not(VALUE($A41)&gt;0),""),"",if(countif('2.Standard-Selection'!R:R,"*"&amp;$A41&amp;"-"&amp;"Math*")=0,"",countif('2.Standard-Selection'!R:R,"*"&amp;$A41&amp;"-"&amp;"Math*")))</f>
        <v/>
      </c>
      <c r="G41" s="21" t="str">
        <f>if(iferror(not(VALUE($A41)&gt;0),""),"",if(countif('2.Standard-Selection'!R:R,"*"&amp;$A41&amp;"-"&amp;"Science*")=0,"",countif('2.Standard-Selection'!R:R,"*"&amp;$A41&amp;"-"&amp;"Science*")))</f>
        <v/>
      </c>
      <c r="H41" s="22" t="str">
        <f>if(iferror(not(VALUE($A41)&gt;0),""),"",if(countif('2.Standard-Selection'!R:R,"*"&amp;$A41&amp;"-"&amp;"Social Studies*")=0,"",countif('2.Standard-Selection'!R:R,"*"&amp;$A41&amp;"-"&amp;"Social Studies*")))</f>
        <v/>
      </c>
    </row>
    <row r="42">
      <c r="A42" s="26"/>
      <c r="B42" s="25"/>
      <c r="C42" s="18"/>
      <c r="D42" s="18"/>
      <c r="E42" s="19" t="str">
        <f>if(iferror(not(VALUE($A42)&gt;0),""),"",if(countif('2.Standard-Selection'!R:R,"*"&amp;$A42&amp;"-"&amp;"ELA*")=0,"",countif('2.Standard-Selection'!R:R,"*"&amp;$A42&amp;"-"&amp;"ELA*")))</f>
        <v/>
      </c>
      <c r="F42" s="20" t="str">
        <f>if(iferror(not(VALUE($A42)&gt;0),""),"",if(countif('2.Standard-Selection'!R:R,"*"&amp;$A42&amp;"-"&amp;"Math*")=0,"",countif('2.Standard-Selection'!R:R,"*"&amp;$A42&amp;"-"&amp;"Math*")))</f>
        <v/>
      </c>
      <c r="G42" s="21" t="str">
        <f>if(iferror(not(VALUE($A42)&gt;0),""),"",if(countif('2.Standard-Selection'!R:R,"*"&amp;$A42&amp;"-"&amp;"Science*")=0,"",countif('2.Standard-Selection'!R:R,"*"&amp;$A42&amp;"-"&amp;"Science*")))</f>
        <v/>
      </c>
      <c r="H42" s="22" t="str">
        <f>if(iferror(not(VALUE($A42)&gt;0),""),"",if(countif('2.Standard-Selection'!R:R,"*"&amp;$A42&amp;"-"&amp;"Social Studies*")=0,"",countif('2.Standard-Selection'!R:R,"*"&amp;$A42&amp;"-"&amp;"Social Studies*")))</f>
        <v/>
      </c>
    </row>
    <row r="43">
      <c r="A43" s="26"/>
      <c r="B43" s="25"/>
      <c r="C43" s="18"/>
      <c r="D43" s="18"/>
      <c r="E43" s="19" t="str">
        <f>if(iferror(not(VALUE($A43)&gt;0),""),"",if(countif('2.Standard-Selection'!R:R,"*"&amp;$A43&amp;"-"&amp;"ELA*")=0,"",countif('2.Standard-Selection'!R:R,"*"&amp;$A43&amp;"-"&amp;"ELA*")))</f>
        <v/>
      </c>
      <c r="F43" s="20" t="str">
        <f>if(iferror(not(VALUE($A43)&gt;0),""),"",if(countif('2.Standard-Selection'!R:R,"*"&amp;$A43&amp;"-"&amp;"Math*")=0,"",countif('2.Standard-Selection'!R:R,"*"&amp;$A43&amp;"-"&amp;"Math*")))</f>
        <v/>
      </c>
      <c r="G43" s="21" t="str">
        <f>if(iferror(not(VALUE($A43)&gt;0),""),"",if(countif('2.Standard-Selection'!R:R,"*"&amp;$A43&amp;"-"&amp;"Science*")=0,"",countif('2.Standard-Selection'!R:R,"*"&amp;$A43&amp;"-"&amp;"Science*")))</f>
        <v/>
      </c>
      <c r="H43" s="22" t="str">
        <f>if(iferror(not(VALUE($A43)&gt;0),""),"",if(countif('2.Standard-Selection'!R:R,"*"&amp;$A43&amp;"-"&amp;"Social Studies*")=0,"",countif('2.Standard-Selection'!R:R,"*"&amp;$A43&amp;"-"&amp;"Social Studies*")))</f>
        <v/>
      </c>
    </row>
    <row r="44">
      <c r="A44" s="26"/>
      <c r="B44" s="25"/>
      <c r="C44" s="18"/>
      <c r="D44" s="18"/>
      <c r="E44" s="19" t="str">
        <f>if(iferror(not(VALUE($A44)&gt;0),""),"",if(countif('2.Standard-Selection'!R:R,"*"&amp;$A44&amp;"-"&amp;"ELA*")=0,"",countif('2.Standard-Selection'!R:R,"*"&amp;$A44&amp;"-"&amp;"ELA*")))</f>
        <v/>
      </c>
      <c r="F44" s="20" t="str">
        <f>if(iferror(not(VALUE($A44)&gt;0),""),"",if(countif('2.Standard-Selection'!R:R,"*"&amp;$A44&amp;"-"&amp;"Math*")=0,"",countif('2.Standard-Selection'!R:R,"*"&amp;$A44&amp;"-"&amp;"Math*")))</f>
        <v/>
      </c>
      <c r="G44" s="21" t="str">
        <f>if(iferror(not(VALUE($A44)&gt;0),""),"",if(countif('2.Standard-Selection'!R:R,"*"&amp;$A44&amp;"-"&amp;"Science*")=0,"",countif('2.Standard-Selection'!R:R,"*"&amp;$A44&amp;"-"&amp;"Science*")))</f>
        <v/>
      </c>
      <c r="H44" s="22" t="str">
        <f>if(iferror(not(VALUE($A44)&gt;0),""),"",if(countif('2.Standard-Selection'!R:R,"*"&amp;$A44&amp;"-"&amp;"Social Studies*")=0,"",countif('2.Standard-Selection'!R:R,"*"&amp;$A44&amp;"-"&amp;"Social Studies*")))</f>
        <v/>
      </c>
    </row>
    <row r="45">
      <c r="A45" s="26"/>
      <c r="B45" s="25"/>
      <c r="C45" s="18"/>
      <c r="D45" s="18"/>
      <c r="E45" s="19" t="str">
        <f>if(iferror(not(VALUE($A45)&gt;0),""),"",if(countif('2.Standard-Selection'!R:R,"*"&amp;$A45&amp;"-"&amp;"ELA*")=0,"",countif('2.Standard-Selection'!R:R,"*"&amp;$A45&amp;"-"&amp;"ELA*")))</f>
        <v/>
      </c>
      <c r="F45" s="20" t="str">
        <f>if(iferror(not(VALUE($A45)&gt;0),""),"",if(countif('2.Standard-Selection'!R:R,"*"&amp;$A45&amp;"-"&amp;"Math*")=0,"",countif('2.Standard-Selection'!R:R,"*"&amp;$A45&amp;"-"&amp;"Math*")))</f>
        <v/>
      </c>
      <c r="G45" s="21" t="str">
        <f>if(iferror(not(VALUE($A45)&gt;0),""),"",if(countif('2.Standard-Selection'!R:R,"*"&amp;$A45&amp;"-"&amp;"Science*")=0,"",countif('2.Standard-Selection'!R:R,"*"&amp;$A45&amp;"-"&amp;"Science*")))</f>
        <v/>
      </c>
      <c r="H45" s="22" t="str">
        <f>if(iferror(not(VALUE($A45)&gt;0),""),"",if(countif('2.Standard-Selection'!R:R,"*"&amp;$A45&amp;"-"&amp;"Social Studies*")=0,"",countif('2.Standard-Selection'!R:R,"*"&amp;$A45&amp;"-"&amp;"Social Studies*")))</f>
        <v/>
      </c>
    </row>
    <row r="46">
      <c r="A46" s="26"/>
      <c r="B46" s="25"/>
      <c r="C46" s="18"/>
      <c r="D46" s="18"/>
      <c r="E46" s="19" t="str">
        <f>if(iferror(not(VALUE($A46)&gt;0),""),"",if(countif('2.Standard-Selection'!R:R,"*"&amp;$A46&amp;"-"&amp;"ELA*")=0,"",countif('2.Standard-Selection'!R:R,"*"&amp;$A46&amp;"-"&amp;"ELA*")))</f>
        <v/>
      </c>
      <c r="F46" s="20" t="str">
        <f>if(iferror(not(VALUE($A46)&gt;0),""),"",if(countif('2.Standard-Selection'!R:R,"*"&amp;$A46&amp;"-"&amp;"Math*")=0,"",countif('2.Standard-Selection'!R:R,"*"&amp;$A46&amp;"-"&amp;"Math*")))</f>
        <v/>
      </c>
      <c r="G46" s="21" t="str">
        <f>if(iferror(not(VALUE($A46)&gt;0),""),"",if(countif('2.Standard-Selection'!R:R,"*"&amp;$A46&amp;"-"&amp;"Science*")=0,"",countif('2.Standard-Selection'!R:R,"*"&amp;$A46&amp;"-"&amp;"Science*")))</f>
        <v/>
      </c>
      <c r="H46" s="22" t="str">
        <f>if(iferror(not(VALUE($A46)&gt;0),""),"",if(countif('2.Standard-Selection'!R:R,"*"&amp;$A46&amp;"-"&amp;"Social Studies*")=0,"",countif('2.Standard-Selection'!R:R,"*"&amp;$A46&amp;"-"&amp;"Social Studies*")))</f>
        <v/>
      </c>
    </row>
    <row r="47">
      <c r="A47" s="26"/>
      <c r="B47" s="25"/>
      <c r="C47" s="18"/>
      <c r="D47" s="18"/>
      <c r="E47" s="19" t="str">
        <f>if(iferror(not(VALUE($A47)&gt;0),""),"",if(countif('2.Standard-Selection'!R:R,"*"&amp;$A47&amp;"-"&amp;"ELA*")=0,"",countif('2.Standard-Selection'!R:R,"*"&amp;$A47&amp;"-"&amp;"ELA*")))</f>
        <v/>
      </c>
      <c r="F47" s="20" t="str">
        <f>if(iferror(not(VALUE($A47)&gt;0),""),"",if(countif('2.Standard-Selection'!R:R,"*"&amp;$A47&amp;"-"&amp;"Math*")=0,"",countif('2.Standard-Selection'!R:R,"*"&amp;$A47&amp;"-"&amp;"Math*")))</f>
        <v/>
      </c>
      <c r="G47" s="21" t="str">
        <f>if(iferror(not(VALUE($A47)&gt;0),""),"",if(countif('2.Standard-Selection'!R:R,"*"&amp;$A47&amp;"-"&amp;"Science*")=0,"",countif('2.Standard-Selection'!R:R,"*"&amp;$A47&amp;"-"&amp;"Science*")))</f>
        <v/>
      </c>
      <c r="H47" s="22" t="str">
        <f>if(iferror(not(VALUE($A47)&gt;0),""),"",if(countif('2.Standard-Selection'!R:R,"*"&amp;$A47&amp;"-"&amp;"Social Studies*")=0,"",countif('2.Standard-Selection'!R:R,"*"&amp;$A47&amp;"-"&amp;"Social Studies*")))</f>
        <v/>
      </c>
    </row>
    <row r="48">
      <c r="A48" s="26"/>
      <c r="B48" s="25"/>
      <c r="C48" s="18"/>
      <c r="D48" s="18"/>
      <c r="E48" s="19" t="str">
        <f>if(iferror(not(VALUE($A48)&gt;0),""),"",if(countif('2.Standard-Selection'!R:R,"*"&amp;$A48&amp;"-"&amp;"ELA*")=0,"",countif('2.Standard-Selection'!R:R,"*"&amp;$A48&amp;"-"&amp;"ELA*")))</f>
        <v/>
      </c>
      <c r="F48" s="20" t="str">
        <f>if(iferror(not(VALUE($A48)&gt;0),""),"",if(countif('2.Standard-Selection'!R:R,"*"&amp;$A48&amp;"-"&amp;"Math*")=0,"",countif('2.Standard-Selection'!R:R,"*"&amp;$A48&amp;"-"&amp;"Math*")))</f>
        <v/>
      </c>
      <c r="G48" s="21" t="str">
        <f>if(iferror(not(VALUE($A48)&gt;0),""),"",if(countif('2.Standard-Selection'!R:R,"*"&amp;$A48&amp;"-"&amp;"Science*")=0,"",countif('2.Standard-Selection'!R:R,"*"&amp;$A48&amp;"-"&amp;"Science*")))</f>
        <v/>
      </c>
      <c r="H48" s="22" t="str">
        <f>if(iferror(not(VALUE($A48)&gt;0),""),"",if(countif('2.Standard-Selection'!R:R,"*"&amp;$A48&amp;"-"&amp;"Social Studies*")=0,"",countif('2.Standard-Selection'!R:R,"*"&amp;$A48&amp;"-"&amp;"Social Studies*")))</f>
        <v/>
      </c>
    </row>
    <row r="49">
      <c r="A49" s="26"/>
      <c r="B49" s="25"/>
      <c r="C49" s="18"/>
      <c r="D49" s="18"/>
      <c r="E49" s="19" t="str">
        <f>if(iferror(not(VALUE($A49)&gt;0),""),"",if(countif('2.Standard-Selection'!R:R,"*"&amp;$A49&amp;"-"&amp;"ELA*")=0,"",countif('2.Standard-Selection'!R:R,"*"&amp;$A49&amp;"-"&amp;"ELA*")))</f>
        <v/>
      </c>
      <c r="F49" s="20" t="str">
        <f>if(iferror(not(VALUE($A49)&gt;0),""),"",if(countif('2.Standard-Selection'!R:R,"*"&amp;$A49&amp;"-"&amp;"Math*")=0,"",countif('2.Standard-Selection'!R:R,"*"&amp;$A49&amp;"-"&amp;"Math*")))</f>
        <v/>
      </c>
      <c r="G49" s="21" t="str">
        <f>if(iferror(not(VALUE($A49)&gt;0),""),"",if(countif('2.Standard-Selection'!R:R,"*"&amp;$A49&amp;"-"&amp;"Science*")=0,"",countif('2.Standard-Selection'!R:R,"*"&amp;$A49&amp;"-"&amp;"Science*")))</f>
        <v/>
      </c>
      <c r="H49" s="22" t="str">
        <f>if(iferror(not(VALUE($A49)&gt;0),""),"",if(countif('2.Standard-Selection'!R:R,"*"&amp;$A49&amp;"-"&amp;"Social Studies*")=0,"",countif('2.Standard-Selection'!R:R,"*"&amp;$A49&amp;"-"&amp;"Social Studies*")))</f>
        <v/>
      </c>
    </row>
    <row r="50">
      <c r="A50" s="26"/>
      <c r="B50" s="25"/>
      <c r="C50" s="18"/>
      <c r="D50" s="18"/>
      <c r="E50" s="19" t="str">
        <f>if(iferror(not(VALUE($A50)&gt;0),""),"",if(countif('2.Standard-Selection'!R:R,"*"&amp;$A50&amp;"-"&amp;"ELA*")=0,"",countif('2.Standard-Selection'!R:R,"*"&amp;$A50&amp;"-"&amp;"ELA*")))</f>
        <v/>
      </c>
      <c r="F50" s="20" t="str">
        <f>if(iferror(not(VALUE($A50)&gt;0),""),"",if(countif('2.Standard-Selection'!R:R,"*"&amp;$A50&amp;"-"&amp;"Math*")=0,"",countif('2.Standard-Selection'!R:R,"*"&amp;$A50&amp;"-"&amp;"Math*")))</f>
        <v/>
      </c>
      <c r="G50" s="21" t="str">
        <f>if(iferror(not(VALUE($A50)&gt;0),""),"",if(countif('2.Standard-Selection'!R:R,"*"&amp;$A50&amp;"-"&amp;"Science*")=0,"",countif('2.Standard-Selection'!R:R,"*"&amp;$A50&amp;"-"&amp;"Science*")))</f>
        <v/>
      </c>
      <c r="H50" s="22" t="str">
        <f>if(iferror(not(VALUE($A50)&gt;0),""),"",if(countif('2.Standard-Selection'!R:R,"*"&amp;$A50&amp;"-"&amp;"Social Studies*")=0,"",countif('2.Standard-Selection'!R:R,"*"&amp;$A50&amp;"-"&amp;"Social Studies*")))</f>
        <v/>
      </c>
    </row>
    <row r="51">
      <c r="A51" s="26"/>
      <c r="B51" s="25"/>
      <c r="C51" s="18"/>
      <c r="D51" s="18"/>
      <c r="E51" s="19" t="str">
        <f>if(iferror(not(VALUE($A51)&gt;0),""),"",if(countif('2.Standard-Selection'!R:R,"*"&amp;$A51&amp;"-"&amp;"ELA*")=0,"",countif('2.Standard-Selection'!R:R,"*"&amp;$A51&amp;"-"&amp;"ELA*")))</f>
        <v/>
      </c>
      <c r="F51" s="20" t="str">
        <f>if(iferror(not(VALUE($A51)&gt;0),""),"",if(countif('2.Standard-Selection'!R:R,"*"&amp;$A51&amp;"-"&amp;"Math*")=0,"",countif('2.Standard-Selection'!R:R,"*"&amp;$A51&amp;"-"&amp;"Math*")))</f>
        <v/>
      </c>
      <c r="G51" s="21" t="str">
        <f>if(iferror(not(VALUE($A51)&gt;0),""),"",if(countif('2.Standard-Selection'!R:R,"*"&amp;$A51&amp;"-"&amp;"Science*")=0,"",countif('2.Standard-Selection'!R:R,"*"&amp;$A51&amp;"-"&amp;"Science*")))</f>
        <v/>
      </c>
      <c r="H51" s="22" t="str">
        <f>if(iferror(not(VALUE($A51)&gt;0),""),"",if(countif('2.Standard-Selection'!R:R,"*"&amp;$A51&amp;"-"&amp;"Social Studies*")=0,"",countif('2.Standard-Selection'!R:R,"*"&amp;$A51&amp;"-"&amp;"Social Studies*")))</f>
        <v/>
      </c>
    </row>
    <row r="52">
      <c r="A52" s="26"/>
      <c r="B52" s="25"/>
      <c r="C52" s="18"/>
      <c r="D52" s="18"/>
      <c r="E52" s="19" t="str">
        <f>if(iferror(not(VALUE($A52)&gt;0),""),"",if(countif('2.Standard-Selection'!R:R,"*"&amp;$A52&amp;"-"&amp;"ELA*")=0,"",countif('2.Standard-Selection'!R:R,"*"&amp;$A52&amp;"-"&amp;"ELA*")))</f>
        <v/>
      </c>
      <c r="F52" s="20" t="str">
        <f>if(iferror(not(VALUE($A52)&gt;0),""),"",if(countif('2.Standard-Selection'!R:R,"*"&amp;$A52&amp;"-"&amp;"Math*")=0,"",countif('2.Standard-Selection'!R:R,"*"&amp;$A52&amp;"-"&amp;"Math*")))</f>
        <v/>
      </c>
      <c r="G52" s="21" t="str">
        <f>if(iferror(not(VALUE($A52)&gt;0),""),"",if(countif('2.Standard-Selection'!R:R,"*"&amp;$A52&amp;"-"&amp;"Science*")=0,"",countif('2.Standard-Selection'!R:R,"*"&amp;$A52&amp;"-"&amp;"Science*")))</f>
        <v/>
      </c>
      <c r="H52" s="22" t="str">
        <f>if(iferror(not(VALUE($A52)&gt;0),""),"",if(countif('2.Standard-Selection'!R:R,"*"&amp;$A52&amp;"-"&amp;"Social Studies*")=0,"",countif('2.Standard-Selection'!R:R,"*"&amp;$A52&amp;"-"&amp;"Social Studies*")))</f>
        <v/>
      </c>
    </row>
    <row r="53">
      <c r="A53" s="26"/>
      <c r="B53" s="25"/>
      <c r="C53" s="18"/>
      <c r="D53" s="18"/>
      <c r="E53" s="19" t="str">
        <f>if(iferror(not(VALUE($A53)&gt;0),""),"",if(countif('2.Standard-Selection'!R:R,"*"&amp;$A53&amp;"-"&amp;"ELA*")=0,"",countif('2.Standard-Selection'!R:R,"*"&amp;$A53&amp;"-"&amp;"ELA*")))</f>
        <v/>
      </c>
      <c r="F53" s="20" t="str">
        <f>if(iferror(not(VALUE($A53)&gt;0),""),"",if(countif('2.Standard-Selection'!R:R,"*"&amp;$A53&amp;"-"&amp;"Math*")=0,"",countif('2.Standard-Selection'!R:R,"*"&amp;$A53&amp;"-"&amp;"Math*")))</f>
        <v/>
      </c>
      <c r="G53" s="21" t="str">
        <f>if(iferror(not(VALUE($A53)&gt;0),""),"",if(countif('2.Standard-Selection'!R:R,"*"&amp;$A53&amp;"-"&amp;"Science*")=0,"",countif('2.Standard-Selection'!R:R,"*"&amp;$A53&amp;"-"&amp;"Science*")))</f>
        <v/>
      </c>
      <c r="H53" s="22" t="str">
        <f>if(iferror(not(VALUE($A53)&gt;0),""),"",if(countif('2.Standard-Selection'!R:R,"*"&amp;$A53&amp;"-"&amp;"Social Studies*")=0,"",countif('2.Standard-Selection'!R:R,"*"&amp;$A53&amp;"-"&amp;"Social Studies*")))</f>
        <v/>
      </c>
    </row>
    <row r="54">
      <c r="A54" s="26"/>
      <c r="B54" s="25"/>
      <c r="C54" s="18"/>
      <c r="D54" s="18"/>
      <c r="E54" s="19" t="str">
        <f>if(iferror(not(VALUE($A54)&gt;0),""),"",if(countif('2.Standard-Selection'!R:R,"*"&amp;$A54&amp;"-"&amp;"ELA*")=0,"",countif('2.Standard-Selection'!R:R,"*"&amp;$A54&amp;"-"&amp;"ELA*")))</f>
        <v/>
      </c>
      <c r="F54" s="20" t="str">
        <f>if(iferror(not(VALUE($A54)&gt;0),""),"",if(countif('2.Standard-Selection'!R:R,"*"&amp;$A54&amp;"-"&amp;"Math*")=0,"",countif('2.Standard-Selection'!R:R,"*"&amp;$A54&amp;"-"&amp;"Math*")))</f>
        <v/>
      </c>
      <c r="G54" s="21" t="str">
        <f>if(iferror(not(VALUE($A54)&gt;0),""),"",if(countif('2.Standard-Selection'!R:R,"*"&amp;$A54&amp;"-"&amp;"Science*")=0,"",countif('2.Standard-Selection'!R:R,"*"&amp;$A54&amp;"-"&amp;"Science*")))</f>
        <v/>
      </c>
      <c r="H54" s="22" t="str">
        <f>if(iferror(not(VALUE($A54)&gt;0),""),"",if(countif('2.Standard-Selection'!R:R,"*"&amp;$A54&amp;"-"&amp;"Social Studies*")=0,"",countif('2.Standard-Selection'!R:R,"*"&amp;$A54&amp;"-"&amp;"Social Studies*")))</f>
        <v/>
      </c>
    </row>
    <row r="55">
      <c r="A55" s="26"/>
      <c r="B55" s="25"/>
      <c r="C55" s="18"/>
      <c r="D55" s="18"/>
      <c r="E55" s="19" t="str">
        <f>if(iferror(not(VALUE($A55)&gt;0),""),"",if(countif('2.Standard-Selection'!R:R,"*"&amp;$A55&amp;"-"&amp;"ELA*")=0,"",countif('2.Standard-Selection'!R:R,"*"&amp;$A55&amp;"-"&amp;"ELA*")))</f>
        <v/>
      </c>
      <c r="F55" s="20" t="str">
        <f>if(iferror(not(VALUE($A55)&gt;0),""),"",if(countif('2.Standard-Selection'!R:R,"*"&amp;$A55&amp;"-"&amp;"Math*")=0,"",countif('2.Standard-Selection'!R:R,"*"&amp;$A55&amp;"-"&amp;"Math*")))</f>
        <v/>
      </c>
      <c r="G55" s="21" t="str">
        <f>if(iferror(not(VALUE($A55)&gt;0),""),"",if(countif('2.Standard-Selection'!R:R,"*"&amp;$A55&amp;"-"&amp;"Science*")=0,"",countif('2.Standard-Selection'!R:R,"*"&amp;$A55&amp;"-"&amp;"Science*")))</f>
        <v/>
      </c>
      <c r="H55" s="22" t="str">
        <f>if(iferror(not(VALUE($A55)&gt;0),""),"",if(countif('2.Standard-Selection'!R:R,"*"&amp;$A55&amp;"-"&amp;"Social Studies*")=0,"",countif('2.Standard-Selection'!R:R,"*"&amp;$A55&amp;"-"&amp;"Social Studies*")))</f>
        <v/>
      </c>
    </row>
    <row r="56">
      <c r="A56" s="26"/>
      <c r="B56" s="25"/>
      <c r="C56" s="18"/>
      <c r="D56" s="18"/>
      <c r="E56" s="19" t="str">
        <f>if(iferror(not(VALUE($A56)&gt;0),""),"",if(countif('2.Standard-Selection'!R:R,"*"&amp;$A56&amp;"-"&amp;"ELA*")=0,"",countif('2.Standard-Selection'!R:R,"*"&amp;$A56&amp;"-"&amp;"ELA*")))</f>
        <v/>
      </c>
      <c r="F56" s="20" t="str">
        <f>if(iferror(not(VALUE($A56)&gt;0),""),"",if(countif('2.Standard-Selection'!R:R,"*"&amp;$A56&amp;"-"&amp;"Math*")=0,"",countif('2.Standard-Selection'!R:R,"*"&amp;$A56&amp;"-"&amp;"Math*")))</f>
        <v/>
      </c>
      <c r="G56" s="21" t="str">
        <f>if(iferror(not(VALUE($A56)&gt;0),""),"",if(countif('2.Standard-Selection'!R:R,"*"&amp;$A56&amp;"-"&amp;"Science*")=0,"",countif('2.Standard-Selection'!R:R,"*"&amp;$A56&amp;"-"&amp;"Science*")))</f>
        <v/>
      </c>
      <c r="H56" s="22" t="str">
        <f>if(iferror(not(VALUE($A56)&gt;0),""),"",if(countif('2.Standard-Selection'!R:R,"*"&amp;$A56&amp;"-"&amp;"Social Studies*")=0,"",countif('2.Standard-Selection'!R:R,"*"&amp;$A56&amp;"-"&amp;"Social Studies*")))</f>
        <v/>
      </c>
    </row>
    <row r="57">
      <c r="A57" s="26"/>
      <c r="B57" s="25"/>
      <c r="C57" s="18"/>
      <c r="D57" s="18"/>
      <c r="E57" s="19" t="str">
        <f>if(iferror(not(VALUE($A57)&gt;0),""),"",if(countif('2.Standard-Selection'!R:R,"*"&amp;$A57&amp;"-"&amp;"ELA*")=0,"",countif('2.Standard-Selection'!R:R,"*"&amp;$A57&amp;"-"&amp;"ELA*")))</f>
        <v/>
      </c>
      <c r="F57" s="20" t="str">
        <f>if(iferror(not(VALUE($A57)&gt;0),""),"",if(countif('2.Standard-Selection'!R:R,"*"&amp;$A57&amp;"-"&amp;"Math*")=0,"",countif('2.Standard-Selection'!R:R,"*"&amp;$A57&amp;"-"&amp;"Math*")))</f>
        <v/>
      </c>
      <c r="G57" s="21" t="str">
        <f>if(iferror(not(VALUE($A57)&gt;0),""),"",if(countif('2.Standard-Selection'!R:R,"*"&amp;$A57&amp;"-"&amp;"Science*")=0,"",countif('2.Standard-Selection'!R:R,"*"&amp;$A57&amp;"-"&amp;"Science*")))</f>
        <v/>
      </c>
      <c r="H57" s="22" t="str">
        <f>if(iferror(not(VALUE($A57)&gt;0),""),"",if(countif('2.Standard-Selection'!R:R,"*"&amp;$A57&amp;"-"&amp;"Social Studies*")=0,"",countif('2.Standard-Selection'!R:R,"*"&amp;$A57&amp;"-"&amp;"Social Studies*")))</f>
        <v/>
      </c>
    </row>
    <row r="58">
      <c r="A58" s="26"/>
      <c r="B58" s="25"/>
      <c r="C58" s="18"/>
      <c r="D58" s="18"/>
      <c r="E58" s="19" t="str">
        <f>if(iferror(not(VALUE($A58)&gt;0),""),"",if(countif('2.Standard-Selection'!R:R,"*"&amp;$A58&amp;"-"&amp;"ELA*")=0,"",countif('2.Standard-Selection'!R:R,"*"&amp;$A58&amp;"-"&amp;"ELA*")))</f>
        <v/>
      </c>
      <c r="F58" s="20" t="str">
        <f>if(iferror(not(VALUE($A58)&gt;0),""),"",if(countif('2.Standard-Selection'!R:R,"*"&amp;$A58&amp;"-"&amp;"Math*")=0,"",countif('2.Standard-Selection'!R:R,"*"&amp;$A58&amp;"-"&amp;"Math*")))</f>
        <v/>
      </c>
      <c r="G58" s="21" t="str">
        <f>if(iferror(not(VALUE($A58)&gt;0),""),"",if(countif('2.Standard-Selection'!R:R,"*"&amp;$A58&amp;"-"&amp;"Science*")=0,"",countif('2.Standard-Selection'!R:R,"*"&amp;$A58&amp;"-"&amp;"Science*")))</f>
        <v/>
      </c>
      <c r="H58" s="22" t="str">
        <f>if(iferror(not(VALUE($A58)&gt;0),""),"",if(countif('2.Standard-Selection'!R:R,"*"&amp;$A58&amp;"-"&amp;"Social Studies*")=0,"",countif('2.Standard-Selection'!R:R,"*"&amp;$A58&amp;"-"&amp;"Social Studies*")))</f>
        <v/>
      </c>
    </row>
    <row r="59">
      <c r="A59" s="26"/>
      <c r="B59" s="25"/>
      <c r="C59" s="18"/>
      <c r="D59" s="18"/>
      <c r="E59" s="19" t="str">
        <f>if(iferror(not(VALUE($A59)&gt;0),""),"",if(countif('2.Standard-Selection'!R:R,"*"&amp;$A59&amp;"-"&amp;"ELA*")=0,"",countif('2.Standard-Selection'!R:R,"*"&amp;$A59&amp;"-"&amp;"ELA*")))</f>
        <v/>
      </c>
      <c r="F59" s="20" t="str">
        <f>if(iferror(not(VALUE($A59)&gt;0),""),"",if(countif('2.Standard-Selection'!R:R,"*"&amp;$A59&amp;"-"&amp;"Math*")=0,"",countif('2.Standard-Selection'!R:R,"*"&amp;$A59&amp;"-"&amp;"Math*")))</f>
        <v/>
      </c>
      <c r="G59" s="21" t="str">
        <f>if(iferror(not(VALUE($A59)&gt;0),""),"",if(countif('2.Standard-Selection'!R:R,"*"&amp;$A59&amp;"-"&amp;"Science*")=0,"",countif('2.Standard-Selection'!R:R,"*"&amp;$A59&amp;"-"&amp;"Science*")))</f>
        <v/>
      </c>
      <c r="H59" s="22" t="str">
        <f>if(iferror(not(VALUE($A59)&gt;0),""),"",if(countif('2.Standard-Selection'!R:R,"*"&amp;$A59&amp;"-"&amp;"Social Studies*")=0,"",countif('2.Standard-Selection'!R:R,"*"&amp;$A59&amp;"-"&amp;"Social Studies*")))</f>
        <v/>
      </c>
    </row>
    <row r="60">
      <c r="A60" s="26"/>
      <c r="B60" s="25"/>
      <c r="C60" s="18"/>
      <c r="D60" s="18"/>
      <c r="E60" s="19" t="str">
        <f>if(iferror(not(VALUE($A60)&gt;0),""),"",if(countif('2.Standard-Selection'!R:R,"*"&amp;$A60&amp;"-"&amp;"ELA*")=0,"",countif('2.Standard-Selection'!R:R,"*"&amp;$A60&amp;"-"&amp;"ELA*")))</f>
        <v/>
      </c>
      <c r="F60" s="20" t="str">
        <f>if(iferror(not(VALUE($A60)&gt;0),""),"",if(countif('2.Standard-Selection'!R:R,"*"&amp;$A60&amp;"-"&amp;"Math*")=0,"",countif('2.Standard-Selection'!R:R,"*"&amp;$A60&amp;"-"&amp;"Math*")))</f>
        <v/>
      </c>
      <c r="G60" s="21" t="str">
        <f>if(iferror(not(VALUE($A60)&gt;0),""),"",if(countif('2.Standard-Selection'!R:R,"*"&amp;$A60&amp;"-"&amp;"Science*")=0,"",countif('2.Standard-Selection'!R:R,"*"&amp;$A60&amp;"-"&amp;"Science*")))</f>
        <v/>
      </c>
      <c r="H60" s="22" t="str">
        <f>if(iferror(not(VALUE($A60)&gt;0),""),"",if(countif('2.Standard-Selection'!R:R,"*"&amp;$A60&amp;"-"&amp;"Social Studies*")=0,"",countif('2.Standard-Selection'!R:R,"*"&amp;$A60&amp;"-"&amp;"Social Studies*")))</f>
        <v/>
      </c>
    </row>
    <row r="61">
      <c r="A61" s="26"/>
      <c r="B61" s="25"/>
      <c r="C61" s="18"/>
      <c r="D61" s="18"/>
      <c r="E61" s="19" t="str">
        <f>if(iferror(not(VALUE($A61)&gt;0),""),"",if(countif('2.Standard-Selection'!R:R,"*"&amp;$A61&amp;"-"&amp;"ELA*")=0,"",countif('2.Standard-Selection'!R:R,"*"&amp;$A61&amp;"-"&amp;"ELA*")))</f>
        <v/>
      </c>
      <c r="F61" s="20" t="str">
        <f>if(iferror(not(VALUE($A61)&gt;0),""),"",if(countif('2.Standard-Selection'!R:R,"*"&amp;$A61&amp;"-"&amp;"Math*")=0,"",countif('2.Standard-Selection'!R:R,"*"&amp;$A61&amp;"-"&amp;"Math*")))</f>
        <v/>
      </c>
      <c r="G61" s="21" t="str">
        <f>if(iferror(not(VALUE($A61)&gt;0),""),"",if(countif('2.Standard-Selection'!R:R,"*"&amp;$A61&amp;"-"&amp;"Science*")=0,"",countif('2.Standard-Selection'!R:R,"*"&amp;$A61&amp;"-"&amp;"Science*")))</f>
        <v/>
      </c>
      <c r="H61" s="22" t="str">
        <f>if(iferror(not(VALUE($A61)&gt;0),""),"",if(countif('2.Standard-Selection'!R:R,"*"&amp;$A61&amp;"-"&amp;"Social Studies*")=0,"",countif('2.Standard-Selection'!R:R,"*"&amp;$A61&amp;"-"&amp;"Social Studies*")))</f>
        <v/>
      </c>
    </row>
    <row r="62">
      <c r="A62" s="26"/>
      <c r="B62" s="25"/>
      <c r="C62" s="18"/>
      <c r="D62" s="18"/>
      <c r="E62" s="19" t="str">
        <f>if(iferror(not(VALUE($A62)&gt;0),""),"",if(countif('2.Standard-Selection'!R:R,"*"&amp;$A62&amp;"-"&amp;"ELA*")=0,"",countif('2.Standard-Selection'!R:R,"*"&amp;$A62&amp;"-"&amp;"ELA*")))</f>
        <v/>
      </c>
      <c r="F62" s="20" t="str">
        <f>if(iferror(not(VALUE($A62)&gt;0),""),"",if(countif('2.Standard-Selection'!R:R,"*"&amp;$A62&amp;"-"&amp;"Math*")=0,"",countif('2.Standard-Selection'!R:R,"*"&amp;$A62&amp;"-"&amp;"Math*")))</f>
        <v/>
      </c>
      <c r="G62" s="21" t="str">
        <f>if(iferror(not(VALUE($A62)&gt;0),""),"",if(countif('2.Standard-Selection'!R:R,"*"&amp;$A62&amp;"-"&amp;"Science*")=0,"",countif('2.Standard-Selection'!R:R,"*"&amp;$A62&amp;"-"&amp;"Science*")))</f>
        <v/>
      </c>
      <c r="H62" s="22" t="str">
        <f>if(iferror(not(VALUE($A62)&gt;0),""),"",if(countif('2.Standard-Selection'!R:R,"*"&amp;$A62&amp;"-"&amp;"Social Studies*")=0,"",countif('2.Standard-Selection'!R:R,"*"&amp;$A62&amp;"-"&amp;"Social Studies*")))</f>
        <v/>
      </c>
    </row>
    <row r="63">
      <c r="A63" s="26"/>
      <c r="B63" s="25"/>
      <c r="C63" s="18"/>
      <c r="D63" s="18"/>
      <c r="E63" s="19" t="str">
        <f>if(iferror(not(VALUE($A63)&gt;0),""),"",if(countif('2.Standard-Selection'!R:R,"*"&amp;$A63&amp;"-"&amp;"ELA*")=0,"",countif('2.Standard-Selection'!R:R,"*"&amp;$A63&amp;"-"&amp;"ELA*")))</f>
        <v/>
      </c>
      <c r="F63" s="20" t="str">
        <f>if(iferror(not(VALUE($A63)&gt;0),""),"",if(countif('2.Standard-Selection'!R:R,"*"&amp;$A63&amp;"-"&amp;"Math*")=0,"",countif('2.Standard-Selection'!R:R,"*"&amp;$A63&amp;"-"&amp;"Math*")))</f>
        <v/>
      </c>
      <c r="G63" s="21" t="str">
        <f>if(iferror(not(VALUE($A63)&gt;0),""),"",if(countif('2.Standard-Selection'!R:R,"*"&amp;$A63&amp;"-"&amp;"Science*")=0,"",countif('2.Standard-Selection'!R:R,"*"&amp;$A63&amp;"-"&amp;"Science*")))</f>
        <v/>
      </c>
      <c r="H63" s="22" t="str">
        <f>if(iferror(not(VALUE($A63)&gt;0),""),"",if(countif('2.Standard-Selection'!R:R,"*"&amp;$A63&amp;"-"&amp;"Social Studies*")=0,"",countif('2.Standard-Selection'!R:R,"*"&amp;$A63&amp;"-"&amp;"Social Studies*")))</f>
        <v/>
      </c>
    </row>
    <row r="64">
      <c r="A64" s="26"/>
      <c r="B64" s="25"/>
      <c r="C64" s="18"/>
      <c r="D64" s="18"/>
      <c r="E64" s="19" t="str">
        <f>if(iferror(not(VALUE($A64)&gt;0),""),"",if(countif('2.Standard-Selection'!R:R,"*"&amp;$A64&amp;"-"&amp;"ELA*")=0,"",countif('2.Standard-Selection'!R:R,"*"&amp;$A64&amp;"-"&amp;"ELA*")))</f>
        <v/>
      </c>
      <c r="F64" s="20" t="str">
        <f>if(iferror(not(VALUE($A64)&gt;0),""),"",if(countif('2.Standard-Selection'!R:R,"*"&amp;$A64&amp;"-"&amp;"Math*")=0,"",countif('2.Standard-Selection'!R:R,"*"&amp;$A64&amp;"-"&amp;"Math*")))</f>
        <v/>
      </c>
      <c r="G64" s="21" t="str">
        <f>if(iferror(not(VALUE($A64)&gt;0),""),"",if(countif('2.Standard-Selection'!R:R,"*"&amp;$A64&amp;"-"&amp;"Science*")=0,"",countif('2.Standard-Selection'!R:R,"*"&amp;$A64&amp;"-"&amp;"Science*")))</f>
        <v/>
      </c>
      <c r="H64" s="22" t="str">
        <f>if(iferror(not(VALUE($A64)&gt;0),""),"",if(countif('2.Standard-Selection'!R:R,"*"&amp;$A64&amp;"-"&amp;"Social Studies*")=0,"",countif('2.Standard-Selection'!R:R,"*"&amp;$A64&amp;"-"&amp;"Social Studies*")))</f>
        <v/>
      </c>
    </row>
    <row r="65">
      <c r="A65" s="26"/>
      <c r="B65" s="25"/>
      <c r="C65" s="18"/>
      <c r="D65" s="18"/>
      <c r="E65" s="19" t="str">
        <f>if(iferror(not(VALUE($A65)&gt;0),""),"",if(countif('2.Standard-Selection'!R:R,"*"&amp;$A65&amp;"-"&amp;"ELA*")=0,"",countif('2.Standard-Selection'!R:R,"*"&amp;$A65&amp;"-"&amp;"ELA*")))</f>
        <v/>
      </c>
      <c r="F65" s="20" t="str">
        <f>if(iferror(not(VALUE($A65)&gt;0),""),"",if(countif('2.Standard-Selection'!R:R,"*"&amp;$A65&amp;"-"&amp;"Math*")=0,"",countif('2.Standard-Selection'!R:R,"*"&amp;$A65&amp;"-"&amp;"Math*")))</f>
        <v/>
      </c>
      <c r="G65" s="21" t="str">
        <f>if(iferror(not(VALUE($A65)&gt;0),""),"",if(countif('2.Standard-Selection'!R:R,"*"&amp;$A65&amp;"-"&amp;"Science*")=0,"",countif('2.Standard-Selection'!R:R,"*"&amp;$A65&amp;"-"&amp;"Science*")))</f>
        <v/>
      </c>
      <c r="H65" s="22" t="str">
        <f>if(iferror(not(VALUE($A65)&gt;0),""),"",if(countif('2.Standard-Selection'!R:R,"*"&amp;$A65&amp;"-"&amp;"Social Studies*")=0,"",countif('2.Standard-Selection'!R:R,"*"&amp;$A65&amp;"-"&amp;"Social Studies*")))</f>
        <v/>
      </c>
    </row>
    <row r="66">
      <c r="A66" s="26"/>
      <c r="B66" s="25"/>
      <c r="C66" s="18"/>
      <c r="D66" s="18"/>
      <c r="E66" s="19" t="str">
        <f>if(iferror(not(VALUE($A66)&gt;0),""),"",if(countif('2.Standard-Selection'!R:R,"*"&amp;$A66&amp;"-"&amp;"ELA*")=0,"",countif('2.Standard-Selection'!R:R,"*"&amp;$A66&amp;"-"&amp;"ELA*")))</f>
        <v/>
      </c>
      <c r="F66" s="20" t="str">
        <f>if(iferror(not(VALUE($A66)&gt;0),""),"",if(countif('2.Standard-Selection'!R:R,"*"&amp;$A66&amp;"-"&amp;"Math*")=0,"",countif('2.Standard-Selection'!R:R,"*"&amp;$A66&amp;"-"&amp;"Math*")))</f>
        <v/>
      </c>
      <c r="G66" s="21" t="str">
        <f>if(iferror(not(VALUE($A66)&gt;0),""),"",if(countif('2.Standard-Selection'!R:R,"*"&amp;$A66&amp;"-"&amp;"Science*")=0,"",countif('2.Standard-Selection'!R:R,"*"&amp;$A66&amp;"-"&amp;"Science*")))</f>
        <v/>
      </c>
      <c r="H66" s="22" t="str">
        <f>if(iferror(not(VALUE($A66)&gt;0),""),"",if(countif('2.Standard-Selection'!R:R,"*"&amp;$A66&amp;"-"&amp;"Social Studies*")=0,"",countif('2.Standard-Selection'!R:R,"*"&amp;$A66&amp;"-"&amp;"Social Studies*")))</f>
        <v/>
      </c>
    </row>
    <row r="67">
      <c r="A67" s="26"/>
      <c r="B67" s="25"/>
      <c r="C67" s="18"/>
      <c r="D67" s="18"/>
      <c r="E67" s="19" t="str">
        <f>if(iferror(not(VALUE($A67)&gt;0),""),"",if(countif('2.Standard-Selection'!R:R,"*"&amp;$A67&amp;"-"&amp;"ELA*")=0,"",countif('2.Standard-Selection'!R:R,"*"&amp;$A67&amp;"-"&amp;"ELA*")))</f>
        <v/>
      </c>
      <c r="F67" s="20" t="str">
        <f>if(iferror(not(VALUE($A67)&gt;0),""),"",if(countif('2.Standard-Selection'!R:R,"*"&amp;$A67&amp;"-"&amp;"Math*")=0,"",countif('2.Standard-Selection'!R:R,"*"&amp;$A67&amp;"-"&amp;"Math*")))</f>
        <v/>
      </c>
      <c r="G67" s="21" t="str">
        <f>if(iferror(not(VALUE($A67)&gt;0),""),"",if(countif('2.Standard-Selection'!R:R,"*"&amp;$A67&amp;"-"&amp;"Science*")=0,"",countif('2.Standard-Selection'!R:R,"*"&amp;$A67&amp;"-"&amp;"Science*")))</f>
        <v/>
      </c>
      <c r="H67" s="22" t="str">
        <f>if(iferror(not(VALUE($A67)&gt;0),""),"",if(countif('2.Standard-Selection'!R:R,"*"&amp;$A67&amp;"-"&amp;"Social Studies*")=0,"",countif('2.Standard-Selection'!R:R,"*"&amp;$A67&amp;"-"&amp;"Social Studies*")))</f>
        <v/>
      </c>
    </row>
    <row r="68">
      <c r="A68" s="26"/>
      <c r="B68" s="25"/>
      <c r="C68" s="18"/>
      <c r="D68" s="18"/>
      <c r="E68" s="19" t="str">
        <f>if(iferror(not(VALUE($A68)&gt;0),""),"",if(countif('2.Standard-Selection'!R:R,"*"&amp;$A68&amp;"-"&amp;"ELA*")=0,"",countif('2.Standard-Selection'!R:R,"*"&amp;$A68&amp;"-"&amp;"ELA*")))</f>
        <v/>
      </c>
      <c r="F68" s="20" t="str">
        <f>if(iferror(not(VALUE($A68)&gt;0),""),"",if(countif('2.Standard-Selection'!R:R,"*"&amp;$A68&amp;"-"&amp;"Math*")=0,"",countif('2.Standard-Selection'!R:R,"*"&amp;$A68&amp;"-"&amp;"Math*")))</f>
        <v/>
      </c>
      <c r="G68" s="21" t="str">
        <f>if(iferror(not(VALUE($A68)&gt;0),""),"",if(countif('2.Standard-Selection'!R:R,"*"&amp;$A68&amp;"-"&amp;"Science*")=0,"",countif('2.Standard-Selection'!R:R,"*"&amp;$A68&amp;"-"&amp;"Science*")))</f>
        <v/>
      </c>
      <c r="H68" s="22" t="str">
        <f>if(iferror(not(VALUE($A68)&gt;0),""),"",if(countif('2.Standard-Selection'!R:R,"*"&amp;$A68&amp;"-"&amp;"Social Studies*")=0,"",countif('2.Standard-Selection'!R:R,"*"&amp;$A68&amp;"-"&amp;"Social Studies*")))</f>
        <v/>
      </c>
    </row>
    <row r="69">
      <c r="A69" s="26"/>
      <c r="B69" s="25"/>
      <c r="C69" s="18"/>
      <c r="D69" s="18"/>
      <c r="E69" s="19" t="str">
        <f>if(iferror(not(VALUE($A69)&gt;0),""),"",if(countif('2.Standard-Selection'!R:R,"*"&amp;$A69&amp;"-"&amp;"ELA*")=0,"",countif('2.Standard-Selection'!R:R,"*"&amp;$A69&amp;"-"&amp;"ELA*")))</f>
        <v/>
      </c>
      <c r="F69" s="20" t="str">
        <f>if(iferror(not(VALUE($A69)&gt;0),""),"",if(countif('2.Standard-Selection'!R:R,"*"&amp;$A69&amp;"-"&amp;"Math*")=0,"",countif('2.Standard-Selection'!R:R,"*"&amp;$A69&amp;"-"&amp;"Math*")))</f>
        <v/>
      </c>
      <c r="G69" s="21" t="str">
        <f>if(iferror(not(VALUE($A69)&gt;0),""),"",if(countif('2.Standard-Selection'!R:R,"*"&amp;$A69&amp;"-"&amp;"Science*")=0,"",countif('2.Standard-Selection'!R:R,"*"&amp;$A69&amp;"-"&amp;"Science*")))</f>
        <v/>
      </c>
      <c r="H69" s="22" t="str">
        <f>if(iferror(not(VALUE($A69)&gt;0),""),"",if(countif('2.Standard-Selection'!R:R,"*"&amp;$A69&amp;"-"&amp;"Social Studies*")=0,"",countif('2.Standard-Selection'!R:R,"*"&amp;$A69&amp;"-"&amp;"Social Studies*")))</f>
        <v/>
      </c>
    </row>
    <row r="70">
      <c r="A70" s="26"/>
      <c r="B70" s="25"/>
      <c r="C70" s="18"/>
      <c r="D70" s="18"/>
      <c r="E70" s="19" t="str">
        <f>if(iferror(not(VALUE($A70)&gt;0),""),"",if(countif('2.Standard-Selection'!R:R,"*"&amp;$A70&amp;"-"&amp;"ELA*")=0,"",countif('2.Standard-Selection'!R:R,"*"&amp;$A70&amp;"-"&amp;"ELA*")))</f>
        <v/>
      </c>
      <c r="F70" s="20" t="str">
        <f>if(iferror(not(VALUE($A70)&gt;0),""),"",if(countif('2.Standard-Selection'!R:R,"*"&amp;$A70&amp;"-"&amp;"Math*")=0,"",countif('2.Standard-Selection'!R:R,"*"&amp;$A70&amp;"-"&amp;"Math*")))</f>
        <v/>
      </c>
      <c r="G70" s="21" t="str">
        <f>if(iferror(not(VALUE($A70)&gt;0),""),"",if(countif('2.Standard-Selection'!R:R,"*"&amp;$A70&amp;"-"&amp;"Science*")=0,"",countif('2.Standard-Selection'!R:R,"*"&amp;$A70&amp;"-"&amp;"Science*")))</f>
        <v/>
      </c>
      <c r="H70" s="22" t="str">
        <f>if(iferror(not(VALUE($A70)&gt;0),""),"",if(countif('2.Standard-Selection'!R:R,"*"&amp;$A70&amp;"-"&amp;"Social Studies*")=0,"",countif('2.Standard-Selection'!R:R,"*"&amp;$A70&amp;"-"&amp;"Social Studies*")))</f>
        <v/>
      </c>
    </row>
    <row r="71">
      <c r="A71" s="26"/>
      <c r="B71" s="25"/>
      <c r="C71" s="18"/>
      <c r="D71" s="18"/>
      <c r="E71" s="19" t="str">
        <f>if(iferror(not(VALUE($A71)&gt;0),""),"",if(countif('2.Standard-Selection'!R:R,"*"&amp;$A71&amp;"-"&amp;"ELA*")=0,"",countif('2.Standard-Selection'!R:R,"*"&amp;$A71&amp;"-"&amp;"ELA*")))</f>
        <v/>
      </c>
      <c r="F71" s="20" t="str">
        <f>if(iferror(not(VALUE($A71)&gt;0),""),"",if(countif('2.Standard-Selection'!R:R,"*"&amp;$A71&amp;"-"&amp;"Math*")=0,"",countif('2.Standard-Selection'!R:R,"*"&amp;$A71&amp;"-"&amp;"Math*")))</f>
        <v/>
      </c>
      <c r="G71" s="21" t="str">
        <f>if(iferror(not(VALUE($A71)&gt;0),""),"",if(countif('2.Standard-Selection'!R:R,"*"&amp;$A71&amp;"-"&amp;"Science*")=0,"",countif('2.Standard-Selection'!R:R,"*"&amp;$A71&amp;"-"&amp;"Science*")))</f>
        <v/>
      </c>
      <c r="H71" s="22" t="str">
        <f>if(iferror(not(VALUE($A71)&gt;0),""),"",if(countif('2.Standard-Selection'!R:R,"*"&amp;$A71&amp;"-"&amp;"Social Studies*")=0,"",countif('2.Standard-Selection'!R:R,"*"&amp;$A71&amp;"-"&amp;"Social Studies*")))</f>
        <v/>
      </c>
    </row>
    <row r="72">
      <c r="A72" s="26"/>
      <c r="B72" s="25"/>
      <c r="C72" s="18"/>
      <c r="D72" s="18"/>
      <c r="E72" s="19" t="str">
        <f>if(iferror(not(VALUE($A72)&gt;0),""),"",if(countif('2.Standard-Selection'!R:R,"*"&amp;$A72&amp;"-"&amp;"ELA*")=0,"",countif('2.Standard-Selection'!R:R,"*"&amp;$A72&amp;"-"&amp;"ELA*")))</f>
        <v/>
      </c>
      <c r="F72" s="20" t="str">
        <f>if(iferror(not(VALUE($A72)&gt;0),""),"",if(countif('2.Standard-Selection'!R:R,"*"&amp;$A72&amp;"-"&amp;"Math*")=0,"",countif('2.Standard-Selection'!R:R,"*"&amp;$A72&amp;"-"&amp;"Math*")))</f>
        <v/>
      </c>
      <c r="G72" s="21" t="str">
        <f>if(iferror(not(VALUE($A72)&gt;0),""),"",if(countif('2.Standard-Selection'!R:R,"*"&amp;$A72&amp;"-"&amp;"Science*")=0,"",countif('2.Standard-Selection'!R:R,"*"&amp;$A72&amp;"-"&amp;"Science*")))</f>
        <v/>
      </c>
      <c r="H72" s="22" t="str">
        <f>if(iferror(not(VALUE($A72)&gt;0),""),"",if(countif('2.Standard-Selection'!R:R,"*"&amp;$A72&amp;"-"&amp;"Social Studies*")=0,"",countif('2.Standard-Selection'!R:R,"*"&amp;$A72&amp;"-"&amp;"Social Studies*")))</f>
        <v/>
      </c>
    </row>
    <row r="73">
      <c r="A73" s="26"/>
      <c r="B73" s="25"/>
      <c r="C73" s="18"/>
      <c r="D73" s="18"/>
      <c r="E73" s="19" t="str">
        <f>if(iferror(not(VALUE($A73)&gt;0),""),"",if(countif('2.Standard-Selection'!R:R,"*"&amp;$A73&amp;"-"&amp;"ELA*")=0,"",countif('2.Standard-Selection'!R:R,"*"&amp;$A73&amp;"-"&amp;"ELA*")))</f>
        <v/>
      </c>
      <c r="F73" s="20" t="str">
        <f>if(iferror(not(VALUE($A73)&gt;0),""),"",if(countif('2.Standard-Selection'!R:R,"*"&amp;$A73&amp;"-"&amp;"Math*")=0,"",countif('2.Standard-Selection'!R:R,"*"&amp;$A73&amp;"-"&amp;"Math*")))</f>
        <v/>
      </c>
      <c r="G73" s="21" t="str">
        <f>if(iferror(not(VALUE($A73)&gt;0),""),"",if(countif('2.Standard-Selection'!R:R,"*"&amp;$A73&amp;"-"&amp;"Science*")=0,"",countif('2.Standard-Selection'!R:R,"*"&amp;$A73&amp;"-"&amp;"Science*")))</f>
        <v/>
      </c>
      <c r="H73" s="22" t="str">
        <f>if(iferror(not(VALUE($A73)&gt;0),""),"",if(countif('2.Standard-Selection'!R:R,"*"&amp;$A73&amp;"-"&amp;"Social Studies*")=0,"",countif('2.Standard-Selection'!R:R,"*"&amp;$A73&amp;"-"&amp;"Social Studies*")))</f>
        <v/>
      </c>
    </row>
    <row r="74">
      <c r="A74" s="26"/>
      <c r="B74" s="25"/>
      <c r="C74" s="18"/>
      <c r="D74" s="18"/>
      <c r="E74" s="19" t="str">
        <f>if(iferror(not(VALUE($A74)&gt;0),""),"",if(countif('2.Standard-Selection'!R:R,"*"&amp;$A74&amp;"-"&amp;"ELA*")=0,"",countif('2.Standard-Selection'!R:R,"*"&amp;$A74&amp;"-"&amp;"ELA*")))</f>
        <v/>
      </c>
      <c r="F74" s="20" t="str">
        <f>if(iferror(not(VALUE($A74)&gt;0),""),"",if(countif('2.Standard-Selection'!R:R,"*"&amp;$A74&amp;"-"&amp;"Math*")=0,"",countif('2.Standard-Selection'!R:R,"*"&amp;$A74&amp;"-"&amp;"Math*")))</f>
        <v/>
      </c>
      <c r="G74" s="21" t="str">
        <f>if(iferror(not(VALUE($A74)&gt;0),""),"",if(countif('2.Standard-Selection'!R:R,"*"&amp;$A74&amp;"-"&amp;"Science*")=0,"",countif('2.Standard-Selection'!R:R,"*"&amp;$A74&amp;"-"&amp;"Science*")))</f>
        <v/>
      </c>
      <c r="H74" s="22" t="str">
        <f>if(iferror(not(VALUE($A74)&gt;0),""),"",if(countif('2.Standard-Selection'!R:R,"*"&amp;$A74&amp;"-"&amp;"Social Studies*")=0,"",countif('2.Standard-Selection'!R:R,"*"&amp;$A74&amp;"-"&amp;"Social Studies*")))</f>
        <v/>
      </c>
    </row>
    <row r="75">
      <c r="A75" s="26"/>
      <c r="B75" s="25"/>
      <c r="C75" s="18"/>
      <c r="D75" s="18"/>
      <c r="E75" s="19" t="str">
        <f>if(iferror(not(VALUE($A75)&gt;0),""),"",if(countif('2.Standard-Selection'!R:R,"*"&amp;$A75&amp;"-"&amp;"ELA*")=0,"",countif('2.Standard-Selection'!R:R,"*"&amp;$A75&amp;"-"&amp;"ELA*")))</f>
        <v/>
      </c>
      <c r="F75" s="20" t="str">
        <f>if(iferror(not(VALUE($A75)&gt;0),""),"",if(countif('2.Standard-Selection'!R:R,"*"&amp;$A75&amp;"-"&amp;"Math*")=0,"",countif('2.Standard-Selection'!R:R,"*"&amp;$A75&amp;"-"&amp;"Math*")))</f>
        <v/>
      </c>
      <c r="G75" s="21" t="str">
        <f>if(iferror(not(VALUE($A75)&gt;0),""),"",if(countif('2.Standard-Selection'!R:R,"*"&amp;$A75&amp;"-"&amp;"Science*")=0,"",countif('2.Standard-Selection'!R:R,"*"&amp;$A75&amp;"-"&amp;"Science*")))</f>
        <v/>
      </c>
      <c r="H75" s="22" t="str">
        <f>if(iferror(not(VALUE($A75)&gt;0),""),"",if(countif('2.Standard-Selection'!R:R,"*"&amp;$A75&amp;"-"&amp;"Social Studies*")=0,"",countif('2.Standard-Selection'!R:R,"*"&amp;$A75&amp;"-"&amp;"Social Studies*")))</f>
        <v/>
      </c>
    </row>
    <row r="76">
      <c r="A76" s="26"/>
      <c r="B76" s="25"/>
      <c r="C76" s="18"/>
      <c r="D76" s="18"/>
      <c r="E76" s="19" t="str">
        <f>if(iferror(not(VALUE($A76)&gt;0),""),"",if(countif('2.Standard-Selection'!R:R,"*"&amp;$A76&amp;"-"&amp;"ELA*")=0,"",countif('2.Standard-Selection'!R:R,"*"&amp;$A76&amp;"-"&amp;"ELA*")))</f>
        <v/>
      </c>
      <c r="F76" s="20" t="str">
        <f>if(iferror(not(VALUE($A76)&gt;0),""),"",if(countif('2.Standard-Selection'!R:R,"*"&amp;$A76&amp;"-"&amp;"Math*")=0,"",countif('2.Standard-Selection'!R:R,"*"&amp;$A76&amp;"-"&amp;"Math*")))</f>
        <v/>
      </c>
      <c r="G76" s="21" t="str">
        <f>if(iferror(not(VALUE($A76)&gt;0),""),"",if(countif('2.Standard-Selection'!R:R,"*"&amp;$A76&amp;"-"&amp;"Science*")=0,"",countif('2.Standard-Selection'!R:R,"*"&amp;$A76&amp;"-"&amp;"Science*")))</f>
        <v/>
      </c>
      <c r="H76" s="22" t="str">
        <f>if(iferror(not(VALUE($A76)&gt;0),""),"",if(countif('2.Standard-Selection'!R:R,"*"&amp;$A76&amp;"-"&amp;"Social Studies*")=0,"",countif('2.Standard-Selection'!R:R,"*"&amp;$A76&amp;"-"&amp;"Social Studies*")))</f>
        <v/>
      </c>
    </row>
    <row r="77">
      <c r="A77" s="26"/>
      <c r="B77" s="25"/>
      <c r="C77" s="18"/>
      <c r="D77" s="18"/>
      <c r="E77" s="19" t="str">
        <f>if(iferror(not(VALUE($A77)&gt;0),""),"",if(countif('2.Standard-Selection'!R:R,"*"&amp;$A77&amp;"-"&amp;"ELA*")=0,"",countif('2.Standard-Selection'!R:R,"*"&amp;$A77&amp;"-"&amp;"ELA*")))</f>
        <v/>
      </c>
      <c r="F77" s="20" t="str">
        <f>if(iferror(not(VALUE($A77)&gt;0),""),"",if(countif('2.Standard-Selection'!R:R,"*"&amp;$A77&amp;"-"&amp;"Math*")=0,"",countif('2.Standard-Selection'!R:R,"*"&amp;$A77&amp;"-"&amp;"Math*")))</f>
        <v/>
      </c>
      <c r="G77" s="21" t="str">
        <f>if(iferror(not(VALUE($A77)&gt;0),""),"",if(countif('2.Standard-Selection'!R:R,"*"&amp;$A77&amp;"-"&amp;"Science*")=0,"",countif('2.Standard-Selection'!R:R,"*"&amp;$A77&amp;"-"&amp;"Science*")))</f>
        <v/>
      </c>
      <c r="H77" s="22" t="str">
        <f>if(iferror(not(VALUE($A77)&gt;0),""),"",if(countif('2.Standard-Selection'!R:R,"*"&amp;$A77&amp;"-"&amp;"Social Studies*")=0,"",countif('2.Standard-Selection'!R:R,"*"&amp;$A77&amp;"-"&amp;"Social Studies*")))</f>
        <v/>
      </c>
    </row>
    <row r="78">
      <c r="A78" s="26"/>
      <c r="B78" s="25"/>
      <c r="C78" s="18"/>
      <c r="D78" s="18"/>
      <c r="E78" s="19" t="str">
        <f>if(iferror(not(VALUE($A78)&gt;0),""),"",if(countif('2.Standard-Selection'!R:R,"*"&amp;$A78&amp;"-"&amp;"ELA*")=0,"",countif('2.Standard-Selection'!R:R,"*"&amp;$A78&amp;"-"&amp;"ELA*")))</f>
        <v/>
      </c>
      <c r="F78" s="20" t="str">
        <f>if(iferror(not(VALUE($A78)&gt;0),""),"",if(countif('2.Standard-Selection'!R:R,"*"&amp;$A78&amp;"-"&amp;"Math*")=0,"",countif('2.Standard-Selection'!R:R,"*"&amp;$A78&amp;"-"&amp;"Math*")))</f>
        <v/>
      </c>
      <c r="G78" s="21" t="str">
        <f>if(iferror(not(VALUE($A78)&gt;0),""),"",if(countif('2.Standard-Selection'!R:R,"*"&amp;$A78&amp;"-"&amp;"Science*")=0,"",countif('2.Standard-Selection'!R:R,"*"&amp;$A78&amp;"-"&amp;"Science*")))</f>
        <v/>
      </c>
      <c r="H78" s="22" t="str">
        <f>if(iferror(not(VALUE($A78)&gt;0),""),"",if(countif('2.Standard-Selection'!R:R,"*"&amp;$A78&amp;"-"&amp;"Social Studies*")=0,"",countif('2.Standard-Selection'!R:R,"*"&amp;$A78&amp;"-"&amp;"Social Studies*")))</f>
        <v/>
      </c>
    </row>
    <row r="79">
      <c r="A79" s="26"/>
      <c r="B79" s="25"/>
      <c r="C79" s="18"/>
      <c r="D79" s="18"/>
      <c r="E79" s="19" t="str">
        <f>if(iferror(not(VALUE($A79)&gt;0),""),"",if(countif('2.Standard-Selection'!R:R,"*"&amp;$A79&amp;"-"&amp;"ELA*")=0,"",countif('2.Standard-Selection'!R:R,"*"&amp;$A79&amp;"-"&amp;"ELA*")))</f>
        <v/>
      </c>
      <c r="F79" s="20" t="str">
        <f>if(iferror(not(VALUE($A79)&gt;0),""),"",if(countif('2.Standard-Selection'!R:R,"*"&amp;$A79&amp;"-"&amp;"Math*")=0,"",countif('2.Standard-Selection'!R:R,"*"&amp;$A79&amp;"-"&amp;"Math*")))</f>
        <v/>
      </c>
      <c r="G79" s="21" t="str">
        <f>if(iferror(not(VALUE($A79)&gt;0),""),"",if(countif('2.Standard-Selection'!R:R,"*"&amp;$A79&amp;"-"&amp;"Science*")=0,"",countif('2.Standard-Selection'!R:R,"*"&amp;$A79&amp;"-"&amp;"Science*")))</f>
        <v/>
      </c>
      <c r="H79" s="22" t="str">
        <f>if(iferror(not(VALUE($A79)&gt;0),""),"",if(countif('2.Standard-Selection'!R:R,"*"&amp;$A79&amp;"-"&amp;"Social Studies*")=0,"",countif('2.Standard-Selection'!R:R,"*"&amp;$A79&amp;"-"&amp;"Social Studies*")))</f>
        <v/>
      </c>
    </row>
    <row r="80">
      <c r="A80" s="26"/>
      <c r="B80" s="25"/>
      <c r="C80" s="18"/>
      <c r="D80" s="18"/>
      <c r="E80" s="19" t="str">
        <f>if(iferror(not(VALUE($A80)&gt;0),""),"",if(countif('2.Standard-Selection'!R:R,"*"&amp;$A80&amp;"-"&amp;"ELA*")=0,"",countif('2.Standard-Selection'!R:R,"*"&amp;$A80&amp;"-"&amp;"ELA*")))</f>
        <v/>
      </c>
      <c r="F80" s="20" t="str">
        <f>if(iferror(not(VALUE($A80)&gt;0),""),"",if(countif('2.Standard-Selection'!R:R,"*"&amp;$A80&amp;"-"&amp;"Math*")=0,"",countif('2.Standard-Selection'!R:R,"*"&amp;$A80&amp;"-"&amp;"Math*")))</f>
        <v/>
      </c>
      <c r="G80" s="21" t="str">
        <f>if(iferror(not(VALUE($A80)&gt;0),""),"",if(countif('2.Standard-Selection'!R:R,"*"&amp;$A80&amp;"-"&amp;"Science*")=0,"",countif('2.Standard-Selection'!R:R,"*"&amp;$A80&amp;"-"&amp;"Science*")))</f>
        <v/>
      </c>
      <c r="H80" s="22" t="str">
        <f>if(iferror(not(VALUE($A80)&gt;0),""),"",if(countif('2.Standard-Selection'!R:R,"*"&amp;$A80&amp;"-"&amp;"Social Studies*")=0,"",countif('2.Standard-Selection'!R:R,"*"&amp;$A80&amp;"-"&amp;"Social Studies*")))</f>
        <v/>
      </c>
    </row>
    <row r="81">
      <c r="A81" s="26"/>
      <c r="B81" s="25"/>
      <c r="C81" s="18"/>
      <c r="D81" s="18"/>
      <c r="E81" s="19" t="str">
        <f>if(iferror(not(VALUE($A81)&gt;0),""),"",if(countif('2.Standard-Selection'!R:R,"*"&amp;$A81&amp;"-"&amp;"ELA*")=0,"",countif('2.Standard-Selection'!R:R,"*"&amp;$A81&amp;"-"&amp;"ELA*")))</f>
        <v/>
      </c>
      <c r="F81" s="20" t="str">
        <f>if(iferror(not(VALUE($A81)&gt;0),""),"",if(countif('2.Standard-Selection'!R:R,"*"&amp;$A81&amp;"-"&amp;"Math*")=0,"",countif('2.Standard-Selection'!R:R,"*"&amp;$A81&amp;"-"&amp;"Math*")))</f>
        <v/>
      </c>
      <c r="G81" s="21" t="str">
        <f>if(iferror(not(VALUE($A81)&gt;0),""),"",if(countif('2.Standard-Selection'!R:R,"*"&amp;$A81&amp;"-"&amp;"Science*")=0,"",countif('2.Standard-Selection'!R:R,"*"&amp;$A81&amp;"-"&amp;"Science*")))</f>
        <v/>
      </c>
      <c r="H81" s="22" t="str">
        <f>if(iferror(not(VALUE($A81)&gt;0),""),"",if(countif('2.Standard-Selection'!R:R,"*"&amp;$A81&amp;"-"&amp;"Social Studies*")=0,"",countif('2.Standard-Selection'!R:R,"*"&amp;$A81&amp;"-"&amp;"Social Studies*")))</f>
        <v/>
      </c>
    </row>
    <row r="82">
      <c r="A82" s="26"/>
      <c r="B82" s="25"/>
      <c r="C82" s="18"/>
      <c r="D82" s="18"/>
      <c r="E82" s="19" t="str">
        <f>if(iferror(not(VALUE($A82)&gt;0),""),"",if(countif('2.Standard-Selection'!R:R,"*"&amp;$A82&amp;"-"&amp;"ELA*")=0,"",countif('2.Standard-Selection'!R:R,"*"&amp;$A82&amp;"-"&amp;"ELA*")))</f>
        <v/>
      </c>
      <c r="F82" s="20" t="str">
        <f>if(iferror(not(VALUE($A82)&gt;0),""),"",if(countif('2.Standard-Selection'!R:R,"*"&amp;$A82&amp;"-"&amp;"Math*")=0,"",countif('2.Standard-Selection'!R:R,"*"&amp;$A82&amp;"-"&amp;"Math*")))</f>
        <v/>
      </c>
      <c r="G82" s="21" t="str">
        <f>if(iferror(not(VALUE($A82)&gt;0),""),"",if(countif('2.Standard-Selection'!R:R,"*"&amp;$A82&amp;"-"&amp;"Science*")=0,"",countif('2.Standard-Selection'!R:R,"*"&amp;$A82&amp;"-"&amp;"Science*")))</f>
        <v/>
      </c>
      <c r="H82" s="22" t="str">
        <f>if(iferror(not(VALUE($A82)&gt;0),""),"",if(countif('2.Standard-Selection'!R:R,"*"&amp;$A82&amp;"-"&amp;"Social Studies*")=0,"",countif('2.Standard-Selection'!R:R,"*"&amp;$A82&amp;"-"&amp;"Social Studies*")))</f>
        <v/>
      </c>
    </row>
    <row r="83">
      <c r="A83" s="26"/>
      <c r="B83" s="25"/>
      <c r="C83" s="18"/>
      <c r="D83" s="18"/>
      <c r="E83" s="19" t="str">
        <f>if(iferror(not(VALUE($A83)&gt;0),""),"",if(countif('2.Standard-Selection'!R:R,"*"&amp;$A83&amp;"-"&amp;"ELA*")=0,"",countif('2.Standard-Selection'!R:R,"*"&amp;$A83&amp;"-"&amp;"ELA*")))</f>
        <v/>
      </c>
      <c r="F83" s="20" t="str">
        <f>if(iferror(not(VALUE($A83)&gt;0),""),"",if(countif('2.Standard-Selection'!R:R,"*"&amp;$A83&amp;"-"&amp;"Math*")=0,"",countif('2.Standard-Selection'!R:R,"*"&amp;$A83&amp;"-"&amp;"Math*")))</f>
        <v/>
      </c>
      <c r="G83" s="21" t="str">
        <f>if(iferror(not(VALUE($A83)&gt;0),""),"",if(countif('2.Standard-Selection'!R:R,"*"&amp;$A83&amp;"-"&amp;"Science*")=0,"",countif('2.Standard-Selection'!R:R,"*"&amp;$A83&amp;"-"&amp;"Science*")))</f>
        <v/>
      </c>
      <c r="H83" s="22" t="str">
        <f>if(iferror(not(VALUE($A83)&gt;0),""),"",if(countif('2.Standard-Selection'!R:R,"*"&amp;$A83&amp;"-"&amp;"Social Studies*")=0,"",countif('2.Standard-Selection'!R:R,"*"&amp;$A83&amp;"-"&amp;"Social Studies*")))</f>
        <v/>
      </c>
    </row>
    <row r="84">
      <c r="A84" s="26"/>
      <c r="B84" s="25"/>
      <c r="C84" s="18"/>
      <c r="D84" s="18"/>
      <c r="E84" s="19" t="str">
        <f>if(iferror(not(VALUE($A84)&gt;0),""),"",if(countif('2.Standard-Selection'!R:R,"*"&amp;$A84&amp;"-"&amp;"ELA*")=0,"",countif('2.Standard-Selection'!R:R,"*"&amp;$A84&amp;"-"&amp;"ELA*")))</f>
        <v/>
      </c>
      <c r="F84" s="20" t="str">
        <f>if(iferror(not(VALUE($A84)&gt;0),""),"",if(countif('2.Standard-Selection'!R:R,"*"&amp;$A84&amp;"-"&amp;"Math*")=0,"",countif('2.Standard-Selection'!R:R,"*"&amp;$A84&amp;"-"&amp;"Math*")))</f>
        <v/>
      </c>
      <c r="G84" s="21" t="str">
        <f>if(iferror(not(VALUE($A84)&gt;0),""),"",if(countif('2.Standard-Selection'!R:R,"*"&amp;$A84&amp;"-"&amp;"Science*")=0,"",countif('2.Standard-Selection'!R:R,"*"&amp;$A84&amp;"-"&amp;"Science*")))</f>
        <v/>
      </c>
      <c r="H84" s="22" t="str">
        <f>if(iferror(not(VALUE($A84)&gt;0),""),"",if(countif('2.Standard-Selection'!R:R,"*"&amp;$A84&amp;"-"&amp;"Social Studies*")=0,"",countif('2.Standard-Selection'!R:R,"*"&amp;$A84&amp;"-"&amp;"Social Studies*")))</f>
        <v/>
      </c>
    </row>
    <row r="85">
      <c r="A85" s="26"/>
      <c r="B85" s="25"/>
      <c r="C85" s="18"/>
      <c r="D85" s="18"/>
      <c r="E85" s="19" t="str">
        <f>if(iferror(not(VALUE($A85)&gt;0),""),"",if(countif('2.Standard-Selection'!R:R,"*"&amp;$A85&amp;"-"&amp;"ELA*")=0,"",countif('2.Standard-Selection'!R:R,"*"&amp;$A85&amp;"-"&amp;"ELA*")))</f>
        <v/>
      </c>
      <c r="F85" s="20" t="str">
        <f>if(iferror(not(VALUE($A85)&gt;0),""),"",if(countif('2.Standard-Selection'!R:R,"*"&amp;$A85&amp;"-"&amp;"Math*")=0,"",countif('2.Standard-Selection'!R:R,"*"&amp;$A85&amp;"-"&amp;"Math*")))</f>
        <v/>
      </c>
      <c r="G85" s="21" t="str">
        <f>if(iferror(not(VALUE($A85)&gt;0),""),"",if(countif('2.Standard-Selection'!R:R,"*"&amp;$A85&amp;"-"&amp;"Science*")=0,"",countif('2.Standard-Selection'!R:R,"*"&amp;$A85&amp;"-"&amp;"Science*")))</f>
        <v/>
      </c>
      <c r="H85" s="22" t="str">
        <f>if(iferror(not(VALUE($A85)&gt;0),""),"",if(countif('2.Standard-Selection'!R:R,"*"&amp;$A85&amp;"-"&amp;"Social Studies*")=0,"",countif('2.Standard-Selection'!R:R,"*"&amp;$A85&amp;"-"&amp;"Social Studies*")))</f>
        <v/>
      </c>
    </row>
    <row r="86">
      <c r="A86" s="26"/>
      <c r="B86" s="25"/>
      <c r="C86" s="18"/>
      <c r="D86" s="18"/>
      <c r="E86" s="19" t="str">
        <f>if(iferror(not(VALUE($A86)&gt;0),""),"",if(countif('2.Standard-Selection'!R:R,"*"&amp;$A86&amp;"-"&amp;"ELA*")=0,"",countif('2.Standard-Selection'!R:R,"*"&amp;$A86&amp;"-"&amp;"ELA*")))</f>
        <v/>
      </c>
      <c r="F86" s="20" t="str">
        <f>if(iferror(not(VALUE($A86)&gt;0),""),"",if(countif('2.Standard-Selection'!R:R,"*"&amp;$A86&amp;"-"&amp;"Math*")=0,"",countif('2.Standard-Selection'!R:R,"*"&amp;$A86&amp;"-"&amp;"Math*")))</f>
        <v/>
      </c>
      <c r="G86" s="21" t="str">
        <f>if(iferror(not(VALUE($A86)&gt;0),""),"",if(countif('2.Standard-Selection'!R:R,"*"&amp;$A86&amp;"-"&amp;"Science*")=0,"",countif('2.Standard-Selection'!R:R,"*"&amp;$A86&amp;"-"&amp;"Science*")))</f>
        <v/>
      </c>
      <c r="H86" s="22" t="str">
        <f>if(iferror(not(VALUE($A86)&gt;0),""),"",if(countif('2.Standard-Selection'!R:R,"*"&amp;$A86&amp;"-"&amp;"Social Studies*")=0,"",countif('2.Standard-Selection'!R:R,"*"&amp;$A86&amp;"-"&amp;"Social Studies*")))</f>
        <v/>
      </c>
    </row>
    <row r="87">
      <c r="A87" s="26"/>
      <c r="B87" s="25"/>
      <c r="C87" s="18"/>
      <c r="D87" s="18"/>
      <c r="E87" s="19" t="str">
        <f>if(iferror(not(VALUE($A87)&gt;0),""),"",if(countif('2.Standard-Selection'!R:R,"*"&amp;$A87&amp;"-"&amp;"ELA*")=0,"",countif('2.Standard-Selection'!R:R,"*"&amp;$A87&amp;"-"&amp;"ELA*")))</f>
        <v/>
      </c>
      <c r="F87" s="20" t="str">
        <f>if(iferror(not(VALUE($A87)&gt;0),""),"",if(countif('2.Standard-Selection'!R:R,"*"&amp;$A87&amp;"-"&amp;"Math*")=0,"",countif('2.Standard-Selection'!R:R,"*"&amp;$A87&amp;"-"&amp;"Math*")))</f>
        <v/>
      </c>
      <c r="G87" s="21" t="str">
        <f>if(iferror(not(VALUE($A87)&gt;0),""),"",if(countif('2.Standard-Selection'!R:R,"*"&amp;$A87&amp;"-"&amp;"Science*")=0,"",countif('2.Standard-Selection'!R:R,"*"&amp;$A87&amp;"-"&amp;"Science*")))</f>
        <v/>
      </c>
      <c r="H87" s="22" t="str">
        <f>if(iferror(not(VALUE($A87)&gt;0),""),"",if(countif('2.Standard-Selection'!R:R,"*"&amp;$A87&amp;"-"&amp;"Social Studies*")=0,"",countif('2.Standard-Selection'!R:R,"*"&amp;$A87&amp;"-"&amp;"Social Studies*")))</f>
        <v/>
      </c>
    </row>
    <row r="88">
      <c r="A88" s="26"/>
      <c r="B88" s="25"/>
      <c r="C88" s="18"/>
      <c r="D88" s="18"/>
      <c r="E88" s="19" t="str">
        <f>if(iferror(not(VALUE($A88)&gt;0),""),"",if(countif('2.Standard-Selection'!R:R,"*"&amp;$A88&amp;"-"&amp;"ELA*")=0,"",countif('2.Standard-Selection'!R:R,"*"&amp;$A88&amp;"-"&amp;"ELA*")))</f>
        <v/>
      </c>
      <c r="F88" s="20" t="str">
        <f>if(iferror(not(VALUE($A88)&gt;0),""),"",if(countif('2.Standard-Selection'!R:R,"*"&amp;$A88&amp;"-"&amp;"Math*")=0,"",countif('2.Standard-Selection'!R:R,"*"&amp;$A88&amp;"-"&amp;"Math*")))</f>
        <v/>
      </c>
      <c r="G88" s="21" t="str">
        <f>if(iferror(not(VALUE($A88)&gt;0),""),"",if(countif('2.Standard-Selection'!R:R,"*"&amp;$A88&amp;"-"&amp;"Science*")=0,"",countif('2.Standard-Selection'!R:R,"*"&amp;$A88&amp;"-"&amp;"Science*")))</f>
        <v/>
      </c>
      <c r="H88" s="22" t="str">
        <f>if(iferror(not(VALUE($A88)&gt;0),""),"",if(countif('2.Standard-Selection'!R:R,"*"&amp;$A88&amp;"-"&amp;"Social Studies*")=0,"",countif('2.Standard-Selection'!R:R,"*"&amp;$A88&amp;"-"&amp;"Social Studies*")))</f>
        <v/>
      </c>
    </row>
    <row r="89">
      <c r="A89" s="26"/>
      <c r="B89" s="25"/>
      <c r="C89" s="18"/>
      <c r="D89" s="18"/>
      <c r="E89" s="19" t="str">
        <f>if(iferror(not(VALUE($A89)&gt;0),""),"",if(countif('2.Standard-Selection'!R:R,"*"&amp;$A89&amp;"-"&amp;"ELA*")=0,"",countif('2.Standard-Selection'!R:R,"*"&amp;$A89&amp;"-"&amp;"ELA*")))</f>
        <v/>
      </c>
      <c r="F89" s="20" t="str">
        <f>if(iferror(not(VALUE($A89)&gt;0),""),"",if(countif('2.Standard-Selection'!R:R,"*"&amp;$A89&amp;"-"&amp;"Math*")=0,"",countif('2.Standard-Selection'!R:R,"*"&amp;$A89&amp;"-"&amp;"Math*")))</f>
        <v/>
      </c>
      <c r="G89" s="21" t="str">
        <f>if(iferror(not(VALUE($A89)&gt;0),""),"",if(countif('2.Standard-Selection'!R:R,"*"&amp;$A89&amp;"-"&amp;"Science*")=0,"",countif('2.Standard-Selection'!R:R,"*"&amp;$A89&amp;"-"&amp;"Science*")))</f>
        <v/>
      </c>
      <c r="H89" s="22" t="str">
        <f>if(iferror(not(VALUE($A89)&gt;0),""),"",if(countif('2.Standard-Selection'!R:R,"*"&amp;$A89&amp;"-"&amp;"Social Studies*")=0,"",countif('2.Standard-Selection'!R:R,"*"&amp;$A89&amp;"-"&amp;"Social Studies*")))</f>
        <v/>
      </c>
    </row>
    <row r="90">
      <c r="A90" s="26"/>
      <c r="B90" s="25"/>
      <c r="C90" s="18"/>
      <c r="D90" s="18"/>
      <c r="E90" s="19" t="str">
        <f>if(iferror(not(VALUE($A90)&gt;0),""),"",if(countif('2.Standard-Selection'!R:R,"*"&amp;$A90&amp;"-"&amp;"ELA*")=0,"",countif('2.Standard-Selection'!R:R,"*"&amp;$A90&amp;"-"&amp;"ELA*")))</f>
        <v/>
      </c>
      <c r="F90" s="20" t="str">
        <f>if(iferror(not(VALUE($A90)&gt;0),""),"",if(countif('2.Standard-Selection'!R:R,"*"&amp;$A90&amp;"-"&amp;"Math*")=0,"",countif('2.Standard-Selection'!R:R,"*"&amp;$A90&amp;"-"&amp;"Math*")))</f>
        <v/>
      </c>
      <c r="G90" s="21" t="str">
        <f>if(iferror(not(VALUE($A90)&gt;0),""),"",if(countif('2.Standard-Selection'!R:R,"*"&amp;$A90&amp;"-"&amp;"Science*")=0,"",countif('2.Standard-Selection'!R:R,"*"&amp;$A90&amp;"-"&amp;"Science*")))</f>
        <v/>
      </c>
      <c r="H90" s="22" t="str">
        <f>if(iferror(not(VALUE($A90)&gt;0),""),"",if(countif('2.Standard-Selection'!R:R,"*"&amp;$A90&amp;"-"&amp;"Social Studies*")=0,"",countif('2.Standard-Selection'!R:R,"*"&amp;$A90&amp;"-"&amp;"Social Studies*")))</f>
        <v/>
      </c>
    </row>
    <row r="91">
      <c r="A91" s="26"/>
      <c r="B91" s="25"/>
      <c r="C91" s="18"/>
      <c r="D91" s="18"/>
      <c r="E91" s="19" t="str">
        <f>if(iferror(not(VALUE($A91)&gt;0),""),"",if(countif('2.Standard-Selection'!R:R,"*"&amp;$A91&amp;"-"&amp;"ELA*")=0,"",countif('2.Standard-Selection'!R:R,"*"&amp;$A91&amp;"-"&amp;"ELA*")))</f>
        <v/>
      </c>
      <c r="F91" s="20" t="str">
        <f>if(iferror(not(VALUE($A91)&gt;0),""),"",if(countif('2.Standard-Selection'!R:R,"*"&amp;$A91&amp;"-"&amp;"Math*")=0,"",countif('2.Standard-Selection'!R:R,"*"&amp;$A91&amp;"-"&amp;"Math*")))</f>
        <v/>
      </c>
      <c r="G91" s="21" t="str">
        <f>if(iferror(not(VALUE($A91)&gt;0),""),"",if(countif('2.Standard-Selection'!R:R,"*"&amp;$A91&amp;"-"&amp;"Science*")=0,"",countif('2.Standard-Selection'!R:R,"*"&amp;$A91&amp;"-"&amp;"Science*")))</f>
        <v/>
      </c>
      <c r="H91" s="22" t="str">
        <f>if(iferror(not(VALUE($A91)&gt;0),""),"",if(countif('2.Standard-Selection'!R:R,"*"&amp;$A91&amp;"-"&amp;"Social Studies*")=0,"",countif('2.Standard-Selection'!R:R,"*"&amp;$A91&amp;"-"&amp;"Social Studies*")))</f>
        <v/>
      </c>
    </row>
    <row r="92">
      <c r="A92" s="26"/>
      <c r="B92" s="25"/>
      <c r="C92" s="18"/>
      <c r="D92" s="18"/>
      <c r="E92" s="19" t="str">
        <f>if(iferror(not(VALUE($A92)&gt;0),""),"",if(countif('2.Standard-Selection'!R:R,"*"&amp;$A92&amp;"-"&amp;"ELA*")=0,"",countif('2.Standard-Selection'!R:R,"*"&amp;$A92&amp;"-"&amp;"ELA*")))</f>
        <v/>
      </c>
      <c r="F92" s="20" t="str">
        <f>if(iferror(not(VALUE($A92)&gt;0),""),"",if(countif('2.Standard-Selection'!R:R,"*"&amp;$A92&amp;"-"&amp;"Math*")=0,"",countif('2.Standard-Selection'!R:R,"*"&amp;$A92&amp;"-"&amp;"Math*")))</f>
        <v/>
      </c>
      <c r="G92" s="21" t="str">
        <f>if(iferror(not(VALUE($A92)&gt;0),""),"",if(countif('2.Standard-Selection'!R:R,"*"&amp;$A92&amp;"-"&amp;"Science*")=0,"",countif('2.Standard-Selection'!R:R,"*"&amp;$A92&amp;"-"&amp;"Science*")))</f>
        <v/>
      </c>
      <c r="H92" s="22" t="str">
        <f>if(iferror(not(VALUE($A92)&gt;0),""),"",if(countif('2.Standard-Selection'!R:R,"*"&amp;$A92&amp;"-"&amp;"Social Studies*")=0,"",countif('2.Standard-Selection'!R:R,"*"&amp;$A92&amp;"-"&amp;"Social Studies*")))</f>
        <v/>
      </c>
    </row>
    <row r="93">
      <c r="A93" s="26"/>
      <c r="B93" s="25"/>
      <c r="C93" s="18"/>
      <c r="D93" s="18"/>
      <c r="E93" s="19" t="str">
        <f>if(iferror(not(VALUE($A93)&gt;0),""),"",if(countif('2.Standard-Selection'!R:R,"*"&amp;$A93&amp;"-"&amp;"ELA*")=0,"",countif('2.Standard-Selection'!R:R,"*"&amp;$A93&amp;"-"&amp;"ELA*")))</f>
        <v/>
      </c>
      <c r="F93" s="20" t="str">
        <f>if(iferror(not(VALUE($A93)&gt;0),""),"",if(countif('2.Standard-Selection'!R:R,"*"&amp;$A93&amp;"-"&amp;"Math*")=0,"",countif('2.Standard-Selection'!R:R,"*"&amp;$A93&amp;"-"&amp;"Math*")))</f>
        <v/>
      </c>
      <c r="G93" s="21" t="str">
        <f>if(iferror(not(VALUE($A93)&gt;0),""),"",if(countif('2.Standard-Selection'!R:R,"*"&amp;$A93&amp;"-"&amp;"Science*")=0,"",countif('2.Standard-Selection'!R:R,"*"&amp;$A93&amp;"-"&amp;"Science*")))</f>
        <v/>
      </c>
      <c r="H93" s="22" t="str">
        <f>if(iferror(not(VALUE($A93)&gt;0),""),"",if(countif('2.Standard-Selection'!R:R,"*"&amp;$A93&amp;"-"&amp;"Social Studies*")=0,"",countif('2.Standard-Selection'!R:R,"*"&amp;$A93&amp;"-"&amp;"Social Studies*")))</f>
        <v/>
      </c>
    </row>
    <row r="94">
      <c r="A94" s="26"/>
      <c r="B94" s="25"/>
      <c r="C94" s="18"/>
      <c r="D94" s="18"/>
      <c r="E94" s="19" t="str">
        <f>if(iferror(not(VALUE($A94)&gt;0),""),"",if(countif('2.Standard-Selection'!R:R,"*"&amp;$A94&amp;"-"&amp;"ELA*")=0,"",countif('2.Standard-Selection'!R:R,"*"&amp;$A94&amp;"-"&amp;"ELA*")))</f>
        <v/>
      </c>
      <c r="F94" s="20" t="str">
        <f>if(iferror(not(VALUE($A94)&gt;0),""),"",if(countif('2.Standard-Selection'!R:R,"*"&amp;$A94&amp;"-"&amp;"Math*")=0,"",countif('2.Standard-Selection'!R:R,"*"&amp;$A94&amp;"-"&amp;"Math*")))</f>
        <v/>
      </c>
      <c r="G94" s="21" t="str">
        <f>if(iferror(not(VALUE($A94)&gt;0),""),"",if(countif('2.Standard-Selection'!R:R,"*"&amp;$A94&amp;"-"&amp;"Science*")=0,"",countif('2.Standard-Selection'!R:R,"*"&amp;$A94&amp;"-"&amp;"Science*")))</f>
        <v/>
      </c>
      <c r="H94" s="22" t="str">
        <f>if(iferror(not(VALUE($A94)&gt;0),""),"",if(countif('2.Standard-Selection'!R:R,"*"&amp;$A94&amp;"-"&amp;"Social Studies*")=0,"",countif('2.Standard-Selection'!R:R,"*"&amp;$A94&amp;"-"&amp;"Social Studies*")))</f>
        <v/>
      </c>
    </row>
    <row r="95">
      <c r="A95" s="26"/>
      <c r="B95" s="25"/>
      <c r="C95" s="18"/>
      <c r="D95" s="18"/>
      <c r="E95" s="19" t="str">
        <f>if(iferror(not(VALUE($A95)&gt;0),""),"",if(countif('2.Standard-Selection'!R:R,"*"&amp;$A95&amp;"-"&amp;"ELA*")=0,"",countif('2.Standard-Selection'!R:R,"*"&amp;$A95&amp;"-"&amp;"ELA*")))</f>
        <v/>
      </c>
      <c r="F95" s="20" t="str">
        <f>if(iferror(not(VALUE($A95)&gt;0),""),"",if(countif('2.Standard-Selection'!R:R,"*"&amp;$A95&amp;"-"&amp;"Math*")=0,"",countif('2.Standard-Selection'!R:R,"*"&amp;$A95&amp;"-"&amp;"Math*")))</f>
        <v/>
      </c>
      <c r="G95" s="21" t="str">
        <f>if(iferror(not(VALUE($A95)&gt;0),""),"",if(countif('2.Standard-Selection'!R:R,"*"&amp;$A95&amp;"-"&amp;"Science*")=0,"",countif('2.Standard-Selection'!R:R,"*"&amp;$A95&amp;"-"&amp;"Science*")))</f>
        <v/>
      </c>
      <c r="H95" s="22" t="str">
        <f>if(iferror(not(VALUE($A95)&gt;0),""),"",if(countif('2.Standard-Selection'!R:R,"*"&amp;$A95&amp;"-"&amp;"Social Studies*")=0,"",countif('2.Standard-Selection'!R:R,"*"&amp;$A95&amp;"-"&amp;"Social Studies*")))</f>
        <v/>
      </c>
    </row>
    <row r="96">
      <c r="A96" s="26"/>
      <c r="B96" s="25"/>
      <c r="C96" s="18"/>
      <c r="D96" s="18"/>
      <c r="E96" s="19" t="str">
        <f>if(iferror(not(VALUE($A96)&gt;0),""),"",if(countif('2.Standard-Selection'!R:R,"*"&amp;$A96&amp;"-"&amp;"ELA*")=0,"",countif('2.Standard-Selection'!R:R,"*"&amp;$A96&amp;"-"&amp;"ELA*")))</f>
        <v/>
      </c>
      <c r="F96" s="20" t="str">
        <f>if(iferror(not(VALUE($A96)&gt;0),""),"",if(countif('2.Standard-Selection'!R:R,"*"&amp;$A96&amp;"-"&amp;"Math*")=0,"",countif('2.Standard-Selection'!R:R,"*"&amp;$A96&amp;"-"&amp;"Math*")))</f>
        <v/>
      </c>
      <c r="G96" s="21" t="str">
        <f>if(iferror(not(VALUE($A96)&gt;0),""),"",if(countif('2.Standard-Selection'!R:R,"*"&amp;$A96&amp;"-"&amp;"Science*")=0,"",countif('2.Standard-Selection'!R:R,"*"&amp;$A96&amp;"-"&amp;"Science*")))</f>
        <v/>
      </c>
      <c r="H96" s="22" t="str">
        <f>if(iferror(not(VALUE($A96)&gt;0),""),"",if(countif('2.Standard-Selection'!R:R,"*"&amp;$A96&amp;"-"&amp;"Social Studies*")=0,"",countif('2.Standard-Selection'!R:R,"*"&amp;$A96&amp;"-"&amp;"Social Studies*")))</f>
        <v/>
      </c>
    </row>
    <row r="97">
      <c r="A97" s="26"/>
      <c r="B97" s="25"/>
      <c r="C97" s="18"/>
      <c r="D97" s="18"/>
      <c r="E97" s="19" t="str">
        <f>if(iferror(not(VALUE($A97)&gt;0),""),"",if(countif('2.Standard-Selection'!R:R,"*"&amp;$A97&amp;"-"&amp;"ELA*")=0,"",countif('2.Standard-Selection'!R:R,"*"&amp;$A97&amp;"-"&amp;"ELA*")))</f>
        <v/>
      </c>
      <c r="F97" s="20" t="str">
        <f>if(iferror(not(VALUE($A97)&gt;0),""),"",if(countif('2.Standard-Selection'!R:R,"*"&amp;$A97&amp;"-"&amp;"Math*")=0,"",countif('2.Standard-Selection'!R:R,"*"&amp;$A97&amp;"-"&amp;"Math*")))</f>
        <v/>
      </c>
      <c r="G97" s="21" t="str">
        <f>if(iferror(not(VALUE($A97)&gt;0),""),"",if(countif('2.Standard-Selection'!R:R,"*"&amp;$A97&amp;"-"&amp;"Science*")=0,"",countif('2.Standard-Selection'!R:R,"*"&amp;$A97&amp;"-"&amp;"Science*")))</f>
        <v/>
      </c>
      <c r="H97" s="22" t="str">
        <f>if(iferror(not(VALUE($A97)&gt;0),""),"",if(countif('2.Standard-Selection'!R:R,"*"&amp;$A97&amp;"-"&amp;"Social Studies*")=0,"",countif('2.Standard-Selection'!R:R,"*"&amp;$A97&amp;"-"&amp;"Social Studies*")))</f>
        <v/>
      </c>
    </row>
    <row r="98">
      <c r="A98" s="26"/>
      <c r="B98" s="25"/>
      <c r="C98" s="18"/>
      <c r="D98" s="18"/>
      <c r="E98" s="19" t="str">
        <f>if(iferror(not(VALUE($A98)&gt;0),""),"",if(countif('2.Standard-Selection'!R:R,"*"&amp;$A98&amp;"-"&amp;"ELA*")=0,"",countif('2.Standard-Selection'!R:R,"*"&amp;$A98&amp;"-"&amp;"ELA*")))</f>
        <v/>
      </c>
      <c r="F98" s="20" t="str">
        <f>if(iferror(not(VALUE($A98)&gt;0),""),"",if(countif('2.Standard-Selection'!R:R,"*"&amp;$A98&amp;"-"&amp;"Math*")=0,"",countif('2.Standard-Selection'!R:R,"*"&amp;$A98&amp;"-"&amp;"Math*")))</f>
        <v/>
      </c>
      <c r="G98" s="21" t="str">
        <f>if(iferror(not(VALUE($A98)&gt;0),""),"",if(countif('2.Standard-Selection'!R:R,"*"&amp;$A98&amp;"-"&amp;"Science*")=0,"",countif('2.Standard-Selection'!R:R,"*"&amp;$A98&amp;"-"&amp;"Science*")))</f>
        <v/>
      </c>
      <c r="H98" s="22" t="str">
        <f>if(iferror(not(VALUE($A98)&gt;0),""),"",if(countif('2.Standard-Selection'!R:R,"*"&amp;$A98&amp;"-"&amp;"Social Studies*")=0,"",countif('2.Standard-Selection'!R:R,"*"&amp;$A98&amp;"-"&amp;"Social Studies*")))</f>
        <v/>
      </c>
    </row>
    <row r="99">
      <c r="A99" s="26"/>
      <c r="B99" s="25"/>
      <c r="C99" s="18"/>
      <c r="D99" s="18"/>
      <c r="E99" s="19" t="str">
        <f>if(iferror(not(VALUE($A99)&gt;0),""),"",if(countif('2.Standard-Selection'!R:R,"*"&amp;$A99&amp;"-"&amp;"ELA*")=0,"",countif('2.Standard-Selection'!R:R,"*"&amp;$A99&amp;"-"&amp;"ELA*")))</f>
        <v/>
      </c>
      <c r="F99" s="20" t="str">
        <f>if(iferror(not(VALUE($A99)&gt;0),""),"",if(countif('2.Standard-Selection'!R:R,"*"&amp;$A99&amp;"-"&amp;"Math*")=0,"",countif('2.Standard-Selection'!R:R,"*"&amp;$A99&amp;"-"&amp;"Math*")))</f>
        <v/>
      </c>
      <c r="G99" s="21" t="str">
        <f>if(iferror(not(VALUE($A99)&gt;0),""),"",if(countif('2.Standard-Selection'!R:R,"*"&amp;$A99&amp;"-"&amp;"Science*")=0,"",countif('2.Standard-Selection'!R:R,"*"&amp;$A99&amp;"-"&amp;"Science*")))</f>
        <v/>
      </c>
      <c r="H99" s="22" t="str">
        <f>if(iferror(not(VALUE($A99)&gt;0),""),"",if(countif('2.Standard-Selection'!R:R,"*"&amp;$A99&amp;"-"&amp;"Social Studies*")=0,"",countif('2.Standard-Selection'!R:R,"*"&amp;$A99&amp;"-"&amp;"Social Studies*")))</f>
        <v/>
      </c>
    </row>
    <row r="100">
      <c r="A100" s="26"/>
      <c r="B100" s="25"/>
      <c r="C100" s="18"/>
      <c r="D100" s="18"/>
      <c r="E100" s="19" t="str">
        <f>if(iferror(not(VALUE($A100)&gt;0),""),"",if(countif('2.Standard-Selection'!R:R,"*"&amp;$A100&amp;"-"&amp;"ELA*")=0,"",countif('2.Standard-Selection'!R:R,"*"&amp;$A100&amp;"-"&amp;"ELA*")))</f>
        <v/>
      </c>
      <c r="F100" s="20" t="str">
        <f>if(iferror(not(VALUE($A100)&gt;0),""),"",if(countif('2.Standard-Selection'!R:R,"*"&amp;$A100&amp;"-"&amp;"Math*")=0,"",countif('2.Standard-Selection'!R:R,"*"&amp;$A100&amp;"-"&amp;"Math*")))</f>
        <v/>
      </c>
      <c r="G100" s="21" t="str">
        <f>if(iferror(not(VALUE($A100)&gt;0),""),"",if(countif('2.Standard-Selection'!R:R,"*"&amp;$A100&amp;"-"&amp;"Science*")=0,"",countif('2.Standard-Selection'!R:R,"*"&amp;$A100&amp;"-"&amp;"Science*")))</f>
        <v/>
      </c>
      <c r="H100" s="22"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27" t="s">
        <v>28</v>
      </c>
      <c r="B1" s="2"/>
      <c r="C1" s="2"/>
      <c r="D1" s="2"/>
      <c r="E1" s="2"/>
      <c r="F1" s="2"/>
      <c r="G1" s="2"/>
      <c r="H1" s="3"/>
      <c r="I1" s="28"/>
      <c r="J1" s="28"/>
      <c r="K1" s="28"/>
      <c r="L1" s="28"/>
      <c r="M1" s="28"/>
      <c r="N1" s="28"/>
      <c r="O1" s="29"/>
      <c r="P1" s="29"/>
      <c r="Q1" s="29"/>
      <c r="R1" s="30" t="s">
        <v>29</v>
      </c>
      <c r="AB1" s="31"/>
      <c r="AC1" s="31"/>
      <c r="AD1" s="31"/>
      <c r="AE1" s="31"/>
      <c r="AF1" s="31"/>
      <c r="AG1" s="31"/>
      <c r="AH1" s="31"/>
      <c r="AI1" s="31"/>
    </row>
    <row r="2">
      <c r="A2" s="32" t="s">
        <v>2</v>
      </c>
      <c r="B2" s="33" t="s">
        <v>30</v>
      </c>
      <c r="C2" s="34" t="s">
        <v>31</v>
      </c>
      <c r="D2" s="35" t="s">
        <v>32</v>
      </c>
      <c r="E2" s="35" t="s">
        <v>33</v>
      </c>
      <c r="F2" s="34" t="s">
        <v>34</v>
      </c>
      <c r="G2" s="35" t="s">
        <v>35</v>
      </c>
      <c r="H2" s="35" t="s">
        <v>36</v>
      </c>
      <c r="I2" s="35" t="s">
        <v>37</v>
      </c>
      <c r="J2" s="35" t="s">
        <v>38</v>
      </c>
      <c r="K2" s="35" t="s">
        <v>39</v>
      </c>
      <c r="L2" s="35" t="s">
        <v>40</v>
      </c>
      <c r="M2" s="36" t="s">
        <v>41</v>
      </c>
      <c r="N2" s="36" t="s">
        <v>42</v>
      </c>
      <c r="O2" s="37" t="s">
        <v>43</v>
      </c>
      <c r="P2" s="37" t="s">
        <v>44</v>
      </c>
      <c r="Q2" s="38" t="s">
        <v>45</v>
      </c>
      <c r="R2" s="39" t="s">
        <v>46</v>
      </c>
      <c r="S2" s="39" t="s">
        <v>47</v>
      </c>
      <c r="T2" s="39" t="s">
        <v>48</v>
      </c>
      <c r="U2" s="39" t="s">
        <v>49</v>
      </c>
      <c r="V2" s="39" t="s">
        <v>50</v>
      </c>
      <c r="W2" s="39" t="s">
        <v>51</v>
      </c>
      <c r="X2" s="39" t="s">
        <v>52</v>
      </c>
      <c r="Y2" s="39" t="s">
        <v>53</v>
      </c>
      <c r="Z2" s="39" t="s">
        <v>54</v>
      </c>
      <c r="AA2" s="39" t="s">
        <v>55</v>
      </c>
      <c r="AB2" s="40"/>
      <c r="AC2" s="40"/>
      <c r="AD2" s="40"/>
      <c r="AE2" s="40"/>
      <c r="AF2" s="40"/>
      <c r="AG2" s="40"/>
      <c r="AH2" s="40"/>
      <c r="AI2" s="40"/>
    </row>
    <row r="3">
      <c r="A3" s="41"/>
      <c r="B3" s="42" t="str">
        <f t="shared" ref="B3:B2500" si="1">textjoin("
",TRUE,X3:AA3)</f>
        <v/>
      </c>
      <c r="C3" s="38" t="s">
        <v>56</v>
      </c>
      <c r="D3" s="43" t="s">
        <v>57</v>
      </c>
      <c r="E3" s="38" t="s">
        <v>58</v>
      </c>
      <c r="F3" s="38" t="s">
        <v>59</v>
      </c>
      <c r="G3" s="43" t="s">
        <v>60</v>
      </c>
      <c r="H3" s="38" t="s">
        <v>61</v>
      </c>
      <c r="I3" s="43" t="s">
        <v>62</v>
      </c>
      <c r="J3" s="43"/>
      <c r="K3" s="43"/>
      <c r="L3" s="43"/>
      <c r="M3" s="43"/>
      <c r="N3" s="43"/>
      <c r="O3" s="38" t="s">
        <v>62</v>
      </c>
      <c r="P3" s="44"/>
      <c r="Q3" s="45">
        <v>44322.0</v>
      </c>
      <c r="R3" s="46" t="str">
        <f>IFERROR(__xludf.DUMMYFUNCTION("if(isblank($A3),"""",REGEXREPLACE($A3,   "",?(\d),?"",  ""$1""&amp;""-""&amp;$H3))"),"")</f>
        <v/>
      </c>
      <c r="S3" s="47" t="b">
        <f t="shared" ref="S3:S2500" si="2">if(R3="f",TRUE,FALSE)</f>
        <v>0</v>
      </c>
      <c r="T3" s="47" t="str">
        <f>IFERROR(__xludf.DUMMYFUNCTION("iferror(split(A3,"","",TRUE,TRUE),"""")"),"")</f>
        <v/>
      </c>
      <c r="U3" s="47"/>
      <c r="V3" s="47"/>
      <c r="W3" s="47"/>
      <c r="X3" s="46" t="str">
        <f>IFERROR(__xludf.DUMMYFUNCTION("if(T3="""","""",if($S3,""Not aligned w/ a specific learning goal."",T3&amp;"": ""&amp;vlookup(to_text(T3),'1.Learning-Goals'!$A$3:$B$100,2,FALSE)))"),"")</f>
        <v/>
      </c>
      <c r="Y3" s="46" t="str">
        <f>IFERROR(__xludf.DUMMYFUNCTION("if(U3="""","""",if($S3,""Not aligned w/ a specific learning goal."",U3&amp;"": ""&amp;vlookup(to_text(U3),'1.Learning-Goals'!$A$3:$B$100,2,FALSE)))"),"")</f>
        <v/>
      </c>
      <c r="Z3" s="46" t="str">
        <f>IFERROR(__xludf.DUMMYFUNCTION("if(V3="""","""",if($S3,""Not aligned w/ a specific learning goal."",V3&amp;"": ""&amp;vlookup(to_text(V3),'1.Learning-Goals'!$A$3:$B$100,2,FALSE)))"),"")</f>
        <v/>
      </c>
      <c r="AA3" s="46" t="str">
        <f>IFERROR(__xludf.DUMMYFUNCTION("if(W3="""","""",if($S3,""Not aligned w/ a specific learning goal."",W3&amp;"": ""&amp;vlookup(to_text(W3),'1.Learning-Goals'!$A$3:$B$100,2,FALSE)))"),"")</f>
        <v/>
      </c>
      <c r="AB3" s="48"/>
      <c r="AC3" s="48"/>
      <c r="AD3" s="48"/>
      <c r="AE3" s="48"/>
      <c r="AF3" s="48"/>
      <c r="AG3" s="48"/>
      <c r="AH3" s="48"/>
      <c r="AI3" s="48"/>
    </row>
    <row r="4">
      <c r="A4" s="49"/>
      <c r="B4" s="42" t="str">
        <f t="shared" si="1"/>
        <v/>
      </c>
      <c r="C4" s="38" t="s">
        <v>63</v>
      </c>
      <c r="D4" s="43" t="s">
        <v>64</v>
      </c>
      <c r="E4" s="38" t="s">
        <v>58</v>
      </c>
      <c r="F4" s="38" t="s">
        <v>59</v>
      </c>
      <c r="G4" s="43" t="s">
        <v>65</v>
      </c>
      <c r="H4" s="38" t="s">
        <v>61</v>
      </c>
      <c r="I4" s="43" t="s">
        <v>62</v>
      </c>
      <c r="J4" s="43"/>
      <c r="K4" s="43"/>
      <c r="L4" s="43"/>
      <c r="M4" s="43"/>
      <c r="N4" s="43"/>
      <c r="O4" s="38" t="s">
        <v>62</v>
      </c>
      <c r="P4" s="44"/>
      <c r="Q4" s="45">
        <v>44451.0</v>
      </c>
      <c r="R4" s="46" t="str">
        <f>IFERROR(__xludf.DUMMYFUNCTION("if(isblank($A4),"""",REGEXREPLACE($A4,   "",?(\d),?"",  ""$1""&amp;""-""&amp;$H4))"),"")</f>
        <v/>
      </c>
      <c r="S4" s="47" t="b">
        <f t="shared" si="2"/>
        <v>0</v>
      </c>
      <c r="T4" s="47" t="str">
        <f>IFERROR(__xludf.DUMMYFUNCTION("iferror(split(A4,"","",TRUE,TRUE),"""")"),"")</f>
        <v/>
      </c>
      <c r="U4" s="47"/>
      <c r="V4" s="47"/>
      <c r="W4" s="47"/>
      <c r="X4" s="46" t="str">
        <f>IFERROR(__xludf.DUMMYFUNCTION("if(T4="""","""",if($S4,""Not aligned w/ a specific learning goal."",T4&amp;"": ""&amp;vlookup(to_text(T4),'1.Learning-Goals'!$A$3:$B$100,2,FALSE)))"),"")</f>
        <v/>
      </c>
      <c r="Y4" s="46" t="str">
        <f>IFERROR(__xludf.DUMMYFUNCTION("if(U4="""","""",if($S4,""Not aligned w/ a specific learning goal."",U4&amp;"": ""&amp;vlookup(to_text(U4),'1.Learning-Goals'!$A$3:$B$100,2,FALSE)))"),"")</f>
        <v/>
      </c>
      <c r="Z4" s="46" t="str">
        <f>IFERROR(__xludf.DUMMYFUNCTION("if(V4="""","""",if($S4,""Not aligned w/ a specific learning goal."",V4&amp;"": ""&amp;vlookup(to_text(V4),'1.Learning-Goals'!$A$3:$B$100,2,FALSE)))"),"")</f>
        <v/>
      </c>
      <c r="AA4" s="46" t="str">
        <f>IFERROR(__xludf.DUMMYFUNCTION("if(W4="""","""",if($S4,""Not aligned w/ a specific learning goal."",W4&amp;"": ""&amp;vlookup(to_text(W4),'1.Learning-Goals'!$A$3:$B$100,2,FALSE)))"),"")</f>
        <v/>
      </c>
      <c r="AB4" s="48"/>
      <c r="AC4" s="48"/>
      <c r="AD4" s="48"/>
      <c r="AE4" s="48"/>
      <c r="AF4" s="48"/>
      <c r="AG4" s="48"/>
      <c r="AH4" s="48"/>
      <c r="AI4" s="48"/>
    </row>
    <row r="5">
      <c r="A5" s="49"/>
      <c r="B5" s="42" t="str">
        <f t="shared" si="1"/>
        <v/>
      </c>
      <c r="C5" s="38" t="s">
        <v>66</v>
      </c>
      <c r="D5" s="43" t="s">
        <v>67</v>
      </c>
      <c r="E5" s="38" t="s">
        <v>58</v>
      </c>
      <c r="F5" s="38" t="s">
        <v>59</v>
      </c>
      <c r="G5" s="43" t="s">
        <v>60</v>
      </c>
      <c r="H5" s="38" t="s">
        <v>61</v>
      </c>
      <c r="I5" s="43" t="s">
        <v>62</v>
      </c>
      <c r="J5" s="43"/>
      <c r="K5" s="43"/>
      <c r="L5" s="43"/>
      <c r="M5" s="43"/>
      <c r="N5" s="43"/>
      <c r="O5" s="38" t="s">
        <v>62</v>
      </c>
      <c r="P5" s="44"/>
      <c r="Q5" s="45">
        <v>44322.0</v>
      </c>
      <c r="R5" s="46" t="str">
        <f>IFERROR(__xludf.DUMMYFUNCTION("if(isblank($A5),"""",REGEXREPLACE($A5,   "",?(\d),?"",  ""$1""&amp;""-""&amp;$H5))"),"")</f>
        <v/>
      </c>
      <c r="S5" s="47" t="b">
        <f t="shared" si="2"/>
        <v>0</v>
      </c>
      <c r="T5" s="47" t="str">
        <f>IFERROR(__xludf.DUMMYFUNCTION("iferror(split(A5,"","",TRUE,TRUE),"""")"),"")</f>
        <v/>
      </c>
      <c r="U5" s="47"/>
      <c r="V5" s="47"/>
      <c r="W5" s="47"/>
      <c r="X5" s="46" t="str">
        <f>IFERROR(__xludf.DUMMYFUNCTION("if(T5="""","""",if($S5,""Not aligned w/ a specific learning goal."",T5&amp;"": ""&amp;vlookup(to_text(T5),'1.Learning-Goals'!$A$3:$B$100,2,FALSE)))"),"")</f>
        <v/>
      </c>
      <c r="Y5" s="46" t="str">
        <f>IFERROR(__xludf.DUMMYFUNCTION("if(U5="""","""",if($S5,""Not aligned w/ a specific learning goal."",U5&amp;"": ""&amp;vlookup(to_text(U5),'1.Learning-Goals'!$A$3:$B$100,2,FALSE)))"),"")</f>
        <v/>
      </c>
      <c r="Z5" s="46" t="str">
        <f>IFERROR(__xludf.DUMMYFUNCTION("if(V5="""","""",if($S5,""Not aligned w/ a specific learning goal."",V5&amp;"": ""&amp;vlookup(to_text(V5),'1.Learning-Goals'!$A$3:$B$100,2,FALSE)))"),"")</f>
        <v/>
      </c>
      <c r="AA5" s="46" t="str">
        <f>IFERROR(__xludf.DUMMYFUNCTION("if(W5="""","""",if($S5,""Not aligned w/ a specific learning goal."",W5&amp;"": ""&amp;vlookup(to_text(W5),'1.Learning-Goals'!$A$3:$B$100,2,FALSE)))"),"")</f>
        <v/>
      </c>
      <c r="AB5" s="48"/>
      <c r="AC5" s="48"/>
      <c r="AD5" s="48"/>
      <c r="AE5" s="48"/>
      <c r="AF5" s="48"/>
      <c r="AG5" s="48"/>
      <c r="AH5" s="48"/>
      <c r="AI5" s="48"/>
    </row>
    <row r="6">
      <c r="A6" s="49"/>
      <c r="B6" s="42" t="str">
        <f t="shared" si="1"/>
        <v/>
      </c>
      <c r="C6" s="38" t="s">
        <v>68</v>
      </c>
      <c r="D6" s="43" t="s">
        <v>69</v>
      </c>
      <c r="E6" s="38" t="s">
        <v>58</v>
      </c>
      <c r="F6" s="38" t="s">
        <v>59</v>
      </c>
      <c r="G6" s="43" t="s">
        <v>65</v>
      </c>
      <c r="H6" s="38" t="s">
        <v>61</v>
      </c>
      <c r="I6" s="43" t="s">
        <v>62</v>
      </c>
      <c r="J6" s="43"/>
      <c r="K6" s="43"/>
      <c r="L6" s="43"/>
      <c r="M6" s="43"/>
      <c r="N6" s="43"/>
      <c r="O6" s="38" t="s">
        <v>62</v>
      </c>
      <c r="P6" s="44"/>
      <c r="Q6" s="45">
        <v>44451.0</v>
      </c>
      <c r="R6" s="46" t="str">
        <f>IFERROR(__xludf.DUMMYFUNCTION("if(isblank($A6),"""",REGEXREPLACE($A6,   "",?(\d),?"",  ""$1""&amp;""-""&amp;$H6))"),"")</f>
        <v/>
      </c>
      <c r="S6" s="47" t="b">
        <f t="shared" si="2"/>
        <v>0</v>
      </c>
      <c r="T6" s="47" t="str">
        <f>IFERROR(__xludf.DUMMYFUNCTION("iferror(split(A6,"","",TRUE,TRUE),"""")"),"")</f>
        <v/>
      </c>
      <c r="U6" s="47"/>
      <c r="V6" s="47"/>
      <c r="W6" s="47"/>
      <c r="X6" s="46" t="str">
        <f>IFERROR(__xludf.DUMMYFUNCTION("if(T6="""","""",if($S6,""Not aligned w/ a specific learning goal."",T6&amp;"": ""&amp;vlookup(to_text(T6),'1.Learning-Goals'!$A$3:$B$100,2,FALSE)))"),"")</f>
        <v/>
      </c>
      <c r="Y6" s="46" t="str">
        <f>IFERROR(__xludf.DUMMYFUNCTION("if(U6="""","""",if($S6,""Not aligned w/ a specific learning goal."",U6&amp;"": ""&amp;vlookup(to_text(U6),'1.Learning-Goals'!$A$3:$B$100,2,FALSE)))"),"")</f>
        <v/>
      </c>
      <c r="Z6" s="46" t="str">
        <f>IFERROR(__xludf.DUMMYFUNCTION("if(V6="""","""",if($S6,""Not aligned w/ a specific learning goal."",V6&amp;"": ""&amp;vlookup(to_text(V6),'1.Learning-Goals'!$A$3:$B$100,2,FALSE)))"),"")</f>
        <v/>
      </c>
      <c r="AA6" s="46" t="str">
        <f>IFERROR(__xludf.DUMMYFUNCTION("if(W6="""","""",if($S6,""Not aligned w/ a specific learning goal."",W6&amp;"": ""&amp;vlookup(to_text(W6),'1.Learning-Goals'!$A$3:$B$100,2,FALSE)))"),"")</f>
        <v/>
      </c>
      <c r="AB6" s="48"/>
      <c r="AC6" s="48"/>
      <c r="AD6" s="48"/>
      <c r="AE6" s="48"/>
      <c r="AF6" s="48"/>
      <c r="AG6" s="48"/>
      <c r="AH6" s="48"/>
      <c r="AI6" s="48"/>
    </row>
    <row r="7">
      <c r="A7" s="49"/>
      <c r="B7" s="42" t="str">
        <f t="shared" si="1"/>
        <v/>
      </c>
      <c r="C7" s="38" t="s">
        <v>70</v>
      </c>
      <c r="D7" s="43" t="s">
        <v>71</v>
      </c>
      <c r="E7" s="38" t="s">
        <v>58</v>
      </c>
      <c r="F7" s="38" t="s">
        <v>59</v>
      </c>
      <c r="G7" s="43" t="s">
        <v>60</v>
      </c>
      <c r="H7" s="38" t="s">
        <v>61</v>
      </c>
      <c r="I7" s="43" t="s">
        <v>62</v>
      </c>
      <c r="J7" s="43"/>
      <c r="K7" s="43"/>
      <c r="L7" s="43"/>
      <c r="M7" s="43"/>
      <c r="N7" s="43"/>
      <c r="O7" s="38" t="s">
        <v>62</v>
      </c>
      <c r="P7" s="44"/>
      <c r="Q7" s="45">
        <v>44322.0</v>
      </c>
      <c r="R7" s="46" t="str">
        <f>IFERROR(__xludf.DUMMYFUNCTION("if(isblank($A7),"""",REGEXREPLACE($A7,   "",?(\d),?"",  ""$1""&amp;""-""&amp;$H7))"),"")</f>
        <v/>
      </c>
      <c r="S7" s="47" t="b">
        <f t="shared" si="2"/>
        <v>0</v>
      </c>
      <c r="T7" s="47" t="str">
        <f>IFERROR(__xludf.DUMMYFUNCTION("iferror(split(A7,"","",TRUE,TRUE),"""")"),"")</f>
        <v/>
      </c>
      <c r="U7" s="47"/>
      <c r="V7" s="47"/>
      <c r="W7" s="47"/>
      <c r="X7" s="46" t="str">
        <f>IFERROR(__xludf.DUMMYFUNCTION("if(T7="""","""",if($S7,""Not aligned w/ a specific learning goal."",T7&amp;"": ""&amp;vlookup(to_text(T7),'1.Learning-Goals'!$A$3:$B$100,2,FALSE)))"),"")</f>
        <v/>
      </c>
      <c r="Y7" s="46" t="str">
        <f>IFERROR(__xludf.DUMMYFUNCTION("if(U7="""","""",if($S7,""Not aligned w/ a specific learning goal."",U7&amp;"": ""&amp;vlookup(to_text(U7),'1.Learning-Goals'!$A$3:$B$100,2,FALSE)))"),"")</f>
        <v/>
      </c>
      <c r="Z7" s="46" t="str">
        <f>IFERROR(__xludf.DUMMYFUNCTION("if(V7="""","""",if($S7,""Not aligned w/ a specific learning goal."",V7&amp;"": ""&amp;vlookup(to_text(V7),'1.Learning-Goals'!$A$3:$B$100,2,FALSE)))"),"")</f>
        <v/>
      </c>
      <c r="AA7" s="46" t="str">
        <f>IFERROR(__xludf.DUMMYFUNCTION("if(W7="""","""",if($S7,""Not aligned w/ a specific learning goal."",W7&amp;"": ""&amp;vlookup(to_text(W7),'1.Learning-Goals'!$A$3:$B$100,2,FALSE)))"),"")</f>
        <v/>
      </c>
      <c r="AB7" s="48"/>
      <c r="AC7" s="48"/>
      <c r="AD7" s="48"/>
      <c r="AE7" s="48"/>
      <c r="AF7" s="48"/>
      <c r="AG7" s="48"/>
      <c r="AH7" s="48"/>
      <c r="AI7" s="48"/>
    </row>
    <row r="8">
      <c r="A8" s="49"/>
      <c r="B8" s="42" t="str">
        <f t="shared" si="1"/>
        <v/>
      </c>
      <c r="C8" s="38" t="s">
        <v>72</v>
      </c>
      <c r="D8" s="43" t="s">
        <v>73</v>
      </c>
      <c r="E8" s="38" t="s">
        <v>58</v>
      </c>
      <c r="F8" s="38" t="s">
        <v>59</v>
      </c>
      <c r="G8" s="43" t="s">
        <v>65</v>
      </c>
      <c r="H8" s="38" t="s">
        <v>61</v>
      </c>
      <c r="I8" s="43" t="s">
        <v>62</v>
      </c>
      <c r="J8" s="43"/>
      <c r="K8" s="43"/>
      <c r="L8" s="43"/>
      <c r="M8" s="43"/>
      <c r="N8" s="43"/>
      <c r="O8" s="38" t="s">
        <v>62</v>
      </c>
      <c r="P8" s="44"/>
      <c r="Q8" s="45">
        <v>44451.0</v>
      </c>
      <c r="R8" s="46" t="str">
        <f>IFERROR(__xludf.DUMMYFUNCTION("if(isblank($A8),"""",REGEXREPLACE($A8,   "",?(\d),?"",  ""$1""&amp;""-""&amp;$H8))"),"")</f>
        <v/>
      </c>
      <c r="S8" s="47" t="b">
        <f t="shared" si="2"/>
        <v>0</v>
      </c>
      <c r="T8" s="47" t="str">
        <f>IFERROR(__xludf.DUMMYFUNCTION("iferror(split(A8,"","",TRUE,TRUE),"""")"),"")</f>
        <v/>
      </c>
      <c r="U8" s="47"/>
      <c r="V8" s="47"/>
      <c r="W8" s="47"/>
      <c r="X8" s="46" t="str">
        <f>IFERROR(__xludf.DUMMYFUNCTION("if(T8="""","""",if($S8,""Not aligned w/ a specific learning goal."",T8&amp;"": ""&amp;vlookup(to_text(T8),'1.Learning-Goals'!$A$3:$B$100,2,FALSE)))"),"")</f>
        <v/>
      </c>
      <c r="Y8" s="46" t="str">
        <f>IFERROR(__xludf.DUMMYFUNCTION("if(U8="""","""",if($S8,""Not aligned w/ a specific learning goal."",U8&amp;"": ""&amp;vlookup(to_text(U8),'1.Learning-Goals'!$A$3:$B$100,2,FALSE)))"),"")</f>
        <v/>
      </c>
      <c r="Z8" s="46" t="str">
        <f>IFERROR(__xludf.DUMMYFUNCTION("if(V8="""","""",if($S8,""Not aligned w/ a specific learning goal."",V8&amp;"": ""&amp;vlookup(to_text(V8),'1.Learning-Goals'!$A$3:$B$100,2,FALSE)))"),"")</f>
        <v/>
      </c>
      <c r="AA8" s="46" t="str">
        <f>IFERROR(__xludf.DUMMYFUNCTION("if(W8="""","""",if($S8,""Not aligned w/ a specific learning goal."",W8&amp;"": ""&amp;vlookup(to_text(W8),'1.Learning-Goals'!$A$3:$B$100,2,FALSE)))"),"")</f>
        <v/>
      </c>
      <c r="AB8" s="48"/>
      <c r="AC8" s="48"/>
      <c r="AD8" s="48"/>
      <c r="AE8" s="48"/>
      <c r="AF8" s="48"/>
      <c r="AG8" s="48"/>
      <c r="AH8" s="48"/>
      <c r="AI8" s="48"/>
    </row>
    <row r="9">
      <c r="A9" s="41"/>
      <c r="B9" s="42" t="str">
        <f t="shared" si="1"/>
        <v/>
      </c>
      <c r="C9" s="38" t="s">
        <v>74</v>
      </c>
      <c r="D9" s="43" t="s">
        <v>75</v>
      </c>
      <c r="E9" s="38" t="s">
        <v>58</v>
      </c>
      <c r="F9" s="38" t="s">
        <v>59</v>
      </c>
      <c r="G9" s="43" t="s">
        <v>60</v>
      </c>
      <c r="H9" s="38" t="s">
        <v>61</v>
      </c>
      <c r="I9" s="43" t="s">
        <v>62</v>
      </c>
      <c r="J9" s="43"/>
      <c r="K9" s="43"/>
      <c r="L9" s="43"/>
      <c r="M9" s="43"/>
      <c r="N9" s="43"/>
      <c r="O9" s="38" t="s">
        <v>62</v>
      </c>
      <c r="P9" s="44"/>
      <c r="Q9" s="45">
        <v>44322.0</v>
      </c>
      <c r="R9" s="46" t="str">
        <f>IFERROR(__xludf.DUMMYFUNCTION("if(isblank($A9),"""",REGEXREPLACE($A9,   "",?(\d),?"",  ""$1""&amp;""-""&amp;$H9))"),"")</f>
        <v/>
      </c>
      <c r="S9" s="47" t="b">
        <f t="shared" si="2"/>
        <v>0</v>
      </c>
      <c r="T9" s="47" t="str">
        <f>IFERROR(__xludf.DUMMYFUNCTION("iferror(split(A9,"","",TRUE,TRUE),"""")"),"")</f>
        <v/>
      </c>
      <c r="U9" s="47"/>
      <c r="V9" s="47"/>
      <c r="W9" s="47"/>
      <c r="X9" s="46" t="str">
        <f>IFERROR(__xludf.DUMMYFUNCTION("if(T9="""","""",if($S9,""Not aligned w/ a specific learning goal."",T9&amp;"": ""&amp;vlookup(to_text(T9),'1.Learning-Goals'!$A$3:$B$100,2,FALSE)))"),"")</f>
        <v/>
      </c>
      <c r="Y9" s="46" t="str">
        <f>IFERROR(__xludf.DUMMYFUNCTION("if(U9="""","""",if($S9,""Not aligned w/ a specific learning goal."",U9&amp;"": ""&amp;vlookup(to_text(U9),'1.Learning-Goals'!$A$3:$B$100,2,FALSE)))"),"")</f>
        <v/>
      </c>
      <c r="Z9" s="46" t="str">
        <f>IFERROR(__xludf.DUMMYFUNCTION("if(V9="""","""",if($S9,""Not aligned w/ a specific learning goal."",V9&amp;"": ""&amp;vlookup(to_text(V9),'1.Learning-Goals'!$A$3:$B$100,2,FALSE)))"),"")</f>
        <v/>
      </c>
      <c r="AA9" s="46" t="str">
        <f>IFERROR(__xludf.DUMMYFUNCTION("if(W9="""","""",if($S9,""Not aligned w/ a specific learning goal."",W9&amp;"": ""&amp;vlookup(to_text(W9),'1.Learning-Goals'!$A$3:$B$100,2,FALSE)))"),"")</f>
        <v/>
      </c>
      <c r="AB9" s="48"/>
      <c r="AC9" s="48"/>
      <c r="AD9" s="48"/>
      <c r="AE9" s="48"/>
      <c r="AF9" s="48"/>
      <c r="AG9" s="48"/>
      <c r="AH9" s="48"/>
      <c r="AI9" s="48"/>
    </row>
    <row r="10">
      <c r="A10" s="49"/>
      <c r="B10" s="42" t="str">
        <f t="shared" si="1"/>
        <v/>
      </c>
      <c r="C10" s="38" t="s">
        <v>76</v>
      </c>
      <c r="D10" s="43" t="s">
        <v>77</v>
      </c>
      <c r="E10" s="38" t="s">
        <v>58</v>
      </c>
      <c r="F10" s="38" t="s">
        <v>59</v>
      </c>
      <c r="G10" s="43" t="s">
        <v>65</v>
      </c>
      <c r="H10" s="38" t="s">
        <v>61</v>
      </c>
      <c r="I10" s="43" t="s">
        <v>62</v>
      </c>
      <c r="J10" s="43"/>
      <c r="K10" s="43"/>
      <c r="L10" s="43"/>
      <c r="M10" s="43"/>
      <c r="N10" s="43"/>
      <c r="O10" s="38" t="s">
        <v>62</v>
      </c>
      <c r="P10" s="44"/>
      <c r="Q10" s="45">
        <v>44451.0</v>
      </c>
      <c r="R10" s="46" t="str">
        <f>IFERROR(__xludf.DUMMYFUNCTION("if(isblank($A10),"""",REGEXREPLACE($A10,   "",?(\d),?"",  ""$1""&amp;""-""&amp;$H10))"),"")</f>
        <v/>
      </c>
      <c r="S10" s="47" t="b">
        <f t="shared" si="2"/>
        <v>0</v>
      </c>
      <c r="T10" s="47" t="str">
        <f>IFERROR(__xludf.DUMMYFUNCTION("iferror(split(A10,"","",TRUE,TRUE),"""")"),"")</f>
        <v/>
      </c>
      <c r="U10" s="47"/>
      <c r="V10" s="47"/>
      <c r="W10" s="47"/>
      <c r="X10" s="46" t="str">
        <f>IFERROR(__xludf.DUMMYFUNCTION("if(T10="""","""",if($S10,""Not aligned w/ a specific learning goal."",T10&amp;"": ""&amp;vlookup(to_text(T10),'1.Learning-Goals'!$A$3:$B$100,2,FALSE)))"),"")</f>
        <v/>
      </c>
      <c r="Y10" s="46" t="str">
        <f>IFERROR(__xludf.DUMMYFUNCTION("if(U10="""","""",if($S10,""Not aligned w/ a specific learning goal."",U10&amp;"": ""&amp;vlookup(to_text(U10),'1.Learning-Goals'!$A$3:$B$100,2,FALSE)))"),"")</f>
        <v/>
      </c>
      <c r="Z10" s="46" t="str">
        <f>IFERROR(__xludf.DUMMYFUNCTION("if(V10="""","""",if($S10,""Not aligned w/ a specific learning goal."",V10&amp;"": ""&amp;vlookup(to_text(V10),'1.Learning-Goals'!$A$3:$B$100,2,FALSE)))"),"")</f>
        <v/>
      </c>
      <c r="AA10" s="46" t="str">
        <f>IFERROR(__xludf.DUMMYFUNCTION("if(W10="""","""",if($S10,""Not aligned w/ a specific learning goal."",W10&amp;"": ""&amp;vlookup(to_text(W10),'1.Learning-Goals'!$A$3:$B$100,2,FALSE)))"),"")</f>
        <v/>
      </c>
      <c r="AB10" s="48"/>
      <c r="AC10" s="48"/>
      <c r="AD10" s="48"/>
      <c r="AE10" s="48"/>
      <c r="AF10" s="48"/>
      <c r="AG10" s="48"/>
      <c r="AH10" s="48"/>
      <c r="AI10" s="48"/>
    </row>
    <row r="11">
      <c r="A11" s="41"/>
      <c r="B11" s="42" t="str">
        <f t="shared" si="1"/>
        <v/>
      </c>
      <c r="C11" s="38" t="s">
        <v>78</v>
      </c>
      <c r="D11" s="43" t="s">
        <v>79</v>
      </c>
      <c r="E11" s="38" t="s">
        <v>58</v>
      </c>
      <c r="F11" s="38" t="s">
        <v>80</v>
      </c>
      <c r="G11" s="43" t="s">
        <v>60</v>
      </c>
      <c r="H11" s="38" t="s">
        <v>61</v>
      </c>
      <c r="I11" s="43" t="s">
        <v>81</v>
      </c>
      <c r="J11" s="43"/>
      <c r="K11" s="43"/>
      <c r="L11" s="50"/>
      <c r="M11" s="43"/>
      <c r="N11" s="43"/>
      <c r="O11" s="38" t="s">
        <v>82</v>
      </c>
      <c r="P11" s="44"/>
      <c r="Q11" s="45">
        <v>44322.0</v>
      </c>
      <c r="R11" s="46" t="str">
        <f>IFERROR(__xludf.DUMMYFUNCTION("if(isblank($A11),"""",REGEXREPLACE($A11,   "",?(\d),?"",  ""$1""&amp;""-""&amp;$H11))"),"")</f>
        <v/>
      </c>
      <c r="S11" s="47" t="b">
        <f t="shared" si="2"/>
        <v>0</v>
      </c>
      <c r="T11" s="47" t="str">
        <f>IFERROR(__xludf.DUMMYFUNCTION("iferror(split(A11,"","",TRUE,TRUE),"""")"),"")</f>
        <v/>
      </c>
      <c r="U11" s="47"/>
      <c r="V11" s="47"/>
      <c r="W11" s="47"/>
      <c r="X11" s="46" t="str">
        <f>IFERROR(__xludf.DUMMYFUNCTION("if(T11="""","""",if($S11,""Not aligned w/ a specific learning goal."",T11&amp;"": ""&amp;vlookup(to_text(T11),'1.Learning-Goals'!$A$3:$B$100,2,FALSE)))"),"")</f>
        <v/>
      </c>
      <c r="Y11" s="46" t="str">
        <f>IFERROR(__xludf.DUMMYFUNCTION("if(U11="""","""",if($S11,""Not aligned w/ a specific learning goal."",U11&amp;"": ""&amp;vlookup(to_text(U11),'1.Learning-Goals'!$A$3:$B$100,2,FALSE)))"),"")</f>
        <v/>
      </c>
      <c r="Z11" s="46" t="str">
        <f>IFERROR(__xludf.DUMMYFUNCTION("if(V11="""","""",if($S11,""Not aligned w/ a specific learning goal."",V11&amp;"": ""&amp;vlookup(to_text(V11),'1.Learning-Goals'!$A$3:$B$100,2,FALSE)))"),"")</f>
        <v/>
      </c>
      <c r="AA11" s="46" t="str">
        <f>IFERROR(__xludf.DUMMYFUNCTION("if(W11="""","""",if($S11,""Not aligned w/ a specific learning goal."",W11&amp;"": ""&amp;vlookup(to_text(W11),'1.Learning-Goals'!$A$3:$B$100,2,FALSE)))"),"")</f>
        <v/>
      </c>
      <c r="AB11" s="48"/>
      <c r="AC11" s="48"/>
      <c r="AD11" s="48"/>
      <c r="AE11" s="48"/>
      <c r="AF11" s="48"/>
      <c r="AG11" s="48"/>
      <c r="AH11" s="48"/>
      <c r="AI11" s="48"/>
    </row>
    <row r="12">
      <c r="A12" s="49"/>
      <c r="B12" s="42" t="str">
        <f t="shared" si="1"/>
        <v/>
      </c>
      <c r="C12" s="38" t="s">
        <v>83</v>
      </c>
      <c r="D12" s="43" t="s">
        <v>84</v>
      </c>
      <c r="E12" s="38" t="s">
        <v>58</v>
      </c>
      <c r="F12" s="38" t="s">
        <v>80</v>
      </c>
      <c r="G12" s="43" t="s">
        <v>65</v>
      </c>
      <c r="H12" s="38" t="s">
        <v>61</v>
      </c>
      <c r="I12" s="43" t="s">
        <v>81</v>
      </c>
      <c r="J12" s="43"/>
      <c r="K12" s="43"/>
      <c r="L12" s="50"/>
      <c r="M12" s="43"/>
      <c r="N12" s="43"/>
      <c r="O12" s="38" t="s">
        <v>82</v>
      </c>
      <c r="P12" s="44"/>
      <c r="Q12" s="45">
        <v>44451.0</v>
      </c>
      <c r="R12" s="46" t="str">
        <f>IFERROR(__xludf.DUMMYFUNCTION("if(isblank($A12),"""",REGEXREPLACE($A12,   "",?(\d),?"",  ""$1""&amp;""-""&amp;$H12))"),"")</f>
        <v/>
      </c>
      <c r="S12" s="47" t="b">
        <f t="shared" si="2"/>
        <v>0</v>
      </c>
      <c r="T12" s="47" t="str">
        <f>IFERROR(__xludf.DUMMYFUNCTION("iferror(split(A12,"","",TRUE,TRUE),"""")"),"")</f>
        <v/>
      </c>
      <c r="U12" s="47"/>
      <c r="V12" s="47"/>
      <c r="W12" s="47"/>
      <c r="X12" s="46" t="str">
        <f>IFERROR(__xludf.DUMMYFUNCTION("if(T12="""","""",if($S12,""Not aligned w/ a specific learning goal."",T12&amp;"": ""&amp;vlookup(to_text(T12),'1.Learning-Goals'!$A$3:$B$100,2,FALSE)))"),"")</f>
        <v/>
      </c>
      <c r="Y12" s="46" t="str">
        <f>IFERROR(__xludf.DUMMYFUNCTION("if(U12="""","""",if($S12,""Not aligned w/ a specific learning goal."",U12&amp;"": ""&amp;vlookup(to_text(U12),'1.Learning-Goals'!$A$3:$B$100,2,FALSE)))"),"")</f>
        <v/>
      </c>
      <c r="Z12" s="46" t="str">
        <f>IFERROR(__xludf.DUMMYFUNCTION("if(V12="""","""",if($S12,""Not aligned w/ a specific learning goal."",V12&amp;"": ""&amp;vlookup(to_text(V12),'1.Learning-Goals'!$A$3:$B$100,2,FALSE)))"),"")</f>
        <v/>
      </c>
      <c r="AA12" s="46" t="str">
        <f>IFERROR(__xludf.DUMMYFUNCTION("if(W12="""","""",if($S12,""Not aligned w/ a specific learning goal."",W12&amp;"": ""&amp;vlookup(to_text(W12),'1.Learning-Goals'!$A$3:$B$100,2,FALSE)))"),"")</f>
        <v/>
      </c>
      <c r="AB12" s="48"/>
      <c r="AC12" s="48"/>
      <c r="AD12" s="48"/>
      <c r="AE12" s="48"/>
      <c r="AF12" s="48"/>
      <c r="AG12" s="48"/>
      <c r="AH12" s="48"/>
      <c r="AI12" s="48"/>
    </row>
    <row r="13">
      <c r="A13" s="41"/>
      <c r="B13" s="42" t="str">
        <f t="shared" si="1"/>
        <v/>
      </c>
      <c r="C13" s="38" t="s">
        <v>85</v>
      </c>
      <c r="D13" s="43" t="s">
        <v>86</v>
      </c>
      <c r="E13" s="38" t="s">
        <v>58</v>
      </c>
      <c r="F13" s="38" t="s">
        <v>80</v>
      </c>
      <c r="G13" s="43" t="s">
        <v>60</v>
      </c>
      <c r="H13" s="38" t="s">
        <v>61</v>
      </c>
      <c r="I13" s="43" t="s">
        <v>81</v>
      </c>
      <c r="J13" s="43"/>
      <c r="K13" s="43"/>
      <c r="L13" s="50"/>
      <c r="M13" s="43"/>
      <c r="N13" s="43"/>
      <c r="O13" s="38" t="s">
        <v>82</v>
      </c>
      <c r="P13" s="44"/>
      <c r="Q13" s="45">
        <v>44322.0</v>
      </c>
      <c r="R13" s="46" t="str">
        <f>IFERROR(__xludf.DUMMYFUNCTION("if(isblank($A13),"""",REGEXREPLACE($A13,   "",?(\d),?"",  ""$1""&amp;""-""&amp;$H13))"),"")</f>
        <v/>
      </c>
      <c r="S13" s="47" t="b">
        <f t="shared" si="2"/>
        <v>0</v>
      </c>
      <c r="T13" s="47" t="str">
        <f>IFERROR(__xludf.DUMMYFUNCTION("iferror(split(A13,"","",TRUE,TRUE),"""")"),"")</f>
        <v/>
      </c>
      <c r="U13" s="47"/>
      <c r="V13" s="47"/>
      <c r="W13" s="47"/>
      <c r="X13" s="46" t="str">
        <f>IFERROR(__xludf.DUMMYFUNCTION("if(T13="""","""",if($S13,""Not aligned w/ a specific learning goal."",T13&amp;"": ""&amp;vlookup(to_text(T13),'1.Learning-Goals'!$A$3:$B$100,2,FALSE)))"),"")</f>
        <v/>
      </c>
      <c r="Y13" s="46" t="str">
        <f>IFERROR(__xludf.DUMMYFUNCTION("if(U13="""","""",if($S13,""Not aligned w/ a specific learning goal."",U13&amp;"": ""&amp;vlookup(to_text(U13),'1.Learning-Goals'!$A$3:$B$100,2,FALSE)))"),"")</f>
        <v/>
      </c>
      <c r="Z13" s="46" t="str">
        <f>IFERROR(__xludf.DUMMYFUNCTION("if(V13="""","""",if($S13,""Not aligned w/ a specific learning goal."",V13&amp;"": ""&amp;vlookup(to_text(V13),'1.Learning-Goals'!$A$3:$B$100,2,FALSE)))"),"")</f>
        <v/>
      </c>
      <c r="AA13" s="46" t="str">
        <f>IFERROR(__xludf.DUMMYFUNCTION("if(W13="""","""",if($S13,""Not aligned w/ a specific learning goal."",W13&amp;"": ""&amp;vlookup(to_text(W13),'1.Learning-Goals'!$A$3:$B$100,2,FALSE)))"),"")</f>
        <v/>
      </c>
      <c r="AB13" s="48"/>
      <c r="AC13" s="48"/>
      <c r="AD13" s="48"/>
      <c r="AE13" s="48"/>
      <c r="AF13" s="48"/>
      <c r="AG13" s="48"/>
      <c r="AH13" s="48"/>
      <c r="AI13" s="48"/>
    </row>
    <row r="14">
      <c r="A14" s="41"/>
      <c r="B14" s="42" t="str">
        <f t="shared" si="1"/>
        <v/>
      </c>
      <c r="C14" s="38" t="s">
        <v>87</v>
      </c>
      <c r="D14" s="43" t="s">
        <v>88</v>
      </c>
      <c r="E14" s="38" t="s">
        <v>58</v>
      </c>
      <c r="F14" s="38" t="s">
        <v>80</v>
      </c>
      <c r="G14" s="43" t="s">
        <v>65</v>
      </c>
      <c r="H14" s="38" t="s">
        <v>61</v>
      </c>
      <c r="I14" s="43" t="s">
        <v>81</v>
      </c>
      <c r="J14" s="43"/>
      <c r="K14" s="43"/>
      <c r="L14" s="50"/>
      <c r="M14" s="43"/>
      <c r="N14" s="43"/>
      <c r="O14" s="38" t="s">
        <v>82</v>
      </c>
      <c r="P14" s="44"/>
      <c r="Q14" s="45">
        <v>44451.0</v>
      </c>
      <c r="R14" s="46" t="str">
        <f>IFERROR(__xludf.DUMMYFUNCTION("if(isblank($A14),"""",REGEXREPLACE($A14,   "",?(\d),?"",  ""$1""&amp;""-""&amp;$H14))"),"")</f>
        <v/>
      </c>
      <c r="S14" s="47" t="b">
        <f t="shared" si="2"/>
        <v>0</v>
      </c>
      <c r="T14" s="47" t="str">
        <f>IFERROR(__xludf.DUMMYFUNCTION("iferror(split(A14,"","",TRUE,TRUE),"""")"),"")</f>
        <v/>
      </c>
      <c r="U14" s="47"/>
      <c r="V14" s="47"/>
      <c r="W14" s="47"/>
      <c r="X14" s="46" t="str">
        <f>IFERROR(__xludf.DUMMYFUNCTION("if(T14="""","""",if($S14,""Not aligned w/ a specific learning goal."",T14&amp;"": ""&amp;vlookup(to_text(T14),'1.Learning-Goals'!$A$3:$B$100,2,FALSE)))"),"")</f>
        <v/>
      </c>
      <c r="Y14" s="46" t="str">
        <f>IFERROR(__xludf.DUMMYFUNCTION("if(U14="""","""",if($S14,""Not aligned w/ a specific learning goal."",U14&amp;"": ""&amp;vlookup(to_text(U14),'1.Learning-Goals'!$A$3:$B$100,2,FALSE)))"),"")</f>
        <v/>
      </c>
      <c r="Z14" s="46" t="str">
        <f>IFERROR(__xludf.DUMMYFUNCTION("if(V14="""","""",if($S14,""Not aligned w/ a specific learning goal."",V14&amp;"": ""&amp;vlookup(to_text(V14),'1.Learning-Goals'!$A$3:$B$100,2,FALSE)))"),"")</f>
        <v/>
      </c>
      <c r="AA14" s="46" t="str">
        <f>IFERROR(__xludf.DUMMYFUNCTION("if(W14="""","""",if($S14,""Not aligned w/ a specific learning goal."",W14&amp;"": ""&amp;vlookup(to_text(W14),'1.Learning-Goals'!$A$3:$B$100,2,FALSE)))"),"")</f>
        <v/>
      </c>
      <c r="AB14" s="48"/>
      <c r="AC14" s="48"/>
      <c r="AD14" s="48"/>
      <c r="AE14" s="48"/>
      <c r="AF14" s="48"/>
      <c r="AG14" s="48"/>
      <c r="AH14" s="48"/>
      <c r="AI14" s="48"/>
    </row>
    <row r="15">
      <c r="A15" s="41"/>
      <c r="B15" s="42" t="str">
        <f t="shared" si="1"/>
        <v/>
      </c>
      <c r="C15" s="38" t="s">
        <v>89</v>
      </c>
      <c r="D15" s="43" t="s">
        <v>90</v>
      </c>
      <c r="E15" s="38" t="s">
        <v>58</v>
      </c>
      <c r="F15" s="38" t="s">
        <v>80</v>
      </c>
      <c r="G15" s="43" t="s">
        <v>60</v>
      </c>
      <c r="H15" s="38" t="s">
        <v>61</v>
      </c>
      <c r="I15" s="43" t="s">
        <v>81</v>
      </c>
      <c r="J15" s="43"/>
      <c r="K15" s="43"/>
      <c r="L15" s="50"/>
      <c r="M15" s="43"/>
      <c r="N15" s="43"/>
      <c r="O15" s="38" t="s">
        <v>82</v>
      </c>
      <c r="P15" s="44"/>
      <c r="Q15" s="45">
        <v>44322.0</v>
      </c>
      <c r="R15" s="46" t="str">
        <f>IFERROR(__xludf.DUMMYFUNCTION("if(isblank($A15),"""",REGEXREPLACE($A15,   "",?(\d),?"",  ""$1""&amp;""-""&amp;$H15))"),"")</f>
        <v/>
      </c>
      <c r="S15" s="47" t="b">
        <f t="shared" si="2"/>
        <v>0</v>
      </c>
      <c r="T15" s="47" t="str">
        <f>IFERROR(__xludf.DUMMYFUNCTION("iferror(split(A15,"","",TRUE,TRUE),"""")"),"")</f>
        <v/>
      </c>
      <c r="U15" s="47"/>
      <c r="V15" s="47"/>
      <c r="W15" s="47"/>
      <c r="X15" s="46" t="str">
        <f>IFERROR(__xludf.DUMMYFUNCTION("if(T15="""","""",if($S15,""Not aligned w/ a specific learning goal."",T15&amp;"": ""&amp;vlookup(to_text(T15),'1.Learning-Goals'!$A$3:$B$100,2,FALSE)))"),"")</f>
        <v/>
      </c>
      <c r="Y15" s="46" t="str">
        <f>IFERROR(__xludf.DUMMYFUNCTION("if(U15="""","""",if($S15,""Not aligned w/ a specific learning goal."",U15&amp;"": ""&amp;vlookup(to_text(U15),'1.Learning-Goals'!$A$3:$B$100,2,FALSE)))"),"")</f>
        <v/>
      </c>
      <c r="Z15" s="46" t="str">
        <f>IFERROR(__xludf.DUMMYFUNCTION("if(V15="""","""",if($S15,""Not aligned w/ a specific learning goal."",V15&amp;"": ""&amp;vlookup(to_text(V15),'1.Learning-Goals'!$A$3:$B$100,2,FALSE)))"),"")</f>
        <v/>
      </c>
      <c r="AA15" s="46" t="str">
        <f>IFERROR(__xludf.DUMMYFUNCTION("if(W15="""","""",if($S15,""Not aligned w/ a specific learning goal."",W15&amp;"": ""&amp;vlookup(to_text(W15),'1.Learning-Goals'!$A$3:$B$100,2,FALSE)))"),"")</f>
        <v/>
      </c>
      <c r="AB15" s="48"/>
      <c r="AC15" s="48"/>
      <c r="AD15" s="48"/>
      <c r="AE15" s="48"/>
      <c r="AF15" s="48"/>
      <c r="AG15" s="48"/>
      <c r="AH15" s="48"/>
      <c r="AI15" s="48"/>
    </row>
    <row r="16">
      <c r="A16" s="41"/>
      <c r="B16" s="42" t="str">
        <f t="shared" si="1"/>
        <v/>
      </c>
      <c r="C16" s="38" t="s">
        <v>91</v>
      </c>
      <c r="D16" s="43" t="s">
        <v>92</v>
      </c>
      <c r="E16" s="38" t="s">
        <v>58</v>
      </c>
      <c r="F16" s="38" t="s">
        <v>80</v>
      </c>
      <c r="G16" s="43" t="s">
        <v>65</v>
      </c>
      <c r="H16" s="38" t="s">
        <v>61</v>
      </c>
      <c r="I16" s="43" t="s">
        <v>81</v>
      </c>
      <c r="J16" s="43"/>
      <c r="K16" s="43"/>
      <c r="L16" s="50"/>
      <c r="M16" s="43"/>
      <c r="N16" s="43"/>
      <c r="O16" s="38" t="s">
        <v>82</v>
      </c>
      <c r="P16" s="44"/>
      <c r="Q16" s="45">
        <v>44451.0</v>
      </c>
      <c r="R16" s="46" t="str">
        <f>IFERROR(__xludf.DUMMYFUNCTION("if(isblank($A16),"""",REGEXREPLACE($A16,   "",?(\d),?"",  ""$1""&amp;""-""&amp;$H16))"),"")</f>
        <v/>
      </c>
      <c r="S16" s="47" t="b">
        <f t="shared" si="2"/>
        <v>0</v>
      </c>
      <c r="T16" s="47" t="str">
        <f>IFERROR(__xludf.DUMMYFUNCTION("iferror(split(A16,"","",TRUE,TRUE),"""")"),"")</f>
        <v/>
      </c>
      <c r="U16" s="47"/>
      <c r="V16" s="47"/>
      <c r="W16" s="47"/>
      <c r="X16" s="46" t="str">
        <f>IFERROR(__xludf.DUMMYFUNCTION("if(T16="""","""",if($S16,""Not aligned w/ a specific learning goal."",T16&amp;"": ""&amp;vlookup(to_text(T16),'1.Learning-Goals'!$A$3:$B$100,2,FALSE)))"),"")</f>
        <v/>
      </c>
      <c r="Y16" s="46" t="str">
        <f>IFERROR(__xludf.DUMMYFUNCTION("if(U16="""","""",if($S16,""Not aligned w/ a specific learning goal."",U16&amp;"": ""&amp;vlookup(to_text(U16),'1.Learning-Goals'!$A$3:$B$100,2,FALSE)))"),"")</f>
        <v/>
      </c>
      <c r="Z16" s="46" t="str">
        <f>IFERROR(__xludf.DUMMYFUNCTION("if(V16="""","""",if($S16,""Not aligned w/ a specific learning goal."",V16&amp;"": ""&amp;vlookup(to_text(V16),'1.Learning-Goals'!$A$3:$B$100,2,FALSE)))"),"")</f>
        <v/>
      </c>
      <c r="AA16" s="46" t="str">
        <f>IFERROR(__xludf.DUMMYFUNCTION("if(W16="""","""",if($S16,""Not aligned w/ a specific learning goal."",W16&amp;"": ""&amp;vlookup(to_text(W16),'1.Learning-Goals'!$A$3:$B$100,2,FALSE)))"),"")</f>
        <v/>
      </c>
      <c r="AB16" s="48"/>
      <c r="AC16" s="48"/>
      <c r="AD16" s="48"/>
      <c r="AE16" s="48"/>
      <c r="AF16" s="48"/>
      <c r="AG16" s="48"/>
      <c r="AH16" s="48"/>
      <c r="AI16" s="48"/>
    </row>
    <row r="17">
      <c r="A17" s="41"/>
      <c r="B17" s="42" t="str">
        <f t="shared" si="1"/>
        <v/>
      </c>
      <c r="C17" s="38" t="s">
        <v>93</v>
      </c>
      <c r="D17" s="43" t="s">
        <v>94</v>
      </c>
      <c r="E17" s="38" t="s">
        <v>58</v>
      </c>
      <c r="F17" s="38" t="s">
        <v>80</v>
      </c>
      <c r="G17" s="43" t="s">
        <v>60</v>
      </c>
      <c r="H17" s="38" t="s">
        <v>61</v>
      </c>
      <c r="I17" s="43" t="s">
        <v>81</v>
      </c>
      <c r="J17" s="43"/>
      <c r="K17" s="43"/>
      <c r="L17" s="50"/>
      <c r="M17" s="43"/>
      <c r="N17" s="43"/>
      <c r="O17" s="38" t="s">
        <v>82</v>
      </c>
      <c r="P17" s="44"/>
      <c r="Q17" s="45">
        <v>44322.0</v>
      </c>
      <c r="R17" s="46" t="str">
        <f>IFERROR(__xludf.DUMMYFUNCTION("if(isblank($A17),"""",REGEXREPLACE($A17,   "",?(\d),?"",  ""$1""&amp;""-""&amp;$H17))"),"")</f>
        <v/>
      </c>
      <c r="S17" s="47" t="b">
        <f t="shared" si="2"/>
        <v>0</v>
      </c>
      <c r="T17" s="47" t="str">
        <f>IFERROR(__xludf.DUMMYFUNCTION("iferror(split(A17,"","",TRUE,TRUE),"""")"),"")</f>
        <v/>
      </c>
      <c r="U17" s="47"/>
      <c r="V17" s="47"/>
      <c r="W17" s="47"/>
      <c r="X17" s="46" t="str">
        <f>IFERROR(__xludf.DUMMYFUNCTION("if(T17="""","""",if($S17,""Not aligned w/ a specific learning goal."",T17&amp;"": ""&amp;vlookup(to_text(T17),'1.Learning-Goals'!$A$3:$B$100,2,FALSE)))"),"")</f>
        <v/>
      </c>
      <c r="Y17" s="46" t="str">
        <f>IFERROR(__xludf.DUMMYFUNCTION("if(U17="""","""",if($S17,""Not aligned w/ a specific learning goal."",U17&amp;"": ""&amp;vlookup(to_text(U17),'1.Learning-Goals'!$A$3:$B$100,2,FALSE)))"),"")</f>
        <v/>
      </c>
      <c r="Z17" s="46" t="str">
        <f>IFERROR(__xludf.DUMMYFUNCTION("if(V17="""","""",if($S17,""Not aligned w/ a specific learning goal."",V17&amp;"": ""&amp;vlookup(to_text(V17),'1.Learning-Goals'!$A$3:$B$100,2,FALSE)))"),"")</f>
        <v/>
      </c>
      <c r="AA17" s="46" t="str">
        <f>IFERROR(__xludf.DUMMYFUNCTION("if(W17="""","""",if($S17,""Not aligned w/ a specific learning goal."",W17&amp;"": ""&amp;vlookup(to_text(W17),'1.Learning-Goals'!$A$3:$B$100,2,FALSE)))"),"")</f>
        <v/>
      </c>
      <c r="AB17" s="48"/>
      <c r="AC17" s="48"/>
      <c r="AD17" s="48"/>
      <c r="AE17" s="48"/>
      <c r="AF17" s="48"/>
      <c r="AG17" s="48"/>
      <c r="AH17" s="48"/>
      <c r="AI17" s="48"/>
    </row>
    <row r="18">
      <c r="A18" s="41"/>
      <c r="B18" s="42" t="str">
        <f t="shared" si="1"/>
        <v/>
      </c>
      <c r="C18" s="38" t="s">
        <v>95</v>
      </c>
      <c r="D18" s="43" t="s">
        <v>96</v>
      </c>
      <c r="E18" s="38" t="s">
        <v>58</v>
      </c>
      <c r="F18" s="38" t="s">
        <v>80</v>
      </c>
      <c r="G18" s="43" t="s">
        <v>65</v>
      </c>
      <c r="H18" s="38" t="s">
        <v>61</v>
      </c>
      <c r="I18" s="43" t="s">
        <v>81</v>
      </c>
      <c r="J18" s="43"/>
      <c r="K18" s="43"/>
      <c r="L18" s="50"/>
      <c r="M18" s="43"/>
      <c r="N18" s="43"/>
      <c r="O18" s="38" t="s">
        <v>82</v>
      </c>
      <c r="P18" s="44"/>
      <c r="Q18" s="45">
        <v>44451.0</v>
      </c>
      <c r="R18" s="46" t="str">
        <f>IFERROR(__xludf.DUMMYFUNCTION("if(isblank($A18),"""",REGEXREPLACE($A18,   "",?(\d),?"",  ""$1""&amp;""-""&amp;$H18))"),"")</f>
        <v/>
      </c>
      <c r="S18" s="47" t="b">
        <f t="shared" si="2"/>
        <v>0</v>
      </c>
      <c r="T18" s="47" t="str">
        <f>IFERROR(__xludf.DUMMYFUNCTION("iferror(split(A18,"","",TRUE,TRUE),"""")"),"")</f>
        <v/>
      </c>
      <c r="U18" s="47"/>
      <c r="V18" s="47"/>
      <c r="W18" s="47"/>
      <c r="X18" s="46" t="str">
        <f>IFERROR(__xludf.DUMMYFUNCTION("if(T18="""","""",if($S18,""Not aligned w/ a specific learning goal."",T18&amp;"": ""&amp;vlookup(to_text(T18),'1.Learning-Goals'!$A$3:$B$100,2,FALSE)))"),"")</f>
        <v/>
      </c>
      <c r="Y18" s="46" t="str">
        <f>IFERROR(__xludf.DUMMYFUNCTION("if(U18="""","""",if($S18,""Not aligned w/ a specific learning goal."",U18&amp;"": ""&amp;vlookup(to_text(U18),'1.Learning-Goals'!$A$3:$B$100,2,FALSE)))"),"")</f>
        <v/>
      </c>
      <c r="Z18" s="46" t="str">
        <f>IFERROR(__xludf.DUMMYFUNCTION("if(V18="""","""",if($S18,""Not aligned w/ a specific learning goal."",V18&amp;"": ""&amp;vlookup(to_text(V18),'1.Learning-Goals'!$A$3:$B$100,2,FALSE)))"),"")</f>
        <v/>
      </c>
      <c r="AA18" s="46" t="str">
        <f>IFERROR(__xludf.DUMMYFUNCTION("if(W18="""","""",if($S18,""Not aligned w/ a specific learning goal."",W18&amp;"": ""&amp;vlookup(to_text(W18),'1.Learning-Goals'!$A$3:$B$100,2,FALSE)))"),"")</f>
        <v/>
      </c>
      <c r="AB18" s="48"/>
      <c r="AC18" s="48"/>
      <c r="AD18" s="48"/>
      <c r="AE18" s="48"/>
      <c r="AF18" s="48"/>
      <c r="AG18" s="48"/>
      <c r="AH18" s="48"/>
      <c r="AI18" s="48"/>
    </row>
    <row r="19">
      <c r="A19" s="41"/>
      <c r="B19" s="42" t="str">
        <f t="shared" si="1"/>
        <v/>
      </c>
      <c r="C19" s="38" t="s">
        <v>97</v>
      </c>
      <c r="D19" s="43" t="s">
        <v>98</v>
      </c>
      <c r="E19" s="38" t="s">
        <v>58</v>
      </c>
      <c r="F19" s="38" t="s">
        <v>80</v>
      </c>
      <c r="G19" s="43" t="s">
        <v>60</v>
      </c>
      <c r="H19" s="38" t="s">
        <v>61</v>
      </c>
      <c r="I19" s="43" t="s">
        <v>81</v>
      </c>
      <c r="J19" s="43"/>
      <c r="K19" s="43"/>
      <c r="L19" s="50"/>
      <c r="M19" s="43"/>
      <c r="N19" s="43"/>
      <c r="O19" s="38" t="s">
        <v>82</v>
      </c>
      <c r="P19" s="44"/>
      <c r="Q19" s="45">
        <v>44322.0</v>
      </c>
      <c r="R19" s="46" t="str">
        <f>IFERROR(__xludf.DUMMYFUNCTION("if(isblank($A19),"""",REGEXREPLACE($A19,   "",?(\d),?"",  ""$1""&amp;""-""&amp;$H19))"),"")</f>
        <v/>
      </c>
      <c r="S19" s="47" t="b">
        <f t="shared" si="2"/>
        <v>0</v>
      </c>
      <c r="T19" s="47" t="str">
        <f>IFERROR(__xludf.DUMMYFUNCTION("iferror(split(A19,"","",TRUE,TRUE),"""")"),"")</f>
        <v/>
      </c>
      <c r="U19" s="47"/>
      <c r="V19" s="47"/>
      <c r="W19" s="47"/>
      <c r="X19" s="46" t="str">
        <f>IFERROR(__xludf.DUMMYFUNCTION("if(T19="""","""",if($S19,""Not aligned w/ a specific learning goal."",T19&amp;"": ""&amp;vlookup(to_text(T19),'1.Learning-Goals'!$A$3:$B$100,2,FALSE)))"),"")</f>
        <v/>
      </c>
      <c r="Y19" s="46" t="str">
        <f>IFERROR(__xludf.DUMMYFUNCTION("if(U19="""","""",if($S19,""Not aligned w/ a specific learning goal."",U19&amp;"": ""&amp;vlookup(to_text(U19),'1.Learning-Goals'!$A$3:$B$100,2,FALSE)))"),"")</f>
        <v/>
      </c>
      <c r="Z19" s="46" t="str">
        <f>IFERROR(__xludf.DUMMYFUNCTION("if(V19="""","""",if($S19,""Not aligned w/ a specific learning goal."",V19&amp;"": ""&amp;vlookup(to_text(V19),'1.Learning-Goals'!$A$3:$B$100,2,FALSE)))"),"")</f>
        <v/>
      </c>
      <c r="AA19" s="46" t="str">
        <f>IFERROR(__xludf.DUMMYFUNCTION("if(W19="""","""",if($S19,""Not aligned w/ a specific learning goal."",W19&amp;"": ""&amp;vlookup(to_text(W19),'1.Learning-Goals'!$A$3:$B$100,2,FALSE)))"),"")</f>
        <v/>
      </c>
      <c r="AB19" s="48"/>
      <c r="AC19" s="48"/>
      <c r="AD19" s="48"/>
      <c r="AE19" s="48"/>
      <c r="AF19" s="48"/>
      <c r="AG19" s="48"/>
      <c r="AH19" s="48"/>
      <c r="AI19" s="48"/>
    </row>
    <row r="20">
      <c r="A20" s="41"/>
      <c r="B20" s="42" t="str">
        <f t="shared" si="1"/>
        <v/>
      </c>
      <c r="C20" s="38" t="s">
        <v>99</v>
      </c>
      <c r="D20" s="43" t="s">
        <v>100</v>
      </c>
      <c r="E20" s="38" t="s">
        <v>58</v>
      </c>
      <c r="F20" s="38" t="s">
        <v>80</v>
      </c>
      <c r="G20" s="43" t="s">
        <v>65</v>
      </c>
      <c r="H20" s="38" t="s">
        <v>61</v>
      </c>
      <c r="I20" s="43" t="s">
        <v>81</v>
      </c>
      <c r="J20" s="43"/>
      <c r="K20" s="43"/>
      <c r="L20" s="50"/>
      <c r="M20" s="43"/>
      <c r="N20" s="43"/>
      <c r="O20" s="38" t="s">
        <v>82</v>
      </c>
      <c r="P20" s="44"/>
      <c r="Q20" s="45">
        <v>44451.0</v>
      </c>
      <c r="R20" s="46" t="str">
        <f>IFERROR(__xludf.DUMMYFUNCTION("if(isblank($A20),"""",REGEXREPLACE($A20,   "",?(\d),?"",  ""$1""&amp;""-""&amp;$H20))"),"")</f>
        <v/>
      </c>
      <c r="S20" s="47" t="b">
        <f t="shared" si="2"/>
        <v>0</v>
      </c>
      <c r="T20" s="47" t="str">
        <f>IFERROR(__xludf.DUMMYFUNCTION("iferror(split(A20,"","",TRUE,TRUE),"""")"),"")</f>
        <v/>
      </c>
      <c r="U20" s="47"/>
      <c r="V20" s="47"/>
      <c r="W20" s="47"/>
      <c r="X20" s="46" t="str">
        <f>IFERROR(__xludf.DUMMYFUNCTION("if(T20="""","""",if($S20,""Not aligned w/ a specific learning goal."",T20&amp;"": ""&amp;vlookup(to_text(T20),'1.Learning-Goals'!$A$3:$B$100,2,FALSE)))"),"")</f>
        <v/>
      </c>
      <c r="Y20" s="46" t="str">
        <f>IFERROR(__xludf.DUMMYFUNCTION("if(U20="""","""",if($S20,""Not aligned w/ a specific learning goal."",U20&amp;"": ""&amp;vlookup(to_text(U20),'1.Learning-Goals'!$A$3:$B$100,2,FALSE)))"),"")</f>
        <v/>
      </c>
      <c r="Z20" s="46" t="str">
        <f>IFERROR(__xludf.DUMMYFUNCTION("if(V20="""","""",if($S20,""Not aligned w/ a specific learning goal."",V20&amp;"": ""&amp;vlookup(to_text(V20),'1.Learning-Goals'!$A$3:$B$100,2,FALSE)))"),"")</f>
        <v/>
      </c>
      <c r="AA20" s="46" t="str">
        <f>IFERROR(__xludf.DUMMYFUNCTION("if(W20="""","""",if($S20,""Not aligned w/ a specific learning goal."",W20&amp;"": ""&amp;vlookup(to_text(W20),'1.Learning-Goals'!$A$3:$B$100,2,FALSE)))"),"")</f>
        <v/>
      </c>
      <c r="AB20" s="48"/>
      <c r="AC20" s="48"/>
      <c r="AD20" s="48"/>
      <c r="AE20" s="48"/>
      <c r="AF20" s="48"/>
      <c r="AG20" s="48"/>
      <c r="AH20" s="48"/>
      <c r="AI20" s="48"/>
    </row>
    <row r="21">
      <c r="A21" s="41"/>
      <c r="B21" s="42" t="str">
        <f t="shared" si="1"/>
        <v/>
      </c>
      <c r="C21" s="38" t="s">
        <v>101</v>
      </c>
      <c r="D21" s="43" t="s">
        <v>102</v>
      </c>
      <c r="E21" s="38" t="s">
        <v>58</v>
      </c>
      <c r="F21" s="38" t="s">
        <v>80</v>
      </c>
      <c r="G21" s="43" t="s">
        <v>60</v>
      </c>
      <c r="H21" s="38" t="s">
        <v>61</v>
      </c>
      <c r="I21" s="43" t="s">
        <v>81</v>
      </c>
      <c r="J21" s="43"/>
      <c r="K21" s="43"/>
      <c r="L21" s="50"/>
      <c r="M21" s="43"/>
      <c r="N21" s="43"/>
      <c r="O21" s="38" t="s">
        <v>82</v>
      </c>
      <c r="P21" s="44"/>
      <c r="Q21" s="45">
        <v>44322.0</v>
      </c>
      <c r="R21" s="46" t="str">
        <f>IFERROR(__xludf.DUMMYFUNCTION("if(isblank($A21),"""",REGEXREPLACE($A21,   "",?(\d),?"",  ""$1""&amp;""-""&amp;$H21))"),"")</f>
        <v/>
      </c>
      <c r="S21" s="47" t="b">
        <f t="shared" si="2"/>
        <v>0</v>
      </c>
      <c r="T21" s="47" t="str">
        <f>IFERROR(__xludf.DUMMYFUNCTION("iferror(split(A21,"","",TRUE,TRUE),"""")"),"")</f>
        <v/>
      </c>
      <c r="U21" s="47"/>
      <c r="V21" s="47"/>
      <c r="W21" s="47"/>
      <c r="X21" s="46" t="str">
        <f>IFERROR(__xludf.DUMMYFUNCTION("if(T21="""","""",if($S21,""Not aligned w/ a specific learning goal."",T21&amp;"": ""&amp;vlookup(to_text(T21),'1.Learning-Goals'!$A$3:$B$100,2,FALSE)))"),"")</f>
        <v/>
      </c>
      <c r="Y21" s="46" t="str">
        <f>IFERROR(__xludf.DUMMYFUNCTION("if(U21="""","""",if($S21,""Not aligned w/ a specific learning goal."",U21&amp;"": ""&amp;vlookup(to_text(U21),'1.Learning-Goals'!$A$3:$B$100,2,FALSE)))"),"")</f>
        <v/>
      </c>
      <c r="Z21" s="46" t="str">
        <f>IFERROR(__xludf.DUMMYFUNCTION("if(V21="""","""",if($S21,""Not aligned w/ a specific learning goal."",V21&amp;"": ""&amp;vlookup(to_text(V21),'1.Learning-Goals'!$A$3:$B$100,2,FALSE)))"),"")</f>
        <v/>
      </c>
      <c r="AA21" s="46" t="str">
        <f>IFERROR(__xludf.DUMMYFUNCTION("if(W21="""","""",if($S21,""Not aligned w/ a specific learning goal."",W21&amp;"": ""&amp;vlookup(to_text(W21),'1.Learning-Goals'!$A$3:$B$100,2,FALSE)))"),"")</f>
        <v/>
      </c>
      <c r="AB21" s="48"/>
      <c r="AC21" s="48"/>
      <c r="AD21" s="48"/>
      <c r="AE21" s="48"/>
      <c r="AF21" s="48"/>
      <c r="AG21" s="48"/>
      <c r="AH21" s="48"/>
      <c r="AI21" s="48"/>
    </row>
    <row r="22">
      <c r="A22" s="41"/>
      <c r="B22" s="42" t="str">
        <f t="shared" si="1"/>
        <v/>
      </c>
      <c r="C22" s="38" t="s">
        <v>103</v>
      </c>
      <c r="D22" s="43" t="s">
        <v>104</v>
      </c>
      <c r="E22" s="38" t="s">
        <v>58</v>
      </c>
      <c r="F22" s="38" t="s">
        <v>80</v>
      </c>
      <c r="G22" s="43" t="s">
        <v>65</v>
      </c>
      <c r="H22" s="38" t="s">
        <v>61</v>
      </c>
      <c r="I22" s="43" t="s">
        <v>81</v>
      </c>
      <c r="J22" s="43"/>
      <c r="K22" s="43"/>
      <c r="L22" s="50"/>
      <c r="M22" s="43"/>
      <c r="N22" s="43"/>
      <c r="O22" s="38" t="s">
        <v>82</v>
      </c>
      <c r="P22" s="44"/>
      <c r="Q22" s="45">
        <v>44451.0</v>
      </c>
      <c r="R22" s="46" t="str">
        <f>IFERROR(__xludf.DUMMYFUNCTION("if(isblank($A22),"""",REGEXREPLACE($A22,   "",?(\d),?"",  ""$1""&amp;""-""&amp;$H22))"),"")</f>
        <v/>
      </c>
      <c r="S22" s="47" t="b">
        <f t="shared" si="2"/>
        <v>0</v>
      </c>
      <c r="T22" s="47" t="str">
        <f>IFERROR(__xludf.DUMMYFUNCTION("iferror(split(A22,"","",TRUE,TRUE),"""")"),"")</f>
        <v/>
      </c>
      <c r="U22" s="47"/>
      <c r="V22" s="47"/>
      <c r="W22" s="47"/>
      <c r="X22" s="46" t="str">
        <f>IFERROR(__xludf.DUMMYFUNCTION("if(T22="""","""",if($S22,""Not aligned w/ a specific learning goal."",T22&amp;"": ""&amp;vlookup(to_text(T22),'1.Learning-Goals'!$A$3:$B$100,2,FALSE)))"),"")</f>
        <v/>
      </c>
      <c r="Y22" s="46" t="str">
        <f>IFERROR(__xludf.DUMMYFUNCTION("if(U22="""","""",if($S22,""Not aligned w/ a specific learning goal."",U22&amp;"": ""&amp;vlookup(to_text(U22),'1.Learning-Goals'!$A$3:$B$100,2,FALSE)))"),"")</f>
        <v/>
      </c>
      <c r="Z22" s="46" t="str">
        <f>IFERROR(__xludf.DUMMYFUNCTION("if(V22="""","""",if($S22,""Not aligned w/ a specific learning goal."",V22&amp;"": ""&amp;vlookup(to_text(V22),'1.Learning-Goals'!$A$3:$B$100,2,FALSE)))"),"")</f>
        <v/>
      </c>
      <c r="AA22" s="46" t="str">
        <f>IFERROR(__xludf.DUMMYFUNCTION("if(W22="""","""",if($S22,""Not aligned w/ a specific learning goal."",W22&amp;"": ""&amp;vlookup(to_text(W22),'1.Learning-Goals'!$A$3:$B$100,2,FALSE)))"),"")</f>
        <v/>
      </c>
      <c r="AB22" s="48"/>
      <c r="AC22" s="48"/>
      <c r="AD22" s="48"/>
      <c r="AE22" s="48"/>
      <c r="AF22" s="48"/>
      <c r="AG22" s="48"/>
      <c r="AH22" s="48"/>
      <c r="AI22" s="48"/>
    </row>
    <row r="23">
      <c r="A23" s="41"/>
      <c r="B23" s="42" t="str">
        <f t="shared" si="1"/>
        <v/>
      </c>
      <c r="C23" s="38" t="s">
        <v>105</v>
      </c>
      <c r="D23" s="43" t="s">
        <v>106</v>
      </c>
      <c r="E23" s="38" t="s">
        <v>58</v>
      </c>
      <c r="F23" s="38" t="s">
        <v>80</v>
      </c>
      <c r="G23" s="43" t="s">
        <v>60</v>
      </c>
      <c r="H23" s="38" t="s">
        <v>61</v>
      </c>
      <c r="I23" s="43" t="s">
        <v>81</v>
      </c>
      <c r="J23" s="43"/>
      <c r="K23" s="43"/>
      <c r="L23" s="50"/>
      <c r="M23" s="43"/>
      <c r="N23" s="43"/>
      <c r="O23" s="38" t="s">
        <v>82</v>
      </c>
      <c r="P23" s="44"/>
      <c r="Q23" s="45">
        <v>44322.0</v>
      </c>
      <c r="R23" s="46" t="str">
        <f>IFERROR(__xludf.DUMMYFUNCTION("if(isblank($A23),"""",REGEXREPLACE($A23,   "",?(\d),?"",  ""$1""&amp;""-""&amp;$H23))"),"")</f>
        <v/>
      </c>
      <c r="S23" s="47" t="b">
        <f t="shared" si="2"/>
        <v>0</v>
      </c>
      <c r="T23" s="47" t="str">
        <f>IFERROR(__xludf.DUMMYFUNCTION("iferror(split(A23,"","",TRUE,TRUE),"""")"),"")</f>
        <v/>
      </c>
      <c r="U23" s="47"/>
      <c r="V23" s="47"/>
      <c r="W23" s="47"/>
      <c r="X23" s="46" t="str">
        <f>IFERROR(__xludf.DUMMYFUNCTION("if(T23="""","""",if($S23,""Not aligned w/ a specific learning goal."",T23&amp;"": ""&amp;vlookup(to_text(T23),'1.Learning-Goals'!$A$3:$B$100,2,FALSE)))"),"")</f>
        <v/>
      </c>
      <c r="Y23" s="46" t="str">
        <f>IFERROR(__xludf.DUMMYFUNCTION("if(U23="""","""",if($S23,""Not aligned w/ a specific learning goal."",U23&amp;"": ""&amp;vlookup(to_text(U23),'1.Learning-Goals'!$A$3:$B$100,2,FALSE)))"),"")</f>
        <v/>
      </c>
      <c r="Z23" s="46" t="str">
        <f>IFERROR(__xludf.DUMMYFUNCTION("if(V23="""","""",if($S23,""Not aligned w/ a specific learning goal."",V23&amp;"": ""&amp;vlookup(to_text(V23),'1.Learning-Goals'!$A$3:$B$100,2,FALSE)))"),"")</f>
        <v/>
      </c>
      <c r="AA23" s="46" t="str">
        <f>IFERROR(__xludf.DUMMYFUNCTION("if(W23="""","""",if($S23,""Not aligned w/ a specific learning goal."",W23&amp;"": ""&amp;vlookup(to_text(W23),'1.Learning-Goals'!$A$3:$B$100,2,FALSE)))"),"")</f>
        <v/>
      </c>
      <c r="AB23" s="48"/>
      <c r="AC23" s="48"/>
      <c r="AD23" s="48"/>
      <c r="AE23" s="48"/>
      <c r="AF23" s="48"/>
      <c r="AG23" s="48"/>
      <c r="AH23" s="48"/>
      <c r="AI23" s="48"/>
    </row>
    <row r="24">
      <c r="A24" s="41"/>
      <c r="B24" s="42" t="str">
        <f t="shared" si="1"/>
        <v/>
      </c>
      <c r="C24" s="38" t="s">
        <v>107</v>
      </c>
      <c r="D24" s="43" t="s">
        <v>108</v>
      </c>
      <c r="E24" s="38" t="s">
        <v>58</v>
      </c>
      <c r="F24" s="38" t="s">
        <v>80</v>
      </c>
      <c r="G24" s="43" t="s">
        <v>65</v>
      </c>
      <c r="H24" s="38" t="s">
        <v>61</v>
      </c>
      <c r="I24" s="43" t="s">
        <v>81</v>
      </c>
      <c r="J24" s="43"/>
      <c r="K24" s="43"/>
      <c r="L24" s="50"/>
      <c r="M24" s="43"/>
      <c r="N24" s="43"/>
      <c r="O24" s="38" t="s">
        <v>82</v>
      </c>
      <c r="P24" s="44"/>
      <c r="Q24" s="45">
        <v>44451.0</v>
      </c>
      <c r="R24" s="46" t="str">
        <f>IFERROR(__xludf.DUMMYFUNCTION("if(isblank($A24),"""",REGEXREPLACE($A24,   "",?(\d),?"",  ""$1""&amp;""-""&amp;$H24))"),"")</f>
        <v/>
      </c>
      <c r="S24" s="47" t="b">
        <f t="shared" si="2"/>
        <v>0</v>
      </c>
      <c r="T24" s="47" t="str">
        <f>IFERROR(__xludf.DUMMYFUNCTION("iferror(split(A24,"","",TRUE,TRUE),"""")"),"")</f>
        <v/>
      </c>
      <c r="U24" s="47"/>
      <c r="V24" s="47"/>
      <c r="W24" s="47"/>
      <c r="X24" s="46" t="str">
        <f>IFERROR(__xludf.DUMMYFUNCTION("if(T24="""","""",if($S24,""Not aligned w/ a specific learning goal."",T24&amp;"": ""&amp;vlookup(to_text(T24),'1.Learning-Goals'!$A$3:$B$100,2,FALSE)))"),"")</f>
        <v/>
      </c>
      <c r="Y24" s="46" t="str">
        <f>IFERROR(__xludf.DUMMYFUNCTION("if(U24="""","""",if($S24,""Not aligned w/ a specific learning goal."",U24&amp;"": ""&amp;vlookup(to_text(U24),'1.Learning-Goals'!$A$3:$B$100,2,FALSE)))"),"")</f>
        <v/>
      </c>
      <c r="Z24" s="46" t="str">
        <f>IFERROR(__xludf.DUMMYFUNCTION("if(V24="""","""",if($S24,""Not aligned w/ a specific learning goal."",V24&amp;"": ""&amp;vlookup(to_text(V24),'1.Learning-Goals'!$A$3:$B$100,2,FALSE)))"),"")</f>
        <v/>
      </c>
      <c r="AA24" s="46" t="str">
        <f>IFERROR(__xludf.DUMMYFUNCTION("if(W24="""","""",if($S24,""Not aligned w/ a specific learning goal."",W24&amp;"": ""&amp;vlookup(to_text(W24),'1.Learning-Goals'!$A$3:$B$100,2,FALSE)))"),"")</f>
        <v/>
      </c>
      <c r="AB24" s="48"/>
      <c r="AC24" s="48"/>
      <c r="AD24" s="48"/>
      <c r="AE24" s="48"/>
      <c r="AF24" s="48"/>
      <c r="AG24" s="48"/>
      <c r="AH24" s="48"/>
      <c r="AI24" s="48"/>
    </row>
    <row r="25">
      <c r="A25" s="41"/>
      <c r="B25" s="42" t="str">
        <f t="shared" si="1"/>
        <v/>
      </c>
      <c r="C25" s="38" t="s">
        <v>109</v>
      </c>
      <c r="D25" s="43" t="s">
        <v>110</v>
      </c>
      <c r="E25" s="38" t="s">
        <v>58</v>
      </c>
      <c r="F25" s="38" t="s">
        <v>80</v>
      </c>
      <c r="G25" s="43" t="s">
        <v>60</v>
      </c>
      <c r="H25" s="38" t="s">
        <v>61</v>
      </c>
      <c r="I25" s="43" t="s">
        <v>81</v>
      </c>
      <c r="J25" s="43"/>
      <c r="K25" s="43"/>
      <c r="L25" s="50"/>
      <c r="M25" s="43"/>
      <c r="N25" s="43"/>
      <c r="O25" s="38" t="s">
        <v>82</v>
      </c>
      <c r="P25" s="44"/>
      <c r="Q25" s="45">
        <v>44322.0</v>
      </c>
      <c r="R25" s="46" t="str">
        <f>IFERROR(__xludf.DUMMYFUNCTION("if(isblank($A25),"""",REGEXREPLACE($A25,   "",?(\d),?"",  ""$1""&amp;""-""&amp;$H25))"),"")</f>
        <v/>
      </c>
      <c r="S25" s="47" t="b">
        <f t="shared" si="2"/>
        <v>0</v>
      </c>
      <c r="T25" s="47" t="str">
        <f>IFERROR(__xludf.DUMMYFUNCTION("iferror(split(A25,"","",TRUE,TRUE),"""")"),"")</f>
        <v/>
      </c>
      <c r="U25" s="47"/>
      <c r="V25" s="47"/>
      <c r="W25" s="47"/>
      <c r="X25" s="46" t="str">
        <f>IFERROR(__xludf.DUMMYFUNCTION("if(T25="""","""",if($S25,""Not aligned w/ a specific learning goal."",T25&amp;"": ""&amp;vlookup(to_text(T25),'1.Learning-Goals'!$A$3:$B$100,2,FALSE)))"),"")</f>
        <v/>
      </c>
      <c r="Y25" s="46" t="str">
        <f>IFERROR(__xludf.DUMMYFUNCTION("if(U25="""","""",if($S25,""Not aligned w/ a specific learning goal."",U25&amp;"": ""&amp;vlookup(to_text(U25),'1.Learning-Goals'!$A$3:$B$100,2,FALSE)))"),"")</f>
        <v/>
      </c>
      <c r="Z25" s="46" t="str">
        <f>IFERROR(__xludf.DUMMYFUNCTION("if(V25="""","""",if($S25,""Not aligned w/ a specific learning goal."",V25&amp;"": ""&amp;vlookup(to_text(V25),'1.Learning-Goals'!$A$3:$B$100,2,FALSE)))"),"")</f>
        <v/>
      </c>
      <c r="AA25" s="46" t="str">
        <f>IFERROR(__xludf.DUMMYFUNCTION("if(W25="""","""",if($S25,""Not aligned w/ a specific learning goal."",W25&amp;"": ""&amp;vlookup(to_text(W25),'1.Learning-Goals'!$A$3:$B$100,2,FALSE)))"),"")</f>
        <v/>
      </c>
      <c r="AB25" s="48"/>
      <c r="AC25" s="48"/>
      <c r="AD25" s="48"/>
      <c r="AE25" s="48"/>
      <c r="AF25" s="48"/>
      <c r="AG25" s="48"/>
      <c r="AH25" s="48"/>
      <c r="AI25" s="48"/>
    </row>
    <row r="26">
      <c r="A26" s="41"/>
      <c r="B26" s="42" t="str">
        <f t="shared" si="1"/>
        <v/>
      </c>
      <c r="C26" s="38" t="s">
        <v>111</v>
      </c>
      <c r="D26" s="43" t="s">
        <v>112</v>
      </c>
      <c r="E26" s="38" t="s">
        <v>58</v>
      </c>
      <c r="F26" s="38" t="s">
        <v>80</v>
      </c>
      <c r="G26" s="43" t="s">
        <v>65</v>
      </c>
      <c r="H26" s="38" t="s">
        <v>61</v>
      </c>
      <c r="I26" s="43" t="s">
        <v>81</v>
      </c>
      <c r="J26" s="43"/>
      <c r="K26" s="43"/>
      <c r="L26" s="50"/>
      <c r="M26" s="43"/>
      <c r="N26" s="43"/>
      <c r="O26" s="38" t="s">
        <v>82</v>
      </c>
      <c r="P26" s="44"/>
      <c r="Q26" s="45">
        <v>44451.0</v>
      </c>
      <c r="R26" s="46" t="str">
        <f>IFERROR(__xludf.DUMMYFUNCTION("if(isblank($A26),"""",REGEXREPLACE($A26,   "",?(\d),?"",  ""$1""&amp;""-""&amp;$H26))"),"")</f>
        <v/>
      </c>
      <c r="S26" s="47" t="b">
        <f t="shared" si="2"/>
        <v>0</v>
      </c>
      <c r="T26" s="47" t="str">
        <f>IFERROR(__xludf.DUMMYFUNCTION("iferror(split(A26,"","",TRUE,TRUE),"""")"),"")</f>
        <v/>
      </c>
      <c r="U26" s="47"/>
      <c r="V26" s="47"/>
      <c r="W26" s="47"/>
      <c r="X26" s="46" t="str">
        <f>IFERROR(__xludf.DUMMYFUNCTION("if(T26="""","""",if($S26,""Not aligned w/ a specific learning goal."",T26&amp;"": ""&amp;vlookup(to_text(T26),'1.Learning-Goals'!$A$3:$B$100,2,FALSE)))"),"")</f>
        <v/>
      </c>
      <c r="Y26" s="46" t="str">
        <f>IFERROR(__xludf.DUMMYFUNCTION("if(U26="""","""",if($S26,""Not aligned w/ a specific learning goal."",U26&amp;"": ""&amp;vlookup(to_text(U26),'1.Learning-Goals'!$A$3:$B$100,2,FALSE)))"),"")</f>
        <v/>
      </c>
      <c r="Z26" s="46" t="str">
        <f>IFERROR(__xludf.DUMMYFUNCTION("if(V26="""","""",if($S26,""Not aligned w/ a specific learning goal."",V26&amp;"": ""&amp;vlookup(to_text(V26),'1.Learning-Goals'!$A$3:$B$100,2,FALSE)))"),"")</f>
        <v/>
      </c>
      <c r="AA26" s="46" t="str">
        <f>IFERROR(__xludf.DUMMYFUNCTION("if(W26="""","""",if($S26,""Not aligned w/ a specific learning goal."",W26&amp;"": ""&amp;vlookup(to_text(W26),'1.Learning-Goals'!$A$3:$B$100,2,FALSE)))"),"")</f>
        <v/>
      </c>
      <c r="AB26" s="48"/>
      <c r="AC26" s="48"/>
      <c r="AD26" s="48"/>
      <c r="AE26" s="48"/>
      <c r="AF26" s="48"/>
      <c r="AG26" s="48"/>
      <c r="AH26" s="48"/>
      <c r="AI26" s="48"/>
    </row>
    <row r="27">
      <c r="A27" s="41"/>
      <c r="B27" s="42" t="str">
        <f t="shared" si="1"/>
        <v/>
      </c>
      <c r="C27" s="38" t="s">
        <v>113</v>
      </c>
      <c r="D27" s="43" t="s">
        <v>114</v>
      </c>
      <c r="E27" s="38" t="s">
        <v>58</v>
      </c>
      <c r="F27" s="38" t="s">
        <v>80</v>
      </c>
      <c r="G27" s="43" t="s">
        <v>60</v>
      </c>
      <c r="H27" s="38" t="s">
        <v>61</v>
      </c>
      <c r="I27" s="43" t="s">
        <v>81</v>
      </c>
      <c r="J27" s="43"/>
      <c r="K27" s="43"/>
      <c r="L27" s="50"/>
      <c r="M27" s="43"/>
      <c r="N27" s="43"/>
      <c r="O27" s="38" t="s">
        <v>82</v>
      </c>
      <c r="P27" s="44"/>
      <c r="Q27" s="45">
        <v>44322.0</v>
      </c>
      <c r="R27" s="46" t="str">
        <f>IFERROR(__xludf.DUMMYFUNCTION("if(isblank($A27),"""",REGEXREPLACE($A27,   "",?(\d),?"",  ""$1""&amp;""-""&amp;$H27))"),"")</f>
        <v/>
      </c>
      <c r="S27" s="47" t="b">
        <f t="shared" si="2"/>
        <v>0</v>
      </c>
      <c r="T27" s="47" t="str">
        <f>IFERROR(__xludf.DUMMYFUNCTION("iferror(split(A27,"","",TRUE,TRUE),"""")"),"")</f>
        <v/>
      </c>
      <c r="U27" s="47"/>
      <c r="V27" s="47"/>
      <c r="W27" s="47"/>
      <c r="X27" s="46" t="str">
        <f>IFERROR(__xludf.DUMMYFUNCTION("if(T27="""","""",if($S27,""Not aligned w/ a specific learning goal."",T27&amp;"": ""&amp;vlookup(to_text(T27),'1.Learning-Goals'!$A$3:$B$100,2,FALSE)))"),"")</f>
        <v/>
      </c>
      <c r="Y27" s="46" t="str">
        <f>IFERROR(__xludf.DUMMYFUNCTION("if(U27="""","""",if($S27,""Not aligned w/ a specific learning goal."",U27&amp;"": ""&amp;vlookup(to_text(U27),'1.Learning-Goals'!$A$3:$B$100,2,FALSE)))"),"")</f>
        <v/>
      </c>
      <c r="Z27" s="46" t="str">
        <f>IFERROR(__xludf.DUMMYFUNCTION("if(V27="""","""",if($S27,""Not aligned w/ a specific learning goal."",V27&amp;"": ""&amp;vlookup(to_text(V27),'1.Learning-Goals'!$A$3:$B$100,2,FALSE)))"),"")</f>
        <v/>
      </c>
      <c r="AA27" s="46" t="str">
        <f>IFERROR(__xludf.DUMMYFUNCTION("if(W27="""","""",if($S27,""Not aligned w/ a specific learning goal."",W27&amp;"": ""&amp;vlookup(to_text(W27),'1.Learning-Goals'!$A$3:$B$100,2,FALSE)))"),"")</f>
        <v/>
      </c>
      <c r="AB27" s="48"/>
      <c r="AC27" s="48"/>
      <c r="AD27" s="48"/>
      <c r="AE27" s="48"/>
      <c r="AF27" s="48"/>
      <c r="AG27" s="48"/>
      <c r="AH27" s="48"/>
      <c r="AI27" s="48"/>
    </row>
    <row r="28">
      <c r="A28" s="41"/>
      <c r="B28" s="42" t="str">
        <f t="shared" si="1"/>
        <v/>
      </c>
      <c r="C28" s="38" t="s">
        <v>115</v>
      </c>
      <c r="D28" s="43" t="s">
        <v>116</v>
      </c>
      <c r="E28" s="38" t="s">
        <v>58</v>
      </c>
      <c r="F28" s="38" t="s">
        <v>80</v>
      </c>
      <c r="G28" s="43" t="s">
        <v>65</v>
      </c>
      <c r="H28" s="38" t="s">
        <v>61</v>
      </c>
      <c r="I28" s="43" t="s">
        <v>81</v>
      </c>
      <c r="J28" s="43"/>
      <c r="K28" s="43"/>
      <c r="L28" s="50"/>
      <c r="M28" s="43"/>
      <c r="N28" s="43"/>
      <c r="O28" s="38" t="s">
        <v>82</v>
      </c>
      <c r="P28" s="44"/>
      <c r="Q28" s="45">
        <v>44451.0</v>
      </c>
      <c r="R28" s="46" t="str">
        <f>IFERROR(__xludf.DUMMYFUNCTION("if(isblank($A28),"""",REGEXREPLACE($A28,   "",?(\d),?"",  ""$1""&amp;""-""&amp;$H28))"),"")</f>
        <v/>
      </c>
      <c r="S28" s="47" t="b">
        <f t="shared" si="2"/>
        <v>0</v>
      </c>
      <c r="T28" s="47" t="str">
        <f>IFERROR(__xludf.DUMMYFUNCTION("iferror(split(A28,"","",TRUE,TRUE),"""")"),"")</f>
        <v/>
      </c>
      <c r="U28" s="47"/>
      <c r="V28" s="47"/>
      <c r="W28" s="47"/>
      <c r="X28" s="46" t="str">
        <f>IFERROR(__xludf.DUMMYFUNCTION("if(T28="""","""",if($S28,""Not aligned w/ a specific learning goal."",T28&amp;"": ""&amp;vlookup(to_text(T28),'1.Learning-Goals'!$A$3:$B$100,2,FALSE)))"),"")</f>
        <v/>
      </c>
      <c r="Y28" s="46" t="str">
        <f>IFERROR(__xludf.DUMMYFUNCTION("if(U28="""","""",if($S28,""Not aligned w/ a specific learning goal."",U28&amp;"": ""&amp;vlookup(to_text(U28),'1.Learning-Goals'!$A$3:$B$100,2,FALSE)))"),"")</f>
        <v/>
      </c>
      <c r="Z28" s="46" t="str">
        <f>IFERROR(__xludf.DUMMYFUNCTION("if(V28="""","""",if($S28,""Not aligned w/ a specific learning goal."",V28&amp;"": ""&amp;vlookup(to_text(V28),'1.Learning-Goals'!$A$3:$B$100,2,FALSE)))"),"")</f>
        <v/>
      </c>
      <c r="AA28" s="46" t="str">
        <f>IFERROR(__xludf.DUMMYFUNCTION("if(W28="""","""",if($S28,""Not aligned w/ a specific learning goal."",W28&amp;"": ""&amp;vlookup(to_text(W28),'1.Learning-Goals'!$A$3:$B$100,2,FALSE)))"),"")</f>
        <v/>
      </c>
      <c r="AB28" s="48"/>
      <c r="AC28" s="48"/>
      <c r="AD28" s="48"/>
      <c r="AE28" s="48"/>
      <c r="AF28" s="48"/>
      <c r="AG28" s="48"/>
      <c r="AH28" s="48"/>
      <c r="AI28" s="48"/>
    </row>
    <row r="29">
      <c r="A29" s="41"/>
      <c r="B29" s="42" t="str">
        <f t="shared" si="1"/>
        <v/>
      </c>
      <c r="C29" s="38" t="s">
        <v>117</v>
      </c>
      <c r="D29" s="43" t="s">
        <v>118</v>
      </c>
      <c r="E29" s="38" t="s">
        <v>58</v>
      </c>
      <c r="F29" s="38" t="s">
        <v>80</v>
      </c>
      <c r="G29" s="43" t="s">
        <v>60</v>
      </c>
      <c r="H29" s="38" t="s">
        <v>61</v>
      </c>
      <c r="I29" s="43" t="s">
        <v>81</v>
      </c>
      <c r="J29" s="43"/>
      <c r="K29" s="43"/>
      <c r="L29" s="50"/>
      <c r="M29" s="43"/>
      <c r="N29" s="43"/>
      <c r="O29" s="38" t="s">
        <v>82</v>
      </c>
      <c r="P29" s="44"/>
      <c r="Q29" s="45">
        <v>44322.0</v>
      </c>
      <c r="R29" s="46" t="str">
        <f>IFERROR(__xludf.DUMMYFUNCTION("if(isblank($A29),"""",REGEXREPLACE($A29,   "",?(\d),?"",  ""$1""&amp;""-""&amp;$H29))"),"")</f>
        <v/>
      </c>
      <c r="S29" s="47" t="b">
        <f t="shared" si="2"/>
        <v>0</v>
      </c>
      <c r="T29" s="47" t="str">
        <f>IFERROR(__xludf.DUMMYFUNCTION("iferror(split(A29,"","",TRUE,TRUE),"""")"),"")</f>
        <v/>
      </c>
      <c r="U29" s="47"/>
      <c r="V29" s="47"/>
      <c r="W29" s="47"/>
      <c r="X29" s="46" t="str">
        <f>IFERROR(__xludf.DUMMYFUNCTION("if(T29="""","""",if($S29,""Not aligned w/ a specific learning goal."",T29&amp;"": ""&amp;vlookup(to_text(T29),'1.Learning-Goals'!$A$3:$B$100,2,FALSE)))"),"")</f>
        <v/>
      </c>
      <c r="Y29" s="46" t="str">
        <f>IFERROR(__xludf.DUMMYFUNCTION("if(U29="""","""",if($S29,""Not aligned w/ a specific learning goal."",U29&amp;"": ""&amp;vlookup(to_text(U29),'1.Learning-Goals'!$A$3:$B$100,2,FALSE)))"),"")</f>
        <v/>
      </c>
      <c r="Z29" s="46" t="str">
        <f>IFERROR(__xludf.DUMMYFUNCTION("if(V29="""","""",if($S29,""Not aligned w/ a specific learning goal."",V29&amp;"": ""&amp;vlookup(to_text(V29),'1.Learning-Goals'!$A$3:$B$100,2,FALSE)))"),"")</f>
        <v/>
      </c>
      <c r="AA29" s="46" t="str">
        <f>IFERROR(__xludf.DUMMYFUNCTION("if(W29="""","""",if($S29,""Not aligned w/ a specific learning goal."",W29&amp;"": ""&amp;vlookup(to_text(W29),'1.Learning-Goals'!$A$3:$B$100,2,FALSE)))"),"")</f>
        <v/>
      </c>
      <c r="AB29" s="48"/>
      <c r="AC29" s="48"/>
      <c r="AD29" s="48"/>
      <c r="AE29" s="48"/>
      <c r="AF29" s="48"/>
      <c r="AG29" s="48"/>
      <c r="AH29" s="48"/>
      <c r="AI29" s="48"/>
    </row>
    <row r="30">
      <c r="A30" s="41"/>
      <c r="B30" s="42" t="str">
        <f t="shared" si="1"/>
        <v/>
      </c>
      <c r="C30" s="38" t="s">
        <v>119</v>
      </c>
      <c r="D30" s="43" t="s">
        <v>120</v>
      </c>
      <c r="E30" s="38" t="s">
        <v>58</v>
      </c>
      <c r="F30" s="38" t="s">
        <v>80</v>
      </c>
      <c r="G30" s="43" t="s">
        <v>65</v>
      </c>
      <c r="H30" s="38" t="s">
        <v>61</v>
      </c>
      <c r="I30" s="43" t="s">
        <v>81</v>
      </c>
      <c r="J30" s="43"/>
      <c r="K30" s="43"/>
      <c r="L30" s="50"/>
      <c r="M30" s="43"/>
      <c r="N30" s="43"/>
      <c r="O30" s="38" t="s">
        <v>82</v>
      </c>
      <c r="P30" s="44"/>
      <c r="Q30" s="45">
        <v>44451.0</v>
      </c>
      <c r="R30" s="46" t="str">
        <f>IFERROR(__xludf.DUMMYFUNCTION("if(isblank($A30),"""",REGEXREPLACE($A30,   "",?(\d),?"",  ""$1""&amp;""-""&amp;$H30))"),"")</f>
        <v/>
      </c>
      <c r="S30" s="47" t="b">
        <f t="shared" si="2"/>
        <v>0</v>
      </c>
      <c r="T30" s="47" t="str">
        <f>IFERROR(__xludf.DUMMYFUNCTION("iferror(split(A30,"","",TRUE,TRUE),"""")"),"")</f>
        <v/>
      </c>
      <c r="U30" s="47"/>
      <c r="V30" s="47"/>
      <c r="W30" s="47"/>
      <c r="X30" s="46" t="str">
        <f>IFERROR(__xludf.DUMMYFUNCTION("if(T30="""","""",if($S30,""Not aligned w/ a specific learning goal."",T30&amp;"": ""&amp;vlookup(to_text(T30),'1.Learning-Goals'!$A$3:$B$100,2,FALSE)))"),"")</f>
        <v/>
      </c>
      <c r="Y30" s="46" t="str">
        <f>IFERROR(__xludf.DUMMYFUNCTION("if(U30="""","""",if($S30,""Not aligned w/ a specific learning goal."",U30&amp;"": ""&amp;vlookup(to_text(U30),'1.Learning-Goals'!$A$3:$B$100,2,FALSE)))"),"")</f>
        <v/>
      </c>
      <c r="Z30" s="46" t="str">
        <f>IFERROR(__xludf.DUMMYFUNCTION("if(V30="""","""",if($S30,""Not aligned w/ a specific learning goal."",V30&amp;"": ""&amp;vlookup(to_text(V30),'1.Learning-Goals'!$A$3:$B$100,2,FALSE)))"),"")</f>
        <v/>
      </c>
      <c r="AA30" s="46" t="str">
        <f>IFERROR(__xludf.DUMMYFUNCTION("if(W30="""","""",if($S30,""Not aligned w/ a specific learning goal."",W30&amp;"": ""&amp;vlookup(to_text(W30),'1.Learning-Goals'!$A$3:$B$100,2,FALSE)))"),"")</f>
        <v/>
      </c>
      <c r="AB30" s="48"/>
      <c r="AC30" s="48"/>
      <c r="AD30" s="48"/>
      <c r="AE30" s="48"/>
      <c r="AF30" s="48"/>
      <c r="AG30" s="48"/>
      <c r="AH30" s="48"/>
      <c r="AI30" s="48"/>
    </row>
    <row r="31">
      <c r="A31" s="41"/>
      <c r="B31" s="42" t="str">
        <f t="shared" si="1"/>
        <v/>
      </c>
      <c r="C31" s="38" t="s">
        <v>121</v>
      </c>
      <c r="D31" s="43" t="s">
        <v>122</v>
      </c>
      <c r="E31" s="38" t="s">
        <v>58</v>
      </c>
      <c r="F31" s="38" t="s">
        <v>80</v>
      </c>
      <c r="G31" s="43" t="s">
        <v>60</v>
      </c>
      <c r="H31" s="38" t="s">
        <v>61</v>
      </c>
      <c r="I31" s="43" t="s">
        <v>81</v>
      </c>
      <c r="J31" s="43"/>
      <c r="K31" s="43"/>
      <c r="L31" s="50"/>
      <c r="M31" s="43"/>
      <c r="N31" s="43"/>
      <c r="O31" s="38" t="s">
        <v>82</v>
      </c>
      <c r="P31" s="44"/>
      <c r="Q31" s="45">
        <v>44322.0</v>
      </c>
      <c r="R31" s="46" t="str">
        <f>IFERROR(__xludf.DUMMYFUNCTION("if(isblank($A31),"""",REGEXREPLACE($A31,   "",?(\d),?"",  ""$1""&amp;""-""&amp;$H31))"),"")</f>
        <v/>
      </c>
      <c r="S31" s="47" t="b">
        <f t="shared" si="2"/>
        <v>0</v>
      </c>
      <c r="T31" s="47" t="str">
        <f>IFERROR(__xludf.DUMMYFUNCTION("iferror(split(A31,"","",TRUE,TRUE),"""")"),"")</f>
        <v/>
      </c>
      <c r="U31" s="47"/>
      <c r="V31" s="47"/>
      <c r="W31" s="47"/>
      <c r="X31" s="46" t="str">
        <f>IFERROR(__xludf.DUMMYFUNCTION("if(T31="""","""",if($S31,""Not aligned w/ a specific learning goal."",T31&amp;"": ""&amp;vlookup(to_text(T31),'1.Learning-Goals'!$A$3:$B$100,2,FALSE)))"),"")</f>
        <v/>
      </c>
      <c r="Y31" s="46" t="str">
        <f>IFERROR(__xludf.DUMMYFUNCTION("if(U31="""","""",if($S31,""Not aligned w/ a specific learning goal."",U31&amp;"": ""&amp;vlookup(to_text(U31),'1.Learning-Goals'!$A$3:$B$100,2,FALSE)))"),"")</f>
        <v/>
      </c>
      <c r="Z31" s="46" t="str">
        <f>IFERROR(__xludf.DUMMYFUNCTION("if(V31="""","""",if($S31,""Not aligned w/ a specific learning goal."",V31&amp;"": ""&amp;vlookup(to_text(V31),'1.Learning-Goals'!$A$3:$B$100,2,FALSE)))"),"")</f>
        <v/>
      </c>
      <c r="AA31" s="46" t="str">
        <f>IFERROR(__xludf.DUMMYFUNCTION("if(W31="""","""",if($S31,""Not aligned w/ a specific learning goal."",W31&amp;"": ""&amp;vlookup(to_text(W31),'1.Learning-Goals'!$A$3:$B$100,2,FALSE)))"),"")</f>
        <v/>
      </c>
      <c r="AB31" s="48"/>
      <c r="AC31" s="48"/>
      <c r="AD31" s="48"/>
      <c r="AE31" s="48"/>
      <c r="AF31" s="48"/>
      <c r="AG31" s="48"/>
      <c r="AH31" s="48"/>
      <c r="AI31" s="48"/>
    </row>
    <row r="32">
      <c r="A32" s="41"/>
      <c r="B32" s="42" t="str">
        <f t="shared" si="1"/>
        <v/>
      </c>
      <c r="C32" s="38" t="s">
        <v>123</v>
      </c>
      <c r="D32" s="43" t="s">
        <v>124</v>
      </c>
      <c r="E32" s="38" t="s">
        <v>58</v>
      </c>
      <c r="F32" s="38" t="s">
        <v>80</v>
      </c>
      <c r="G32" s="43" t="s">
        <v>65</v>
      </c>
      <c r="H32" s="38" t="s">
        <v>61</v>
      </c>
      <c r="I32" s="43" t="s">
        <v>81</v>
      </c>
      <c r="J32" s="43"/>
      <c r="K32" s="43"/>
      <c r="L32" s="50"/>
      <c r="M32" s="43"/>
      <c r="N32" s="43"/>
      <c r="O32" s="38" t="s">
        <v>82</v>
      </c>
      <c r="P32" s="44"/>
      <c r="Q32" s="45">
        <v>44451.0</v>
      </c>
      <c r="R32" s="46" t="str">
        <f>IFERROR(__xludf.DUMMYFUNCTION("if(isblank($A32),"""",REGEXREPLACE($A32,   "",?(\d),?"",  ""$1""&amp;""-""&amp;$H32))"),"")</f>
        <v/>
      </c>
      <c r="S32" s="47" t="b">
        <f t="shared" si="2"/>
        <v>0</v>
      </c>
      <c r="T32" s="47" t="str">
        <f>IFERROR(__xludf.DUMMYFUNCTION("iferror(split(A32,"","",TRUE,TRUE),"""")"),"")</f>
        <v/>
      </c>
      <c r="U32" s="47"/>
      <c r="V32" s="47"/>
      <c r="W32" s="47"/>
      <c r="X32" s="46" t="str">
        <f>IFERROR(__xludf.DUMMYFUNCTION("if(T32="""","""",if($S32,""Not aligned w/ a specific learning goal."",T32&amp;"": ""&amp;vlookup(to_text(T32),'1.Learning-Goals'!$A$3:$B$100,2,FALSE)))"),"")</f>
        <v/>
      </c>
      <c r="Y32" s="46" t="str">
        <f>IFERROR(__xludf.DUMMYFUNCTION("if(U32="""","""",if($S32,""Not aligned w/ a specific learning goal."",U32&amp;"": ""&amp;vlookup(to_text(U32),'1.Learning-Goals'!$A$3:$B$100,2,FALSE)))"),"")</f>
        <v/>
      </c>
      <c r="Z32" s="46" t="str">
        <f>IFERROR(__xludf.DUMMYFUNCTION("if(V32="""","""",if($S32,""Not aligned w/ a specific learning goal."",V32&amp;"": ""&amp;vlookup(to_text(V32),'1.Learning-Goals'!$A$3:$B$100,2,FALSE)))"),"")</f>
        <v/>
      </c>
      <c r="AA32" s="46" t="str">
        <f>IFERROR(__xludf.DUMMYFUNCTION("if(W32="""","""",if($S32,""Not aligned w/ a specific learning goal."",W32&amp;"": ""&amp;vlookup(to_text(W32),'1.Learning-Goals'!$A$3:$B$100,2,FALSE)))"),"")</f>
        <v/>
      </c>
      <c r="AB32" s="48"/>
      <c r="AC32" s="48"/>
      <c r="AD32" s="48"/>
      <c r="AE32" s="48"/>
      <c r="AF32" s="48"/>
      <c r="AG32" s="48"/>
      <c r="AH32" s="48"/>
      <c r="AI32" s="48"/>
    </row>
    <row r="33">
      <c r="A33" s="41"/>
      <c r="B33" s="42" t="str">
        <f t="shared" si="1"/>
        <v/>
      </c>
      <c r="C33" s="38" t="s">
        <v>125</v>
      </c>
      <c r="D33" s="43" t="s">
        <v>126</v>
      </c>
      <c r="E33" s="38" t="s">
        <v>58</v>
      </c>
      <c r="F33" s="38" t="s">
        <v>80</v>
      </c>
      <c r="G33" s="43" t="s">
        <v>60</v>
      </c>
      <c r="H33" s="38" t="s">
        <v>61</v>
      </c>
      <c r="I33" s="43" t="s">
        <v>81</v>
      </c>
      <c r="J33" s="43"/>
      <c r="K33" s="43"/>
      <c r="L33" s="50"/>
      <c r="M33" s="43"/>
      <c r="N33" s="43"/>
      <c r="O33" s="38" t="s">
        <v>82</v>
      </c>
      <c r="P33" s="44"/>
      <c r="Q33" s="45">
        <v>44322.0</v>
      </c>
      <c r="R33" s="46" t="str">
        <f>IFERROR(__xludf.DUMMYFUNCTION("if(isblank($A33),"""",REGEXREPLACE($A33,   "",?(\d),?"",  ""$1""&amp;""-""&amp;$H33))"),"")</f>
        <v/>
      </c>
      <c r="S33" s="47" t="b">
        <f t="shared" si="2"/>
        <v>0</v>
      </c>
      <c r="T33" s="47" t="str">
        <f>IFERROR(__xludf.DUMMYFUNCTION("iferror(split(A33,"","",TRUE,TRUE),"""")"),"")</f>
        <v/>
      </c>
      <c r="U33" s="47"/>
      <c r="V33" s="47"/>
      <c r="W33" s="47"/>
      <c r="X33" s="46" t="str">
        <f>IFERROR(__xludf.DUMMYFUNCTION("if(T33="""","""",if($S33,""Not aligned w/ a specific learning goal."",T33&amp;"": ""&amp;vlookup(to_text(T33),'1.Learning-Goals'!$A$3:$B$100,2,FALSE)))"),"")</f>
        <v/>
      </c>
      <c r="Y33" s="46" t="str">
        <f>IFERROR(__xludf.DUMMYFUNCTION("if(U33="""","""",if($S33,""Not aligned w/ a specific learning goal."",U33&amp;"": ""&amp;vlookup(to_text(U33),'1.Learning-Goals'!$A$3:$B$100,2,FALSE)))"),"")</f>
        <v/>
      </c>
      <c r="Z33" s="46" t="str">
        <f>IFERROR(__xludf.DUMMYFUNCTION("if(V33="""","""",if($S33,""Not aligned w/ a specific learning goal."",V33&amp;"": ""&amp;vlookup(to_text(V33),'1.Learning-Goals'!$A$3:$B$100,2,FALSE)))"),"")</f>
        <v/>
      </c>
      <c r="AA33" s="46" t="str">
        <f>IFERROR(__xludf.DUMMYFUNCTION("if(W33="""","""",if($S33,""Not aligned w/ a specific learning goal."",W33&amp;"": ""&amp;vlookup(to_text(W33),'1.Learning-Goals'!$A$3:$B$100,2,FALSE)))"),"")</f>
        <v/>
      </c>
      <c r="AB33" s="48"/>
      <c r="AC33" s="48"/>
      <c r="AD33" s="48"/>
      <c r="AE33" s="48"/>
      <c r="AF33" s="48"/>
      <c r="AG33" s="48"/>
      <c r="AH33" s="48"/>
      <c r="AI33" s="48"/>
    </row>
    <row r="34">
      <c r="A34" s="41"/>
      <c r="B34" s="42" t="str">
        <f t="shared" si="1"/>
        <v/>
      </c>
      <c r="C34" s="38" t="s">
        <v>127</v>
      </c>
      <c r="D34" s="43" t="s">
        <v>128</v>
      </c>
      <c r="E34" s="38" t="s">
        <v>58</v>
      </c>
      <c r="F34" s="38" t="s">
        <v>80</v>
      </c>
      <c r="G34" s="43" t="s">
        <v>65</v>
      </c>
      <c r="H34" s="38" t="s">
        <v>61</v>
      </c>
      <c r="I34" s="43" t="s">
        <v>81</v>
      </c>
      <c r="J34" s="43"/>
      <c r="K34" s="43"/>
      <c r="L34" s="50"/>
      <c r="M34" s="43"/>
      <c r="N34" s="43"/>
      <c r="O34" s="38" t="s">
        <v>82</v>
      </c>
      <c r="P34" s="44"/>
      <c r="Q34" s="45">
        <v>44451.0</v>
      </c>
      <c r="R34" s="46" t="str">
        <f>IFERROR(__xludf.DUMMYFUNCTION("if(isblank($A34),"""",REGEXREPLACE($A34,   "",?(\d),?"",  ""$1""&amp;""-""&amp;$H34))"),"")</f>
        <v/>
      </c>
      <c r="S34" s="47" t="b">
        <f t="shared" si="2"/>
        <v>0</v>
      </c>
      <c r="T34" s="47" t="str">
        <f>IFERROR(__xludf.DUMMYFUNCTION("iferror(split(A34,"","",TRUE,TRUE),"""")"),"")</f>
        <v/>
      </c>
      <c r="U34" s="47"/>
      <c r="V34" s="47"/>
      <c r="W34" s="47"/>
      <c r="X34" s="46" t="str">
        <f>IFERROR(__xludf.DUMMYFUNCTION("if(T34="""","""",if($S34,""Not aligned w/ a specific learning goal."",T34&amp;"": ""&amp;vlookup(to_text(T34),'1.Learning-Goals'!$A$3:$B$100,2,FALSE)))"),"")</f>
        <v/>
      </c>
      <c r="Y34" s="46" t="str">
        <f>IFERROR(__xludf.DUMMYFUNCTION("if(U34="""","""",if($S34,""Not aligned w/ a specific learning goal."",U34&amp;"": ""&amp;vlookup(to_text(U34),'1.Learning-Goals'!$A$3:$B$100,2,FALSE)))"),"")</f>
        <v/>
      </c>
      <c r="Z34" s="46" t="str">
        <f>IFERROR(__xludf.DUMMYFUNCTION("if(V34="""","""",if($S34,""Not aligned w/ a specific learning goal."",V34&amp;"": ""&amp;vlookup(to_text(V34),'1.Learning-Goals'!$A$3:$B$100,2,FALSE)))"),"")</f>
        <v/>
      </c>
      <c r="AA34" s="46" t="str">
        <f>IFERROR(__xludf.DUMMYFUNCTION("if(W34="""","""",if($S34,""Not aligned w/ a specific learning goal."",W34&amp;"": ""&amp;vlookup(to_text(W34),'1.Learning-Goals'!$A$3:$B$100,2,FALSE)))"),"")</f>
        <v/>
      </c>
      <c r="AB34" s="48"/>
      <c r="AC34" s="48"/>
      <c r="AD34" s="48"/>
      <c r="AE34" s="48"/>
      <c r="AF34" s="48"/>
      <c r="AG34" s="48"/>
      <c r="AH34" s="48"/>
      <c r="AI34" s="48"/>
    </row>
    <row r="35">
      <c r="A35" s="41"/>
      <c r="B35" s="42" t="str">
        <f t="shared" si="1"/>
        <v/>
      </c>
      <c r="C35" s="38" t="s">
        <v>129</v>
      </c>
      <c r="D35" s="43" t="s">
        <v>130</v>
      </c>
      <c r="E35" s="38" t="s">
        <v>58</v>
      </c>
      <c r="F35" s="38" t="s">
        <v>80</v>
      </c>
      <c r="G35" s="43" t="s">
        <v>60</v>
      </c>
      <c r="H35" s="38" t="s">
        <v>61</v>
      </c>
      <c r="I35" s="43" t="s">
        <v>81</v>
      </c>
      <c r="J35" s="43"/>
      <c r="K35" s="43"/>
      <c r="L35" s="50"/>
      <c r="M35" s="43"/>
      <c r="N35" s="43"/>
      <c r="O35" s="38" t="s">
        <v>82</v>
      </c>
      <c r="P35" s="44"/>
      <c r="Q35" s="45">
        <v>44322.0</v>
      </c>
      <c r="R35" s="46" t="str">
        <f>IFERROR(__xludf.DUMMYFUNCTION("if(isblank($A35),"""",REGEXREPLACE($A35,   "",?(\d),?"",  ""$1""&amp;""-""&amp;$H35))"),"")</f>
        <v/>
      </c>
      <c r="S35" s="47" t="b">
        <f t="shared" si="2"/>
        <v>0</v>
      </c>
      <c r="T35" s="47" t="str">
        <f>IFERROR(__xludf.DUMMYFUNCTION("iferror(split(A35,"","",TRUE,TRUE),"""")"),"")</f>
        <v/>
      </c>
      <c r="U35" s="47"/>
      <c r="V35" s="47"/>
      <c r="W35" s="47"/>
      <c r="X35" s="46" t="str">
        <f>IFERROR(__xludf.DUMMYFUNCTION("if(T35="""","""",if($S35,""Not aligned w/ a specific learning goal."",T35&amp;"": ""&amp;vlookup(to_text(T35),'1.Learning-Goals'!$A$3:$B$100,2,FALSE)))"),"")</f>
        <v/>
      </c>
      <c r="Y35" s="46" t="str">
        <f>IFERROR(__xludf.DUMMYFUNCTION("if(U35="""","""",if($S35,""Not aligned w/ a specific learning goal."",U35&amp;"": ""&amp;vlookup(to_text(U35),'1.Learning-Goals'!$A$3:$B$100,2,FALSE)))"),"")</f>
        <v/>
      </c>
      <c r="Z35" s="46" t="str">
        <f>IFERROR(__xludf.DUMMYFUNCTION("if(V35="""","""",if($S35,""Not aligned w/ a specific learning goal."",V35&amp;"": ""&amp;vlookup(to_text(V35),'1.Learning-Goals'!$A$3:$B$100,2,FALSE)))"),"")</f>
        <v/>
      </c>
      <c r="AA35" s="46" t="str">
        <f>IFERROR(__xludf.DUMMYFUNCTION("if(W35="""","""",if($S35,""Not aligned w/ a specific learning goal."",W35&amp;"": ""&amp;vlookup(to_text(W35),'1.Learning-Goals'!$A$3:$B$100,2,FALSE)))"),"")</f>
        <v/>
      </c>
      <c r="AB35" s="48"/>
      <c r="AC35" s="48"/>
      <c r="AD35" s="48"/>
      <c r="AE35" s="48"/>
      <c r="AF35" s="48"/>
      <c r="AG35" s="48"/>
      <c r="AH35" s="48"/>
      <c r="AI35" s="48"/>
    </row>
    <row r="36">
      <c r="A36" s="41"/>
      <c r="B36" s="42" t="str">
        <f t="shared" si="1"/>
        <v/>
      </c>
      <c r="C36" s="38" t="s">
        <v>131</v>
      </c>
      <c r="D36" s="43" t="s">
        <v>132</v>
      </c>
      <c r="E36" s="38" t="s">
        <v>58</v>
      </c>
      <c r="F36" s="38" t="s">
        <v>80</v>
      </c>
      <c r="G36" s="43" t="s">
        <v>65</v>
      </c>
      <c r="H36" s="38" t="s">
        <v>61</v>
      </c>
      <c r="I36" s="43" t="s">
        <v>81</v>
      </c>
      <c r="J36" s="43"/>
      <c r="K36" s="43"/>
      <c r="L36" s="50"/>
      <c r="M36" s="43"/>
      <c r="N36" s="43"/>
      <c r="O36" s="38" t="s">
        <v>82</v>
      </c>
      <c r="P36" s="44"/>
      <c r="Q36" s="45">
        <v>44451.0</v>
      </c>
      <c r="R36" s="46" t="str">
        <f>IFERROR(__xludf.DUMMYFUNCTION("if(isblank($A36),"""",REGEXREPLACE($A36,   "",?(\d),?"",  ""$1""&amp;""-""&amp;$H36))"),"")</f>
        <v/>
      </c>
      <c r="S36" s="47" t="b">
        <f t="shared" si="2"/>
        <v>0</v>
      </c>
      <c r="T36" s="47" t="str">
        <f>IFERROR(__xludf.DUMMYFUNCTION("iferror(split(A36,"","",TRUE,TRUE),"""")"),"")</f>
        <v/>
      </c>
      <c r="U36" s="47"/>
      <c r="V36" s="47"/>
      <c r="W36" s="47"/>
      <c r="X36" s="46" t="str">
        <f>IFERROR(__xludf.DUMMYFUNCTION("if(T36="""","""",if($S36,""Not aligned w/ a specific learning goal."",T36&amp;"": ""&amp;vlookup(to_text(T36),'1.Learning-Goals'!$A$3:$B$100,2,FALSE)))"),"")</f>
        <v/>
      </c>
      <c r="Y36" s="46" t="str">
        <f>IFERROR(__xludf.DUMMYFUNCTION("if(U36="""","""",if($S36,""Not aligned w/ a specific learning goal."",U36&amp;"": ""&amp;vlookup(to_text(U36),'1.Learning-Goals'!$A$3:$B$100,2,FALSE)))"),"")</f>
        <v/>
      </c>
      <c r="Z36" s="46" t="str">
        <f>IFERROR(__xludf.DUMMYFUNCTION("if(V36="""","""",if($S36,""Not aligned w/ a specific learning goal."",V36&amp;"": ""&amp;vlookup(to_text(V36),'1.Learning-Goals'!$A$3:$B$100,2,FALSE)))"),"")</f>
        <v/>
      </c>
      <c r="AA36" s="46" t="str">
        <f>IFERROR(__xludf.DUMMYFUNCTION("if(W36="""","""",if($S36,""Not aligned w/ a specific learning goal."",W36&amp;"": ""&amp;vlookup(to_text(W36),'1.Learning-Goals'!$A$3:$B$100,2,FALSE)))"),"")</f>
        <v/>
      </c>
      <c r="AB36" s="48"/>
      <c r="AC36" s="48"/>
      <c r="AD36" s="48"/>
      <c r="AE36" s="48"/>
      <c r="AF36" s="48"/>
      <c r="AG36" s="48"/>
      <c r="AH36" s="48"/>
      <c r="AI36" s="48"/>
    </row>
    <row r="37">
      <c r="A37" s="41"/>
      <c r="B37" s="42" t="str">
        <f t="shared" si="1"/>
        <v/>
      </c>
      <c r="C37" s="38" t="s">
        <v>133</v>
      </c>
      <c r="D37" s="43" t="s">
        <v>134</v>
      </c>
      <c r="E37" s="38" t="s">
        <v>58</v>
      </c>
      <c r="F37" s="38" t="s">
        <v>80</v>
      </c>
      <c r="G37" s="43" t="s">
        <v>60</v>
      </c>
      <c r="H37" s="38" t="s">
        <v>61</v>
      </c>
      <c r="I37" s="43" t="s">
        <v>81</v>
      </c>
      <c r="J37" s="43"/>
      <c r="K37" s="43"/>
      <c r="L37" s="50"/>
      <c r="M37" s="43"/>
      <c r="N37" s="43"/>
      <c r="O37" s="38" t="s">
        <v>82</v>
      </c>
      <c r="P37" s="44"/>
      <c r="Q37" s="45">
        <v>44322.0</v>
      </c>
      <c r="R37" s="46" t="str">
        <f>IFERROR(__xludf.DUMMYFUNCTION("if(isblank($A37),"""",REGEXREPLACE($A37,   "",?(\d),?"",  ""$1""&amp;""-""&amp;$H37))"),"")</f>
        <v/>
      </c>
      <c r="S37" s="47" t="b">
        <f t="shared" si="2"/>
        <v>0</v>
      </c>
      <c r="T37" s="47" t="str">
        <f>IFERROR(__xludf.DUMMYFUNCTION("iferror(split(A37,"","",TRUE,TRUE),"""")"),"")</f>
        <v/>
      </c>
      <c r="U37" s="47"/>
      <c r="V37" s="47"/>
      <c r="W37" s="47"/>
      <c r="X37" s="46" t="str">
        <f>IFERROR(__xludf.DUMMYFUNCTION("if(T37="""","""",if($S37,""Not aligned w/ a specific learning goal."",T37&amp;"": ""&amp;vlookup(to_text(T37),'1.Learning-Goals'!$A$3:$B$100,2,FALSE)))"),"")</f>
        <v/>
      </c>
      <c r="Y37" s="46" t="str">
        <f>IFERROR(__xludf.DUMMYFUNCTION("if(U37="""","""",if($S37,""Not aligned w/ a specific learning goal."",U37&amp;"": ""&amp;vlookup(to_text(U37),'1.Learning-Goals'!$A$3:$B$100,2,FALSE)))"),"")</f>
        <v/>
      </c>
      <c r="Z37" s="46" t="str">
        <f>IFERROR(__xludf.DUMMYFUNCTION("if(V37="""","""",if($S37,""Not aligned w/ a specific learning goal."",V37&amp;"": ""&amp;vlookup(to_text(V37),'1.Learning-Goals'!$A$3:$B$100,2,FALSE)))"),"")</f>
        <v/>
      </c>
      <c r="AA37" s="46" t="str">
        <f>IFERROR(__xludf.DUMMYFUNCTION("if(W37="""","""",if($S37,""Not aligned w/ a specific learning goal."",W37&amp;"": ""&amp;vlookup(to_text(W37),'1.Learning-Goals'!$A$3:$B$100,2,FALSE)))"),"")</f>
        <v/>
      </c>
      <c r="AB37" s="48"/>
      <c r="AC37" s="48"/>
      <c r="AD37" s="48"/>
      <c r="AE37" s="48"/>
      <c r="AF37" s="48"/>
      <c r="AG37" s="48"/>
      <c r="AH37" s="48"/>
      <c r="AI37" s="48"/>
    </row>
    <row r="38">
      <c r="A38" s="41"/>
      <c r="B38" s="42" t="str">
        <f t="shared" si="1"/>
        <v/>
      </c>
      <c r="C38" s="38" t="s">
        <v>135</v>
      </c>
      <c r="D38" s="43" t="s">
        <v>136</v>
      </c>
      <c r="E38" s="38" t="s">
        <v>58</v>
      </c>
      <c r="F38" s="38" t="s">
        <v>80</v>
      </c>
      <c r="G38" s="43" t="s">
        <v>65</v>
      </c>
      <c r="H38" s="38" t="s">
        <v>61</v>
      </c>
      <c r="I38" s="43" t="s">
        <v>81</v>
      </c>
      <c r="J38" s="43"/>
      <c r="K38" s="43"/>
      <c r="L38" s="50"/>
      <c r="M38" s="43"/>
      <c r="N38" s="43"/>
      <c r="O38" s="38" t="s">
        <v>82</v>
      </c>
      <c r="P38" s="44"/>
      <c r="Q38" s="45">
        <v>44451.0</v>
      </c>
      <c r="R38" s="46" t="str">
        <f>IFERROR(__xludf.DUMMYFUNCTION("if(isblank($A38),"""",REGEXREPLACE($A38,   "",?(\d),?"",  ""$1""&amp;""-""&amp;$H38))"),"")</f>
        <v/>
      </c>
      <c r="S38" s="47" t="b">
        <f t="shared" si="2"/>
        <v>0</v>
      </c>
      <c r="T38" s="47" t="str">
        <f>IFERROR(__xludf.DUMMYFUNCTION("iferror(split(A38,"","",TRUE,TRUE),"""")"),"")</f>
        <v/>
      </c>
      <c r="U38" s="47"/>
      <c r="V38" s="47"/>
      <c r="W38" s="47"/>
      <c r="X38" s="46" t="str">
        <f>IFERROR(__xludf.DUMMYFUNCTION("if(T38="""","""",if($S38,""Not aligned w/ a specific learning goal."",T38&amp;"": ""&amp;vlookup(to_text(T38),'1.Learning-Goals'!$A$3:$B$100,2,FALSE)))"),"")</f>
        <v/>
      </c>
      <c r="Y38" s="46" t="str">
        <f>IFERROR(__xludf.DUMMYFUNCTION("if(U38="""","""",if($S38,""Not aligned w/ a specific learning goal."",U38&amp;"": ""&amp;vlookup(to_text(U38),'1.Learning-Goals'!$A$3:$B$100,2,FALSE)))"),"")</f>
        <v/>
      </c>
      <c r="Z38" s="46" t="str">
        <f>IFERROR(__xludf.DUMMYFUNCTION("if(V38="""","""",if($S38,""Not aligned w/ a specific learning goal."",V38&amp;"": ""&amp;vlookup(to_text(V38),'1.Learning-Goals'!$A$3:$B$100,2,FALSE)))"),"")</f>
        <v/>
      </c>
      <c r="AA38" s="46" t="str">
        <f>IFERROR(__xludf.DUMMYFUNCTION("if(W38="""","""",if($S38,""Not aligned w/ a specific learning goal."",W38&amp;"": ""&amp;vlookup(to_text(W38),'1.Learning-Goals'!$A$3:$B$100,2,FALSE)))"),"")</f>
        <v/>
      </c>
      <c r="AB38" s="48"/>
      <c r="AC38" s="48"/>
      <c r="AD38" s="48"/>
      <c r="AE38" s="48"/>
      <c r="AF38" s="48"/>
      <c r="AG38" s="48"/>
      <c r="AH38" s="48"/>
      <c r="AI38" s="48"/>
    </row>
    <row r="39">
      <c r="A39" s="41"/>
      <c r="B39" s="42" t="str">
        <f t="shared" si="1"/>
        <v/>
      </c>
      <c r="C39" s="38" t="s">
        <v>137</v>
      </c>
      <c r="D39" s="43" t="s">
        <v>138</v>
      </c>
      <c r="E39" s="38" t="s">
        <v>58</v>
      </c>
      <c r="F39" s="38" t="s">
        <v>80</v>
      </c>
      <c r="G39" s="43" t="s">
        <v>60</v>
      </c>
      <c r="H39" s="38" t="s">
        <v>61</v>
      </c>
      <c r="I39" s="43" t="s">
        <v>81</v>
      </c>
      <c r="J39" s="43"/>
      <c r="K39" s="43"/>
      <c r="L39" s="50"/>
      <c r="M39" s="43"/>
      <c r="N39" s="43"/>
      <c r="O39" s="38" t="s">
        <v>82</v>
      </c>
      <c r="P39" s="44"/>
      <c r="Q39" s="45">
        <v>44322.0</v>
      </c>
      <c r="R39" s="46" t="str">
        <f>IFERROR(__xludf.DUMMYFUNCTION("if(isblank($A39),"""",REGEXREPLACE($A39,   "",?(\d),?"",  ""$1""&amp;""-""&amp;$H39))"),"")</f>
        <v/>
      </c>
      <c r="S39" s="47" t="b">
        <f t="shared" si="2"/>
        <v>0</v>
      </c>
      <c r="T39" s="47" t="str">
        <f>IFERROR(__xludf.DUMMYFUNCTION("iferror(split(A39,"","",TRUE,TRUE),"""")"),"")</f>
        <v/>
      </c>
      <c r="U39" s="47"/>
      <c r="V39" s="47"/>
      <c r="W39" s="47"/>
      <c r="X39" s="46" t="str">
        <f>IFERROR(__xludf.DUMMYFUNCTION("if(T39="""","""",if($S39,""Not aligned w/ a specific learning goal."",T39&amp;"": ""&amp;vlookup(to_text(T39),'1.Learning-Goals'!$A$3:$B$100,2,FALSE)))"),"")</f>
        <v/>
      </c>
      <c r="Y39" s="46" t="str">
        <f>IFERROR(__xludf.DUMMYFUNCTION("if(U39="""","""",if($S39,""Not aligned w/ a specific learning goal."",U39&amp;"": ""&amp;vlookup(to_text(U39),'1.Learning-Goals'!$A$3:$B$100,2,FALSE)))"),"")</f>
        <v/>
      </c>
      <c r="Z39" s="46" t="str">
        <f>IFERROR(__xludf.DUMMYFUNCTION("if(V39="""","""",if($S39,""Not aligned w/ a specific learning goal."",V39&amp;"": ""&amp;vlookup(to_text(V39),'1.Learning-Goals'!$A$3:$B$100,2,FALSE)))"),"")</f>
        <v/>
      </c>
      <c r="AA39" s="46" t="str">
        <f>IFERROR(__xludf.DUMMYFUNCTION("if(W39="""","""",if($S39,""Not aligned w/ a specific learning goal."",W39&amp;"": ""&amp;vlookup(to_text(W39),'1.Learning-Goals'!$A$3:$B$100,2,FALSE)))"),"")</f>
        <v/>
      </c>
      <c r="AB39" s="48"/>
      <c r="AC39" s="48"/>
      <c r="AD39" s="48"/>
      <c r="AE39" s="48"/>
      <c r="AF39" s="48"/>
      <c r="AG39" s="48"/>
      <c r="AH39" s="48"/>
      <c r="AI39" s="48"/>
    </row>
    <row r="40">
      <c r="A40" s="41"/>
      <c r="B40" s="42" t="str">
        <f t="shared" si="1"/>
        <v/>
      </c>
      <c r="C40" s="38" t="s">
        <v>139</v>
      </c>
      <c r="D40" s="43" t="s">
        <v>140</v>
      </c>
      <c r="E40" s="38" t="s">
        <v>58</v>
      </c>
      <c r="F40" s="38" t="s">
        <v>80</v>
      </c>
      <c r="G40" s="43" t="s">
        <v>65</v>
      </c>
      <c r="H40" s="38" t="s">
        <v>61</v>
      </c>
      <c r="I40" s="43" t="s">
        <v>81</v>
      </c>
      <c r="J40" s="43"/>
      <c r="K40" s="43"/>
      <c r="L40" s="50"/>
      <c r="M40" s="43"/>
      <c r="N40" s="43"/>
      <c r="O40" s="38" t="s">
        <v>82</v>
      </c>
      <c r="P40" s="44"/>
      <c r="Q40" s="45">
        <v>44451.0</v>
      </c>
      <c r="R40" s="46" t="str">
        <f>IFERROR(__xludf.DUMMYFUNCTION("if(isblank($A40),"""",REGEXREPLACE($A40,   "",?(\d),?"",  ""$1""&amp;""-""&amp;$H40))"),"")</f>
        <v/>
      </c>
      <c r="S40" s="47" t="b">
        <f t="shared" si="2"/>
        <v>0</v>
      </c>
      <c r="T40" s="47" t="str">
        <f>IFERROR(__xludf.DUMMYFUNCTION("iferror(split(A40,"","",TRUE,TRUE),"""")"),"")</f>
        <v/>
      </c>
      <c r="U40" s="47"/>
      <c r="V40" s="47"/>
      <c r="W40" s="47"/>
      <c r="X40" s="46" t="str">
        <f>IFERROR(__xludf.DUMMYFUNCTION("if(T40="""","""",if($S40,""Not aligned w/ a specific learning goal."",T40&amp;"": ""&amp;vlookup(to_text(T40),'1.Learning-Goals'!$A$3:$B$100,2,FALSE)))"),"")</f>
        <v/>
      </c>
      <c r="Y40" s="46" t="str">
        <f>IFERROR(__xludf.DUMMYFUNCTION("if(U40="""","""",if($S40,""Not aligned w/ a specific learning goal."",U40&amp;"": ""&amp;vlookup(to_text(U40),'1.Learning-Goals'!$A$3:$B$100,2,FALSE)))"),"")</f>
        <v/>
      </c>
      <c r="Z40" s="46" t="str">
        <f>IFERROR(__xludf.DUMMYFUNCTION("if(V40="""","""",if($S40,""Not aligned w/ a specific learning goal."",V40&amp;"": ""&amp;vlookup(to_text(V40),'1.Learning-Goals'!$A$3:$B$100,2,FALSE)))"),"")</f>
        <v/>
      </c>
      <c r="AA40" s="46" t="str">
        <f>IFERROR(__xludf.DUMMYFUNCTION("if(W40="""","""",if($S40,""Not aligned w/ a specific learning goal."",W40&amp;"": ""&amp;vlookup(to_text(W40),'1.Learning-Goals'!$A$3:$B$100,2,FALSE)))"),"")</f>
        <v/>
      </c>
      <c r="AB40" s="48"/>
      <c r="AC40" s="48"/>
      <c r="AD40" s="48"/>
      <c r="AE40" s="48"/>
      <c r="AF40" s="48"/>
      <c r="AG40" s="48"/>
      <c r="AH40" s="48"/>
      <c r="AI40" s="48"/>
    </row>
    <row r="41">
      <c r="A41" s="41"/>
      <c r="B41" s="42" t="str">
        <f t="shared" si="1"/>
        <v/>
      </c>
      <c r="C41" s="38" t="s">
        <v>141</v>
      </c>
      <c r="D41" s="43" t="s">
        <v>142</v>
      </c>
      <c r="E41" s="38" t="s">
        <v>58</v>
      </c>
      <c r="F41" s="38" t="s">
        <v>80</v>
      </c>
      <c r="G41" s="43" t="s">
        <v>60</v>
      </c>
      <c r="H41" s="38" t="s">
        <v>61</v>
      </c>
      <c r="I41" s="43" t="s">
        <v>81</v>
      </c>
      <c r="J41" s="43"/>
      <c r="K41" s="43"/>
      <c r="L41" s="50"/>
      <c r="M41" s="43"/>
      <c r="N41" s="43"/>
      <c r="O41" s="38" t="s">
        <v>82</v>
      </c>
      <c r="P41" s="44"/>
      <c r="Q41" s="45">
        <v>44322.0</v>
      </c>
      <c r="R41" s="46" t="str">
        <f>IFERROR(__xludf.DUMMYFUNCTION("if(isblank($A41),"""",REGEXREPLACE($A41,   "",?(\d),?"",  ""$1""&amp;""-""&amp;$H41))"),"")</f>
        <v/>
      </c>
      <c r="S41" s="47" t="b">
        <f t="shared" si="2"/>
        <v>0</v>
      </c>
      <c r="T41" s="47" t="str">
        <f>IFERROR(__xludf.DUMMYFUNCTION("iferror(split(A41,"","",TRUE,TRUE),"""")"),"")</f>
        <v/>
      </c>
      <c r="U41" s="47"/>
      <c r="V41" s="47"/>
      <c r="W41" s="47"/>
      <c r="X41" s="46" t="str">
        <f>IFERROR(__xludf.DUMMYFUNCTION("if(T41="""","""",if($S41,""Not aligned w/ a specific learning goal."",T41&amp;"": ""&amp;vlookup(to_text(T41),'1.Learning-Goals'!$A$3:$B$100,2,FALSE)))"),"")</f>
        <v/>
      </c>
      <c r="Y41" s="46" t="str">
        <f>IFERROR(__xludf.DUMMYFUNCTION("if(U41="""","""",if($S41,""Not aligned w/ a specific learning goal."",U41&amp;"": ""&amp;vlookup(to_text(U41),'1.Learning-Goals'!$A$3:$B$100,2,FALSE)))"),"")</f>
        <v/>
      </c>
      <c r="Z41" s="46" t="str">
        <f>IFERROR(__xludf.DUMMYFUNCTION("if(V41="""","""",if($S41,""Not aligned w/ a specific learning goal."",V41&amp;"": ""&amp;vlookup(to_text(V41),'1.Learning-Goals'!$A$3:$B$100,2,FALSE)))"),"")</f>
        <v/>
      </c>
      <c r="AA41" s="46" t="str">
        <f>IFERROR(__xludf.DUMMYFUNCTION("if(W41="""","""",if($S41,""Not aligned w/ a specific learning goal."",W41&amp;"": ""&amp;vlookup(to_text(W41),'1.Learning-Goals'!$A$3:$B$100,2,FALSE)))"),"")</f>
        <v/>
      </c>
      <c r="AB41" s="48"/>
      <c r="AC41" s="48"/>
      <c r="AD41" s="48"/>
      <c r="AE41" s="48"/>
      <c r="AF41" s="48"/>
      <c r="AG41" s="48"/>
      <c r="AH41" s="48"/>
      <c r="AI41" s="48"/>
    </row>
    <row r="42">
      <c r="A42" s="41"/>
      <c r="B42" s="42" t="str">
        <f t="shared" si="1"/>
        <v/>
      </c>
      <c r="C42" s="38" t="s">
        <v>143</v>
      </c>
      <c r="D42" s="43" t="s">
        <v>144</v>
      </c>
      <c r="E42" s="38" t="s">
        <v>58</v>
      </c>
      <c r="F42" s="38" t="s">
        <v>80</v>
      </c>
      <c r="G42" s="43" t="s">
        <v>65</v>
      </c>
      <c r="H42" s="38" t="s">
        <v>61</v>
      </c>
      <c r="I42" s="43" t="s">
        <v>81</v>
      </c>
      <c r="J42" s="43"/>
      <c r="K42" s="43"/>
      <c r="L42" s="50"/>
      <c r="M42" s="43"/>
      <c r="N42" s="43"/>
      <c r="O42" s="38" t="s">
        <v>82</v>
      </c>
      <c r="P42" s="44"/>
      <c r="Q42" s="45">
        <v>44451.0</v>
      </c>
      <c r="R42" s="46" t="str">
        <f>IFERROR(__xludf.DUMMYFUNCTION("if(isblank($A42),"""",REGEXREPLACE($A42,   "",?(\d),?"",  ""$1""&amp;""-""&amp;$H42))"),"")</f>
        <v/>
      </c>
      <c r="S42" s="47" t="b">
        <f t="shared" si="2"/>
        <v>0</v>
      </c>
      <c r="T42" s="47" t="str">
        <f>IFERROR(__xludf.DUMMYFUNCTION("iferror(split(A42,"","",TRUE,TRUE),"""")"),"")</f>
        <v/>
      </c>
      <c r="U42" s="47"/>
      <c r="V42" s="47"/>
      <c r="W42" s="47"/>
      <c r="X42" s="46" t="str">
        <f>IFERROR(__xludf.DUMMYFUNCTION("if(T42="""","""",if($S42,""Not aligned w/ a specific learning goal."",T42&amp;"": ""&amp;vlookup(to_text(T42),'1.Learning-Goals'!$A$3:$B$100,2,FALSE)))"),"")</f>
        <v/>
      </c>
      <c r="Y42" s="46" t="str">
        <f>IFERROR(__xludf.DUMMYFUNCTION("if(U42="""","""",if($S42,""Not aligned w/ a specific learning goal."",U42&amp;"": ""&amp;vlookup(to_text(U42),'1.Learning-Goals'!$A$3:$B$100,2,FALSE)))"),"")</f>
        <v/>
      </c>
      <c r="Z42" s="46" t="str">
        <f>IFERROR(__xludf.DUMMYFUNCTION("if(V42="""","""",if($S42,""Not aligned w/ a specific learning goal."",V42&amp;"": ""&amp;vlookup(to_text(V42),'1.Learning-Goals'!$A$3:$B$100,2,FALSE)))"),"")</f>
        <v/>
      </c>
      <c r="AA42" s="46" t="str">
        <f>IFERROR(__xludf.DUMMYFUNCTION("if(W42="""","""",if($S42,""Not aligned w/ a specific learning goal."",W42&amp;"": ""&amp;vlookup(to_text(W42),'1.Learning-Goals'!$A$3:$B$100,2,FALSE)))"),"")</f>
        <v/>
      </c>
      <c r="AB42" s="48"/>
      <c r="AC42" s="48"/>
      <c r="AD42" s="48"/>
      <c r="AE42" s="48"/>
      <c r="AF42" s="48"/>
      <c r="AG42" s="48"/>
      <c r="AH42" s="48"/>
      <c r="AI42" s="48"/>
    </row>
    <row r="43">
      <c r="A43" s="41"/>
      <c r="B43" s="42" t="str">
        <f t="shared" si="1"/>
        <v/>
      </c>
      <c r="C43" s="38" t="s">
        <v>145</v>
      </c>
      <c r="D43" s="43" t="s">
        <v>146</v>
      </c>
      <c r="E43" s="38" t="s">
        <v>58</v>
      </c>
      <c r="F43" s="38" t="s">
        <v>80</v>
      </c>
      <c r="G43" s="43" t="s">
        <v>60</v>
      </c>
      <c r="H43" s="38" t="s">
        <v>61</v>
      </c>
      <c r="I43" s="43" t="s">
        <v>81</v>
      </c>
      <c r="J43" s="43"/>
      <c r="K43" s="43"/>
      <c r="L43" s="50"/>
      <c r="M43" s="43"/>
      <c r="N43" s="43"/>
      <c r="O43" s="38" t="s">
        <v>82</v>
      </c>
      <c r="P43" s="44"/>
      <c r="Q43" s="45">
        <v>44322.0</v>
      </c>
      <c r="R43" s="46" t="str">
        <f>IFERROR(__xludf.DUMMYFUNCTION("if(isblank($A43),"""",REGEXREPLACE($A43,   "",?(\d),?"",  ""$1""&amp;""-""&amp;$H43))"),"")</f>
        <v/>
      </c>
      <c r="S43" s="47" t="b">
        <f t="shared" si="2"/>
        <v>0</v>
      </c>
      <c r="T43" s="47" t="str">
        <f>IFERROR(__xludf.DUMMYFUNCTION("iferror(split(A43,"","",TRUE,TRUE),"""")"),"")</f>
        <v/>
      </c>
      <c r="U43" s="47"/>
      <c r="V43" s="47"/>
      <c r="W43" s="47"/>
      <c r="X43" s="46" t="str">
        <f>IFERROR(__xludf.DUMMYFUNCTION("if(T43="""","""",if($S43,""Not aligned w/ a specific learning goal."",T43&amp;"": ""&amp;vlookup(to_text(T43),'1.Learning-Goals'!$A$3:$B$100,2,FALSE)))"),"")</f>
        <v/>
      </c>
      <c r="Y43" s="46" t="str">
        <f>IFERROR(__xludf.DUMMYFUNCTION("if(U43="""","""",if($S43,""Not aligned w/ a specific learning goal."",U43&amp;"": ""&amp;vlookup(to_text(U43),'1.Learning-Goals'!$A$3:$B$100,2,FALSE)))"),"")</f>
        <v/>
      </c>
      <c r="Z43" s="46" t="str">
        <f>IFERROR(__xludf.DUMMYFUNCTION("if(V43="""","""",if($S43,""Not aligned w/ a specific learning goal."",V43&amp;"": ""&amp;vlookup(to_text(V43),'1.Learning-Goals'!$A$3:$B$100,2,FALSE)))"),"")</f>
        <v/>
      </c>
      <c r="AA43" s="46" t="str">
        <f>IFERROR(__xludf.DUMMYFUNCTION("if(W43="""","""",if($S43,""Not aligned w/ a specific learning goal."",W43&amp;"": ""&amp;vlookup(to_text(W43),'1.Learning-Goals'!$A$3:$B$100,2,FALSE)))"),"")</f>
        <v/>
      </c>
      <c r="AB43" s="48"/>
      <c r="AC43" s="48"/>
      <c r="AD43" s="48"/>
      <c r="AE43" s="48"/>
      <c r="AF43" s="48"/>
      <c r="AG43" s="48"/>
      <c r="AH43" s="48"/>
      <c r="AI43" s="48"/>
    </row>
    <row r="44">
      <c r="A44" s="41"/>
      <c r="B44" s="42" t="str">
        <f t="shared" si="1"/>
        <v/>
      </c>
      <c r="C44" s="38" t="s">
        <v>147</v>
      </c>
      <c r="D44" s="43" t="s">
        <v>148</v>
      </c>
      <c r="E44" s="38" t="s">
        <v>58</v>
      </c>
      <c r="F44" s="38" t="s">
        <v>80</v>
      </c>
      <c r="G44" s="43" t="s">
        <v>65</v>
      </c>
      <c r="H44" s="38" t="s">
        <v>61</v>
      </c>
      <c r="I44" s="43" t="s">
        <v>81</v>
      </c>
      <c r="J44" s="43"/>
      <c r="K44" s="43"/>
      <c r="L44" s="50"/>
      <c r="M44" s="43"/>
      <c r="N44" s="43"/>
      <c r="O44" s="38" t="s">
        <v>82</v>
      </c>
      <c r="P44" s="44"/>
      <c r="Q44" s="45">
        <v>44451.0</v>
      </c>
      <c r="R44" s="46" t="str">
        <f>IFERROR(__xludf.DUMMYFUNCTION("if(isblank($A44),"""",REGEXREPLACE($A44,   "",?(\d),?"",  ""$1""&amp;""-""&amp;$H44))"),"")</f>
        <v/>
      </c>
      <c r="S44" s="47" t="b">
        <f t="shared" si="2"/>
        <v>0</v>
      </c>
      <c r="T44" s="47" t="str">
        <f>IFERROR(__xludf.DUMMYFUNCTION("iferror(split(A44,"","",TRUE,TRUE),"""")"),"")</f>
        <v/>
      </c>
      <c r="U44" s="47"/>
      <c r="V44" s="47"/>
      <c r="W44" s="47"/>
      <c r="X44" s="46" t="str">
        <f>IFERROR(__xludf.DUMMYFUNCTION("if(T44="""","""",if($S44,""Not aligned w/ a specific learning goal."",T44&amp;"": ""&amp;vlookup(to_text(T44),'1.Learning-Goals'!$A$3:$B$100,2,FALSE)))"),"")</f>
        <v/>
      </c>
      <c r="Y44" s="46" t="str">
        <f>IFERROR(__xludf.DUMMYFUNCTION("if(U44="""","""",if($S44,""Not aligned w/ a specific learning goal."",U44&amp;"": ""&amp;vlookup(to_text(U44),'1.Learning-Goals'!$A$3:$B$100,2,FALSE)))"),"")</f>
        <v/>
      </c>
      <c r="Z44" s="46" t="str">
        <f>IFERROR(__xludf.DUMMYFUNCTION("if(V44="""","""",if($S44,""Not aligned w/ a specific learning goal."",V44&amp;"": ""&amp;vlookup(to_text(V44),'1.Learning-Goals'!$A$3:$B$100,2,FALSE)))"),"")</f>
        <v/>
      </c>
      <c r="AA44" s="46" t="str">
        <f>IFERROR(__xludf.DUMMYFUNCTION("if(W44="""","""",if($S44,""Not aligned w/ a specific learning goal."",W44&amp;"": ""&amp;vlookup(to_text(W44),'1.Learning-Goals'!$A$3:$B$100,2,FALSE)))"),"")</f>
        <v/>
      </c>
      <c r="AB44" s="48"/>
      <c r="AC44" s="48"/>
      <c r="AD44" s="48"/>
      <c r="AE44" s="48"/>
      <c r="AF44" s="48"/>
      <c r="AG44" s="48"/>
      <c r="AH44" s="48"/>
      <c r="AI44" s="48"/>
    </row>
    <row r="45">
      <c r="A45" s="41"/>
      <c r="B45" s="42" t="str">
        <f t="shared" si="1"/>
        <v/>
      </c>
      <c r="C45" s="38" t="s">
        <v>149</v>
      </c>
      <c r="D45" s="43" t="s">
        <v>150</v>
      </c>
      <c r="E45" s="38" t="s">
        <v>58</v>
      </c>
      <c r="F45" s="38" t="s">
        <v>80</v>
      </c>
      <c r="G45" s="43" t="s">
        <v>60</v>
      </c>
      <c r="H45" s="38" t="s">
        <v>61</v>
      </c>
      <c r="I45" s="43" t="s">
        <v>81</v>
      </c>
      <c r="J45" s="43"/>
      <c r="K45" s="43"/>
      <c r="L45" s="50"/>
      <c r="M45" s="43"/>
      <c r="N45" s="43"/>
      <c r="O45" s="38" t="s">
        <v>82</v>
      </c>
      <c r="P45" s="44"/>
      <c r="Q45" s="45">
        <v>44322.0</v>
      </c>
      <c r="R45" s="46" t="str">
        <f>IFERROR(__xludf.DUMMYFUNCTION("if(isblank($A45),"""",REGEXREPLACE($A45,   "",?(\d),?"",  ""$1""&amp;""-""&amp;$H45))"),"")</f>
        <v/>
      </c>
      <c r="S45" s="47" t="b">
        <f t="shared" si="2"/>
        <v>0</v>
      </c>
      <c r="T45" s="47" t="str">
        <f>IFERROR(__xludf.DUMMYFUNCTION("iferror(split(A45,"","",TRUE,TRUE),"""")"),"")</f>
        <v/>
      </c>
      <c r="U45" s="47"/>
      <c r="V45" s="47"/>
      <c r="W45" s="47"/>
      <c r="X45" s="46" t="str">
        <f>IFERROR(__xludf.DUMMYFUNCTION("if(T45="""","""",if($S45,""Not aligned w/ a specific learning goal."",T45&amp;"": ""&amp;vlookup(to_text(T45),'1.Learning-Goals'!$A$3:$B$100,2,FALSE)))"),"")</f>
        <v/>
      </c>
      <c r="Y45" s="46" t="str">
        <f>IFERROR(__xludf.DUMMYFUNCTION("if(U45="""","""",if($S45,""Not aligned w/ a specific learning goal."",U45&amp;"": ""&amp;vlookup(to_text(U45),'1.Learning-Goals'!$A$3:$B$100,2,FALSE)))"),"")</f>
        <v/>
      </c>
      <c r="Z45" s="46" t="str">
        <f>IFERROR(__xludf.DUMMYFUNCTION("if(V45="""","""",if($S45,""Not aligned w/ a specific learning goal."",V45&amp;"": ""&amp;vlookup(to_text(V45),'1.Learning-Goals'!$A$3:$B$100,2,FALSE)))"),"")</f>
        <v/>
      </c>
      <c r="AA45" s="46" t="str">
        <f>IFERROR(__xludf.DUMMYFUNCTION("if(W45="""","""",if($S45,""Not aligned w/ a specific learning goal."",W45&amp;"": ""&amp;vlookup(to_text(W45),'1.Learning-Goals'!$A$3:$B$100,2,FALSE)))"),"")</f>
        <v/>
      </c>
      <c r="AB45" s="48"/>
      <c r="AC45" s="48"/>
      <c r="AD45" s="48"/>
      <c r="AE45" s="48"/>
      <c r="AF45" s="48"/>
      <c r="AG45" s="48"/>
      <c r="AH45" s="48"/>
      <c r="AI45" s="48"/>
    </row>
    <row r="46">
      <c r="A46" s="41"/>
      <c r="B46" s="42" t="str">
        <f t="shared" si="1"/>
        <v/>
      </c>
      <c r="C46" s="38" t="s">
        <v>151</v>
      </c>
      <c r="D46" s="43" t="s">
        <v>152</v>
      </c>
      <c r="E46" s="38" t="s">
        <v>58</v>
      </c>
      <c r="F46" s="38" t="s">
        <v>80</v>
      </c>
      <c r="G46" s="43" t="s">
        <v>65</v>
      </c>
      <c r="H46" s="38" t="s">
        <v>61</v>
      </c>
      <c r="I46" s="43" t="s">
        <v>81</v>
      </c>
      <c r="J46" s="43"/>
      <c r="K46" s="43"/>
      <c r="L46" s="50"/>
      <c r="M46" s="43"/>
      <c r="N46" s="43"/>
      <c r="O46" s="38" t="s">
        <v>82</v>
      </c>
      <c r="P46" s="44"/>
      <c r="Q46" s="45">
        <v>44451.0</v>
      </c>
      <c r="R46" s="46" t="str">
        <f>IFERROR(__xludf.DUMMYFUNCTION("if(isblank($A46),"""",REGEXREPLACE($A46,   "",?(\d),?"",  ""$1""&amp;""-""&amp;$H46))"),"")</f>
        <v/>
      </c>
      <c r="S46" s="47" t="b">
        <f t="shared" si="2"/>
        <v>0</v>
      </c>
      <c r="T46" s="47" t="str">
        <f>IFERROR(__xludf.DUMMYFUNCTION("iferror(split(A46,"","",TRUE,TRUE),"""")"),"")</f>
        <v/>
      </c>
      <c r="U46" s="47"/>
      <c r="V46" s="47"/>
      <c r="W46" s="47"/>
      <c r="X46" s="46" t="str">
        <f>IFERROR(__xludf.DUMMYFUNCTION("if(T46="""","""",if($S46,""Not aligned w/ a specific learning goal."",T46&amp;"": ""&amp;vlookup(to_text(T46),'1.Learning-Goals'!$A$3:$B$100,2,FALSE)))"),"")</f>
        <v/>
      </c>
      <c r="Y46" s="46" t="str">
        <f>IFERROR(__xludf.DUMMYFUNCTION("if(U46="""","""",if($S46,""Not aligned w/ a specific learning goal."",U46&amp;"": ""&amp;vlookup(to_text(U46),'1.Learning-Goals'!$A$3:$B$100,2,FALSE)))"),"")</f>
        <v/>
      </c>
      <c r="Z46" s="46" t="str">
        <f>IFERROR(__xludf.DUMMYFUNCTION("if(V46="""","""",if($S46,""Not aligned w/ a specific learning goal."",V46&amp;"": ""&amp;vlookup(to_text(V46),'1.Learning-Goals'!$A$3:$B$100,2,FALSE)))"),"")</f>
        <v/>
      </c>
      <c r="AA46" s="46" t="str">
        <f>IFERROR(__xludf.DUMMYFUNCTION("if(W46="""","""",if($S46,""Not aligned w/ a specific learning goal."",W46&amp;"": ""&amp;vlookup(to_text(W46),'1.Learning-Goals'!$A$3:$B$100,2,FALSE)))"),"")</f>
        <v/>
      </c>
      <c r="AB46" s="48"/>
      <c r="AC46" s="48"/>
      <c r="AD46" s="48"/>
      <c r="AE46" s="48"/>
      <c r="AF46" s="48"/>
      <c r="AG46" s="48"/>
      <c r="AH46" s="48"/>
      <c r="AI46" s="48"/>
    </row>
    <row r="47">
      <c r="A47" s="41"/>
      <c r="B47" s="42" t="str">
        <f t="shared" si="1"/>
        <v/>
      </c>
      <c r="C47" s="38" t="s">
        <v>153</v>
      </c>
      <c r="D47" s="43" t="s">
        <v>154</v>
      </c>
      <c r="E47" s="38" t="s">
        <v>58</v>
      </c>
      <c r="F47" s="38" t="s">
        <v>80</v>
      </c>
      <c r="G47" s="43" t="s">
        <v>60</v>
      </c>
      <c r="H47" s="38" t="s">
        <v>61</v>
      </c>
      <c r="I47" s="43" t="s">
        <v>81</v>
      </c>
      <c r="J47" s="43"/>
      <c r="K47" s="43"/>
      <c r="L47" s="50"/>
      <c r="M47" s="43"/>
      <c r="N47" s="43"/>
      <c r="O47" s="38" t="s">
        <v>82</v>
      </c>
      <c r="P47" s="44"/>
      <c r="Q47" s="45">
        <v>44322.0</v>
      </c>
      <c r="R47" s="46" t="str">
        <f>IFERROR(__xludf.DUMMYFUNCTION("if(isblank($A47),"""",REGEXREPLACE($A47,   "",?(\d),?"",  ""$1""&amp;""-""&amp;$H47))"),"")</f>
        <v/>
      </c>
      <c r="S47" s="47" t="b">
        <f t="shared" si="2"/>
        <v>0</v>
      </c>
      <c r="T47" s="47" t="str">
        <f>IFERROR(__xludf.DUMMYFUNCTION("iferror(split(A47,"","",TRUE,TRUE),"""")"),"")</f>
        <v/>
      </c>
      <c r="U47" s="47"/>
      <c r="V47" s="47"/>
      <c r="W47" s="47"/>
      <c r="X47" s="46" t="str">
        <f>IFERROR(__xludf.DUMMYFUNCTION("if(T47="""","""",if($S47,""Not aligned w/ a specific learning goal."",T47&amp;"": ""&amp;vlookup(to_text(T47),'1.Learning-Goals'!$A$3:$B$100,2,FALSE)))"),"")</f>
        <v/>
      </c>
      <c r="Y47" s="46" t="str">
        <f>IFERROR(__xludf.DUMMYFUNCTION("if(U47="""","""",if($S47,""Not aligned w/ a specific learning goal."",U47&amp;"": ""&amp;vlookup(to_text(U47),'1.Learning-Goals'!$A$3:$B$100,2,FALSE)))"),"")</f>
        <v/>
      </c>
      <c r="Z47" s="46" t="str">
        <f>IFERROR(__xludf.DUMMYFUNCTION("if(V47="""","""",if($S47,""Not aligned w/ a specific learning goal."",V47&amp;"": ""&amp;vlookup(to_text(V47),'1.Learning-Goals'!$A$3:$B$100,2,FALSE)))"),"")</f>
        <v/>
      </c>
      <c r="AA47" s="46" t="str">
        <f>IFERROR(__xludf.DUMMYFUNCTION("if(W47="""","""",if($S47,""Not aligned w/ a specific learning goal."",W47&amp;"": ""&amp;vlookup(to_text(W47),'1.Learning-Goals'!$A$3:$B$100,2,FALSE)))"),"")</f>
        <v/>
      </c>
      <c r="AB47" s="48"/>
      <c r="AC47" s="48"/>
      <c r="AD47" s="48"/>
      <c r="AE47" s="48"/>
      <c r="AF47" s="48"/>
      <c r="AG47" s="48"/>
      <c r="AH47" s="48"/>
      <c r="AI47" s="48"/>
    </row>
    <row r="48">
      <c r="A48" s="41"/>
      <c r="B48" s="42" t="str">
        <f t="shared" si="1"/>
        <v/>
      </c>
      <c r="C48" s="38" t="s">
        <v>155</v>
      </c>
      <c r="D48" s="43" t="s">
        <v>156</v>
      </c>
      <c r="E48" s="38" t="s">
        <v>58</v>
      </c>
      <c r="F48" s="38" t="s">
        <v>80</v>
      </c>
      <c r="G48" s="43" t="s">
        <v>65</v>
      </c>
      <c r="H48" s="38" t="s">
        <v>61</v>
      </c>
      <c r="I48" s="43" t="s">
        <v>81</v>
      </c>
      <c r="J48" s="43"/>
      <c r="K48" s="43"/>
      <c r="L48" s="50"/>
      <c r="M48" s="43"/>
      <c r="N48" s="43"/>
      <c r="O48" s="38" t="s">
        <v>82</v>
      </c>
      <c r="P48" s="44"/>
      <c r="Q48" s="45">
        <v>44451.0</v>
      </c>
      <c r="R48" s="46" t="str">
        <f>IFERROR(__xludf.DUMMYFUNCTION("if(isblank($A48),"""",REGEXREPLACE($A48,   "",?(\d),?"",  ""$1""&amp;""-""&amp;$H48))"),"")</f>
        <v/>
      </c>
      <c r="S48" s="47" t="b">
        <f t="shared" si="2"/>
        <v>0</v>
      </c>
      <c r="T48" s="47" t="str">
        <f>IFERROR(__xludf.DUMMYFUNCTION("iferror(split(A48,"","",TRUE,TRUE),"""")"),"")</f>
        <v/>
      </c>
      <c r="U48" s="47"/>
      <c r="V48" s="47"/>
      <c r="W48" s="47"/>
      <c r="X48" s="46" t="str">
        <f>IFERROR(__xludf.DUMMYFUNCTION("if(T48="""","""",if($S48,""Not aligned w/ a specific learning goal."",T48&amp;"": ""&amp;vlookup(to_text(T48),'1.Learning-Goals'!$A$3:$B$100,2,FALSE)))"),"")</f>
        <v/>
      </c>
      <c r="Y48" s="46" t="str">
        <f>IFERROR(__xludf.DUMMYFUNCTION("if(U48="""","""",if($S48,""Not aligned w/ a specific learning goal."",U48&amp;"": ""&amp;vlookup(to_text(U48),'1.Learning-Goals'!$A$3:$B$100,2,FALSE)))"),"")</f>
        <v/>
      </c>
      <c r="Z48" s="46" t="str">
        <f>IFERROR(__xludf.DUMMYFUNCTION("if(V48="""","""",if($S48,""Not aligned w/ a specific learning goal."",V48&amp;"": ""&amp;vlookup(to_text(V48),'1.Learning-Goals'!$A$3:$B$100,2,FALSE)))"),"")</f>
        <v/>
      </c>
      <c r="AA48" s="46" t="str">
        <f>IFERROR(__xludf.DUMMYFUNCTION("if(W48="""","""",if($S48,""Not aligned w/ a specific learning goal."",W48&amp;"": ""&amp;vlookup(to_text(W48),'1.Learning-Goals'!$A$3:$B$100,2,FALSE)))"),"")</f>
        <v/>
      </c>
      <c r="AB48" s="48"/>
      <c r="AC48" s="48"/>
      <c r="AD48" s="48"/>
      <c r="AE48" s="48"/>
      <c r="AF48" s="48"/>
      <c r="AG48" s="48"/>
      <c r="AH48" s="48"/>
      <c r="AI48" s="48"/>
    </row>
    <row r="49">
      <c r="A49" s="41"/>
      <c r="B49" s="42" t="str">
        <f t="shared" si="1"/>
        <v/>
      </c>
      <c r="C49" s="38" t="s">
        <v>157</v>
      </c>
      <c r="D49" s="43" t="s">
        <v>158</v>
      </c>
      <c r="E49" s="38" t="s">
        <v>58</v>
      </c>
      <c r="F49" s="38" t="s">
        <v>80</v>
      </c>
      <c r="G49" s="43" t="s">
        <v>60</v>
      </c>
      <c r="H49" s="38" t="s">
        <v>61</v>
      </c>
      <c r="I49" s="43" t="s">
        <v>81</v>
      </c>
      <c r="J49" s="43"/>
      <c r="K49" s="43"/>
      <c r="L49" s="50"/>
      <c r="M49" s="43"/>
      <c r="N49" s="43"/>
      <c r="O49" s="38" t="s">
        <v>82</v>
      </c>
      <c r="P49" s="44"/>
      <c r="Q49" s="45">
        <v>44322.0</v>
      </c>
      <c r="R49" s="46" t="str">
        <f>IFERROR(__xludf.DUMMYFUNCTION("if(isblank($A49),"""",REGEXREPLACE($A49,   "",?(\d),?"",  ""$1""&amp;""-""&amp;$H49))"),"")</f>
        <v/>
      </c>
      <c r="S49" s="47" t="b">
        <f t="shared" si="2"/>
        <v>0</v>
      </c>
      <c r="T49" s="47" t="str">
        <f>IFERROR(__xludf.DUMMYFUNCTION("iferror(split(A49,"","",TRUE,TRUE),"""")"),"")</f>
        <v/>
      </c>
      <c r="U49" s="47"/>
      <c r="V49" s="47"/>
      <c r="W49" s="47"/>
      <c r="X49" s="46" t="str">
        <f>IFERROR(__xludf.DUMMYFUNCTION("if(T49="""","""",if($S49,""Not aligned w/ a specific learning goal."",T49&amp;"": ""&amp;vlookup(to_text(T49),'1.Learning-Goals'!$A$3:$B$100,2,FALSE)))"),"")</f>
        <v/>
      </c>
      <c r="Y49" s="46" t="str">
        <f>IFERROR(__xludf.DUMMYFUNCTION("if(U49="""","""",if($S49,""Not aligned w/ a specific learning goal."",U49&amp;"": ""&amp;vlookup(to_text(U49),'1.Learning-Goals'!$A$3:$B$100,2,FALSE)))"),"")</f>
        <v/>
      </c>
      <c r="Z49" s="46" t="str">
        <f>IFERROR(__xludf.DUMMYFUNCTION("if(V49="""","""",if($S49,""Not aligned w/ a specific learning goal."",V49&amp;"": ""&amp;vlookup(to_text(V49),'1.Learning-Goals'!$A$3:$B$100,2,FALSE)))"),"")</f>
        <v/>
      </c>
      <c r="AA49" s="46" t="str">
        <f>IFERROR(__xludf.DUMMYFUNCTION("if(W49="""","""",if($S49,""Not aligned w/ a specific learning goal."",W49&amp;"": ""&amp;vlookup(to_text(W49),'1.Learning-Goals'!$A$3:$B$100,2,FALSE)))"),"")</f>
        <v/>
      </c>
      <c r="AB49" s="48"/>
      <c r="AC49" s="48"/>
      <c r="AD49" s="48"/>
      <c r="AE49" s="48"/>
      <c r="AF49" s="48"/>
      <c r="AG49" s="48"/>
      <c r="AH49" s="48"/>
      <c r="AI49" s="48"/>
    </row>
    <row r="50">
      <c r="A50" s="41"/>
      <c r="B50" s="42" t="str">
        <f t="shared" si="1"/>
        <v/>
      </c>
      <c r="C50" s="38" t="s">
        <v>159</v>
      </c>
      <c r="D50" s="43" t="s">
        <v>160</v>
      </c>
      <c r="E50" s="38" t="s">
        <v>58</v>
      </c>
      <c r="F50" s="38" t="s">
        <v>80</v>
      </c>
      <c r="G50" s="43" t="s">
        <v>65</v>
      </c>
      <c r="H50" s="38" t="s">
        <v>61</v>
      </c>
      <c r="I50" s="43" t="s">
        <v>81</v>
      </c>
      <c r="J50" s="43"/>
      <c r="K50" s="43"/>
      <c r="L50" s="50"/>
      <c r="M50" s="43"/>
      <c r="N50" s="43"/>
      <c r="O50" s="38" t="s">
        <v>82</v>
      </c>
      <c r="P50" s="44"/>
      <c r="Q50" s="45">
        <v>44451.0</v>
      </c>
      <c r="R50" s="46" t="str">
        <f>IFERROR(__xludf.DUMMYFUNCTION("if(isblank($A50),"""",REGEXREPLACE($A50,   "",?(\d),?"",  ""$1""&amp;""-""&amp;$H50))"),"")</f>
        <v/>
      </c>
      <c r="S50" s="47" t="b">
        <f t="shared" si="2"/>
        <v>0</v>
      </c>
      <c r="T50" s="47" t="str">
        <f>IFERROR(__xludf.DUMMYFUNCTION("iferror(split(A50,"","",TRUE,TRUE),"""")"),"")</f>
        <v/>
      </c>
      <c r="U50" s="47"/>
      <c r="V50" s="47"/>
      <c r="W50" s="47"/>
      <c r="X50" s="46" t="str">
        <f>IFERROR(__xludf.DUMMYFUNCTION("if(T50="""","""",if($S50,""Not aligned w/ a specific learning goal."",T50&amp;"": ""&amp;vlookup(to_text(T50),'1.Learning-Goals'!$A$3:$B$100,2,FALSE)))"),"")</f>
        <v/>
      </c>
      <c r="Y50" s="46" t="str">
        <f>IFERROR(__xludf.DUMMYFUNCTION("if(U50="""","""",if($S50,""Not aligned w/ a specific learning goal."",U50&amp;"": ""&amp;vlookup(to_text(U50),'1.Learning-Goals'!$A$3:$B$100,2,FALSE)))"),"")</f>
        <v/>
      </c>
      <c r="Z50" s="46" t="str">
        <f>IFERROR(__xludf.DUMMYFUNCTION("if(V50="""","""",if($S50,""Not aligned w/ a specific learning goal."",V50&amp;"": ""&amp;vlookup(to_text(V50),'1.Learning-Goals'!$A$3:$B$100,2,FALSE)))"),"")</f>
        <v/>
      </c>
      <c r="AA50" s="46" t="str">
        <f>IFERROR(__xludf.DUMMYFUNCTION("if(W50="""","""",if($S50,""Not aligned w/ a specific learning goal."",W50&amp;"": ""&amp;vlookup(to_text(W50),'1.Learning-Goals'!$A$3:$B$100,2,FALSE)))"),"")</f>
        <v/>
      </c>
      <c r="AB50" s="48"/>
      <c r="AC50" s="48"/>
      <c r="AD50" s="48"/>
      <c r="AE50" s="48"/>
      <c r="AF50" s="48"/>
      <c r="AG50" s="48"/>
      <c r="AH50" s="48"/>
      <c r="AI50" s="48"/>
    </row>
    <row r="51">
      <c r="A51" s="41"/>
      <c r="B51" s="42" t="str">
        <f t="shared" si="1"/>
        <v/>
      </c>
      <c r="C51" s="38" t="s">
        <v>161</v>
      </c>
      <c r="D51" s="43" t="s">
        <v>162</v>
      </c>
      <c r="E51" s="38" t="s">
        <v>58</v>
      </c>
      <c r="F51" s="38" t="s">
        <v>80</v>
      </c>
      <c r="G51" s="43" t="s">
        <v>60</v>
      </c>
      <c r="H51" s="38" t="s">
        <v>61</v>
      </c>
      <c r="I51" s="43" t="s">
        <v>81</v>
      </c>
      <c r="J51" s="43"/>
      <c r="K51" s="43"/>
      <c r="L51" s="50"/>
      <c r="M51" s="43"/>
      <c r="N51" s="43"/>
      <c r="O51" s="38" t="s">
        <v>82</v>
      </c>
      <c r="P51" s="44"/>
      <c r="Q51" s="45">
        <v>44322.0</v>
      </c>
      <c r="R51" s="46" t="str">
        <f>IFERROR(__xludf.DUMMYFUNCTION("if(isblank($A51),"""",REGEXREPLACE($A51,   "",?(\d),?"",  ""$1""&amp;""-""&amp;$H51))"),"")</f>
        <v/>
      </c>
      <c r="S51" s="47" t="b">
        <f t="shared" si="2"/>
        <v>0</v>
      </c>
      <c r="T51" s="47" t="str">
        <f>IFERROR(__xludf.DUMMYFUNCTION("iferror(split(A51,"","",TRUE,TRUE),"""")"),"")</f>
        <v/>
      </c>
      <c r="U51" s="47"/>
      <c r="V51" s="47"/>
      <c r="W51" s="47"/>
      <c r="X51" s="46" t="str">
        <f>IFERROR(__xludf.DUMMYFUNCTION("if(T51="""","""",if($S51,""Not aligned w/ a specific learning goal."",T51&amp;"": ""&amp;vlookup(to_text(T51),'1.Learning-Goals'!$A$3:$B$100,2,FALSE)))"),"")</f>
        <v/>
      </c>
      <c r="Y51" s="46" t="str">
        <f>IFERROR(__xludf.DUMMYFUNCTION("if(U51="""","""",if($S51,""Not aligned w/ a specific learning goal."",U51&amp;"": ""&amp;vlookup(to_text(U51),'1.Learning-Goals'!$A$3:$B$100,2,FALSE)))"),"")</f>
        <v/>
      </c>
      <c r="Z51" s="46" t="str">
        <f>IFERROR(__xludf.DUMMYFUNCTION("if(V51="""","""",if($S51,""Not aligned w/ a specific learning goal."",V51&amp;"": ""&amp;vlookup(to_text(V51),'1.Learning-Goals'!$A$3:$B$100,2,FALSE)))"),"")</f>
        <v/>
      </c>
      <c r="AA51" s="46" t="str">
        <f>IFERROR(__xludf.DUMMYFUNCTION("if(W51="""","""",if($S51,""Not aligned w/ a specific learning goal."",W51&amp;"": ""&amp;vlookup(to_text(W51),'1.Learning-Goals'!$A$3:$B$100,2,FALSE)))"),"")</f>
        <v/>
      </c>
      <c r="AB51" s="48"/>
      <c r="AC51" s="48"/>
      <c r="AD51" s="48"/>
      <c r="AE51" s="48"/>
      <c r="AF51" s="48"/>
      <c r="AG51" s="48"/>
      <c r="AH51" s="48"/>
      <c r="AI51" s="48"/>
    </row>
    <row r="52">
      <c r="A52" s="41"/>
      <c r="B52" s="42" t="str">
        <f t="shared" si="1"/>
        <v/>
      </c>
      <c r="C52" s="38" t="s">
        <v>163</v>
      </c>
      <c r="D52" s="43" t="s">
        <v>164</v>
      </c>
      <c r="E52" s="38" t="s">
        <v>58</v>
      </c>
      <c r="F52" s="38" t="s">
        <v>80</v>
      </c>
      <c r="G52" s="43" t="s">
        <v>65</v>
      </c>
      <c r="H52" s="38" t="s">
        <v>61</v>
      </c>
      <c r="I52" s="43" t="s">
        <v>81</v>
      </c>
      <c r="J52" s="43"/>
      <c r="K52" s="43"/>
      <c r="L52" s="50"/>
      <c r="M52" s="43"/>
      <c r="N52" s="43"/>
      <c r="O52" s="38" t="s">
        <v>82</v>
      </c>
      <c r="P52" s="44"/>
      <c r="Q52" s="45">
        <v>44451.0</v>
      </c>
      <c r="R52" s="46" t="str">
        <f>IFERROR(__xludf.DUMMYFUNCTION("if(isblank($A52),"""",REGEXREPLACE($A52,   "",?(\d),?"",  ""$1""&amp;""-""&amp;$H52))"),"")</f>
        <v/>
      </c>
      <c r="S52" s="47" t="b">
        <f t="shared" si="2"/>
        <v>0</v>
      </c>
      <c r="T52" s="47" t="str">
        <f>IFERROR(__xludf.DUMMYFUNCTION("iferror(split(A52,"","",TRUE,TRUE),"""")"),"")</f>
        <v/>
      </c>
      <c r="U52" s="47"/>
      <c r="V52" s="47"/>
      <c r="W52" s="47"/>
      <c r="X52" s="46" t="str">
        <f>IFERROR(__xludf.DUMMYFUNCTION("if(T52="""","""",if($S52,""Not aligned w/ a specific learning goal."",T52&amp;"": ""&amp;vlookup(to_text(T52),'1.Learning-Goals'!$A$3:$B$100,2,FALSE)))"),"")</f>
        <v/>
      </c>
      <c r="Y52" s="46" t="str">
        <f>IFERROR(__xludf.DUMMYFUNCTION("if(U52="""","""",if($S52,""Not aligned w/ a specific learning goal."",U52&amp;"": ""&amp;vlookup(to_text(U52),'1.Learning-Goals'!$A$3:$B$100,2,FALSE)))"),"")</f>
        <v/>
      </c>
      <c r="Z52" s="46" t="str">
        <f>IFERROR(__xludf.DUMMYFUNCTION("if(V52="""","""",if($S52,""Not aligned w/ a specific learning goal."",V52&amp;"": ""&amp;vlookup(to_text(V52),'1.Learning-Goals'!$A$3:$B$100,2,FALSE)))"),"")</f>
        <v/>
      </c>
      <c r="AA52" s="46" t="str">
        <f>IFERROR(__xludf.DUMMYFUNCTION("if(W52="""","""",if($S52,""Not aligned w/ a specific learning goal."",W52&amp;"": ""&amp;vlookup(to_text(W52),'1.Learning-Goals'!$A$3:$B$100,2,FALSE)))"),"")</f>
        <v/>
      </c>
      <c r="AB52" s="48"/>
      <c r="AC52" s="48"/>
      <c r="AD52" s="48"/>
      <c r="AE52" s="48"/>
      <c r="AF52" s="48"/>
      <c r="AG52" s="48"/>
      <c r="AH52" s="48"/>
      <c r="AI52" s="48"/>
    </row>
    <row r="53">
      <c r="A53" s="41"/>
      <c r="B53" s="42" t="str">
        <f t="shared" si="1"/>
        <v/>
      </c>
      <c r="C53" s="38" t="s">
        <v>165</v>
      </c>
      <c r="D53" s="43" t="s">
        <v>166</v>
      </c>
      <c r="E53" s="38" t="s">
        <v>58</v>
      </c>
      <c r="F53" s="38" t="s">
        <v>80</v>
      </c>
      <c r="G53" s="43" t="s">
        <v>60</v>
      </c>
      <c r="H53" s="38" t="s">
        <v>61</v>
      </c>
      <c r="I53" s="43" t="s">
        <v>81</v>
      </c>
      <c r="J53" s="43"/>
      <c r="K53" s="43"/>
      <c r="L53" s="50"/>
      <c r="M53" s="43"/>
      <c r="N53" s="43"/>
      <c r="O53" s="38" t="s">
        <v>82</v>
      </c>
      <c r="P53" s="44"/>
      <c r="Q53" s="45">
        <v>44322.0</v>
      </c>
      <c r="R53" s="46" t="str">
        <f>IFERROR(__xludf.DUMMYFUNCTION("if(isblank($A53),"""",REGEXREPLACE($A53,   "",?(\d),?"",  ""$1""&amp;""-""&amp;$H53))"),"")</f>
        <v/>
      </c>
      <c r="S53" s="47" t="b">
        <f t="shared" si="2"/>
        <v>0</v>
      </c>
      <c r="T53" s="47" t="str">
        <f>IFERROR(__xludf.DUMMYFUNCTION("iferror(split(A53,"","",TRUE,TRUE),"""")"),"")</f>
        <v/>
      </c>
      <c r="U53" s="47"/>
      <c r="V53" s="47"/>
      <c r="W53" s="47"/>
      <c r="X53" s="46" t="str">
        <f>IFERROR(__xludf.DUMMYFUNCTION("if(T53="""","""",if($S53,""Not aligned w/ a specific learning goal."",T53&amp;"": ""&amp;vlookup(to_text(T53),'1.Learning-Goals'!$A$3:$B$100,2,FALSE)))"),"")</f>
        <v/>
      </c>
      <c r="Y53" s="46" t="str">
        <f>IFERROR(__xludf.DUMMYFUNCTION("if(U53="""","""",if($S53,""Not aligned w/ a specific learning goal."",U53&amp;"": ""&amp;vlookup(to_text(U53),'1.Learning-Goals'!$A$3:$B$100,2,FALSE)))"),"")</f>
        <v/>
      </c>
      <c r="Z53" s="46" t="str">
        <f>IFERROR(__xludf.DUMMYFUNCTION("if(V53="""","""",if($S53,""Not aligned w/ a specific learning goal."",V53&amp;"": ""&amp;vlookup(to_text(V53),'1.Learning-Goals'!$A$3:$B$100,2,FALSE)))"),"")</f>
        <v/>
      </c>
      <c r="AA53" s="46" t="str">
        <f>IFERROR(__xludf.DUMMYFUNCTION("if(W53="""","""",if($S53,""Not aligned w/ a specific learning goal."",W53&amp;"": ""&amp;vlookup(to_text(W53),'1.Learning-Goals'!$A$3:$B$100,2,FALSE)))"),"")</f>
        <v/>
      </c>
      <c r="AB53" s="48"/>
      <c r="AC53" s="48"/>
      <c r="AD53" s="48"/>
      <c r="AE53" s="48"/>
      <c r="AF53" s="48"/>
      <c r="AG53" s="48"/>
      <c r="AH53" s="48"/>
      <c r="AI53" s="48"/>
    </row>
    <row r="54">
      <c r="A54" s="41"/>
      <c r="B54" s="42" t="str">
        <f t="shared" si="1"/>
        <v/>
      </c>
      <c r="C54" s="38" t="s">
        <v>167</v>
      </c>
      <c r="D54" s="43" t="s">
        <v>168</v>
      </c>
      <c r="E54" s="38" t="s">
        <v>58</v>
      </c>
      <c r="F54" s="38" t="s">
        <v>80</v>
      </c>
      <c r="G54" s="43" t="s">
        <v>65</v>
      </c>
      <c r="H54" s="38" t="s">
        <v>61</v>
      </c>
      <c r="I54" s="43" t="s">
        <v>81</v>
      </c>
      <c r="J54" s="43"/>
      <c r="K54" s="43"/>
      <c r="L54" s="50"/>
      <c r="M54" s="43"/>
      <c r="N54" s="43"/>
      <c r="O54" s="38" t="s">
        <v>82</v>
      </c>
      <c r="P54" s="44"/>
      <c r="Q54" s="45">
        <v>44451.0</v>
      </c>
      <c r="R54" s="46" t="str">
        <f>IFERROR(__xludf.DUMMYFUNCTION("if(isblank($A54),"""",REGEXREPLACE($A54,   "",?(\d),?"",  ""$1""&amp;""-""&amp;$H54))"),"")</f>
        <v/>
      </c>
      <c r="S54" s="47" t="b">
        <f t="shared" si="2"/>
        <v>0</v>
      </c>
      <c r="T54" s="47" t="str">
        <f>IFERROR(__xludf.DUMMYFUNCTION("iferror(split(A54,"","",TRUE,TRUE),"""")"),"")</f>
        <v/>
      </c>
      <c r="U54" s="47"/>
      <c r="V54" s="47"/>
      <c r="W54" s="47"/>
      <c r="X54" s="46" t="str">
        <f>IFERROR(__xludf.DUMMYFUNCTION("if(T54="""","""",if($S54,""Not aligned w/ a specific learning goal."",T54&amp;"": ""&amp;vlookup(to_text(T54),'1.Learning-Goals'!$A$3:$B$100,2,FALSE)))"),"")</f>
        <v/>
      </c>
      <c r="Y54" s="46" t="str">
        <f>IFERROR(__xludf.DUMMYFUNCTION("if(U54="""","""",if($S54,""Not aligned w/ a specific learning goal."",U54&amp;"": ""&amp;vlookup(to_text(U54),'1.Learning-Goals'!$A$3:$B$100,2,FALSE)))"),"")</f>
        <v/>
      </c>
      <c r="Z54" s="46" t="str">
        <f>IFERROR(__xludf.DUMMYFUNCTION("if(V54="""","""",if($S54,""Not aligned w/ a specific learning goal."",V54&amp;"": ""&amp;vlookup(to_text(V54),'1.Learning-Goals'!$A$3:$B$100,2,FALSE)))"),"")</f>
        <v/>
      </c>
      <c r="AA54" s="46" t="str">
        <f>IFERROR(__xludf.DUMMYFUNCTION("if(W54="""","""",if($S54,""Not aligned w/ a specific learning goal."",W54&amp;"": ""&amp;vlookup(to_text(W54),'1.Learning-Goals'!$A$3:$B$100,2,FALSE)))"),"")</f>
        <v/>
      </c>
      <c r="AB54" s="48"/>
      <c r="AC54" s="48"/>
      <c r="AD54" s="48"/>
      <c r="AE54" s="48"/>
      <c r="AF54" s="48"/>
      <c r="AG54" s="48"/>
      <c r="AH54" s="48"/>
      <c r="AI54" s="48"/>
    </row>
    <row r="55">
      <c r="A55" s="41"/>
      <c r="B55" s="42" t="str">
        <f t="shared" si="1"/>
        <v/>
      </c>
      <c r="C55" s="38" t="s">
        <v>169</v>
      </c>
      <c r="D55" s="43" t="s">
        <v>170</v>
      </c>
      <c r="E55" s="38" t="s">
        <v>58</v>
      </c>
      <c r="F55" s="38" t="s">
        <v>80</v>
      </c>
      <c r="G55" s="43" t="s">
        <v>60</v>
      </c>
      <c r="H55" s="38" t="s">
        <v>61</v>
      </c>
      <c r="I55" s="43" t="s">
        <v>81</v>
      </c>
      <c r="J55" s="43"/>
      <c r="K55" s="43"/>
      <c r="L55" s="50"/>
      <c r="M55" s="43"/>
      <c r="N55" s="43"/>
      <c r="O55" s="38" t="s">
        <v>82</v>
      </c>
      <c r="P55" s="44"/>
      <c r="Q55" s="45">
        <v>44322.0</v>
      </c>
      <c r="R55" s="46" t="str">
        <f>IFERROR(__xludf.DUMMYFUNCTION("if(isblank($A55),"""",REGEXREPLACE($A55,   "",?(\d),?"",  ""$1""&amp;""-""&amp;$H55))"),"")</f>
        <v/>
      </c>
      <c r="S55" s="47" t="b">
        <f t="shared" si="2"/>
        <v>0</v>
      </c>
      <c r="T55" s="47" t="str">
        <f>IFERROR(__xludf.DUMMYFUNCTION("iferror(split(A55,"","",TRUE,TRUE),"""")"),"")</f>
        <v/>
      </c>
      <c r="U55" s="47"/>
      <c r="V55" s="47"/>
      <c r="W55" s="47"/>
      <c r="X55" s="46" t="str">
        <f>IFERROR(__xludf.DUMMYFUNCTION("if(T55="""","""",if($S55,""Not aligned w/ a specific learning goal."",T55&amp;"": ""&amp;vlookup(to_text(T55),'1.Learning-Goals'!$A$3:$B$100,2,FALSE)))"),"")</f>
        <v/>
      </c>
      <c r="Y55" s="46" t="str">
        <f>IFERROR(__xludf.DUMMYFUNCTION("if(U55="""","""",if($S55,""Not aligned w/ a specific learning goal."",U55&amp;"": ""&amp;vlookup(to_text(U55),'1.Learning-Goals'!$A$3:$B$100,2,FALSE)))"),"")</f>
        <v/>
      </c>
      <c r="Z55" s="46" t="str">
        <f>IFERROR(__xludf.DUMMYFUNCTION("if(V55="""","""",if($S55,""Not aligned w/ a specific learning goal."",V55&amp;"": ""&amp;vlookup(to_text(V55),'1.Learning-Goals'!$A$3:$B$100,2,FALSE)))"),"")</f>
        <v/>
      </c>
      <c r="AA55" s="46" t="str">
        <f>IFERROR(__xludf.DUMMYFUNCTION("if(W55="""","""",if($S55,""Not aligned w/ a specific learning goal."",W55&amp;"": ""&amp;vlookup(to_text(W55),'1.Learning-Goals'!$A$3:$B$100,2,FALSE)))"),"")</f>
        <v/>
      </c>
      <c r="AB55" s="48"/>
      <c r="AC55" s="48"/>
      <c r="AD55" s="48"/>
      <c r="AE55" s="48"/>
      <c r="AF55" s="48"/>
      <c r="AG55" s="48"/>
      <c r="AH55" s="48"/>
      <c r="AI55" s="48"/>
    </row>
    <row r="56">
      <c r="A56" s="41"/>
      <c r="B56" s="42" t="str">
        <f t="shared" si="1"/>
        <v/>
      </c>
      <c r="C56" s="38" t="s">
        <v>171</v>
      </c>
      <c r="D56" s="43" t="s">
        <v>172</v>
      </c>
      <c r="E56" s="38" t="s">
        <v>58</v>
      </c>
      <c r="F56" s="38" t="s">
        <v>80</v>
      </c>
      <c r="G56" s="43" t="s">
        <v>65</v>
      </c>
      <c r="H56" s="38" t="s">
        <v>61</v>
      </c>
      <c r="I56" s="43" t="s">
        <v>81</v>
      </c>
      <c r="J56" s="43"/>
      <c r="K56" s="43"/>
      <c r="L56" s="50"/>
      <c r="M56" s="43"/>
      <c r="N56" s="43"/>
      <c r="O56" s="38" t="s">
        <v>82</v>
      </c>
      <c r="P56" s="44"/>
      <c r="Q56" s="45">
        <v>44451.0</v>
      </c>
      <c r="R56" s="46" t="str">
        <f>IFERROR(__xludf.DUMMYFUNCTION("if(isblank($A56),"""",REGEXREPLACE($A56,   "",?(\d),?"",  ""$1""&amp;""-""&amp;$H56))"),"")</f>
        <v/>
      </c>
      <c r="S56" s="47" t="b">
        <f t="shared" si="2"/>
        <v>0</v>
      </c>
      <c r="T56" s="47" t="str">
        <f>IFERROR(__xludf.DUMMYFUNCTION("iferror(split(A56,"","",TRUE,TRUE),"""")"),"")</f>
        <v/>
      </c>
      <c r="U56" s="47"/>
      <c r="V56" s="47"/>
      <c r="W56" s="47"/>
      <c r="X56" s="46" t="str">
        <f>IFERROR(__xludf.DUMMYFUNCTION("if(T56="""","""",if($S56,""Not aligned w/ a specific learning goal."",T56&amp;"": ""&amp;vlookup(to_text(T56),'1.Learning-Goals'!$A$3:$B$100,2,FALSE)))"),"")</f>
        <v/>
      </c>
      <c r="Y56" s="46" t="str">
        <f>IFERROR(__xludf.DUMMYFUNCTION("if(U56="""","""",if($S56,""Not aligned w/ a specific learning goal."",U56&amp;"": ""&amp;vlookup(to_text(U56),'1.Learning-Goals'!$A$3:$B$100,2,FALSE)))"),"")</f>
        <v/>
      </c>
      <c r="Z56" s="46" t="str">
        <f>IFERROR(__xludf.DUMMYFUNCTION("if(V56="""","""",if($S56,""Not aligned w/ a specific learning goal."",V56&amp;"": ""&amp;vlookup(to_text(V56),'1.Learning-Goals'!$A$3:$B$100,2,FALSE)))"),"")</f>
        <v/>
      </c>
      <c r="AA56" s="46" t="str">
        <f>IFERROR(__xludf.DUMMYFUNCTION("if(W56="""","""",if($S56,""Not aligned w/ a specific learning goal."",W56&amp;"": ""&amp;vlookup(to_text(W56),'1.Learning-Goals'!$A$3:$B$100,2,FALSE)))"),"")</f>
        <v/>
      </c>
      <c r="AB56" s="48"/>
      <c r="AC56" s="48"/>
      <c r="AD56" s="48"/>
      <c r="AE56" s="48"/>
      <c r="AF56" s="48"/>
      <c r="AG56" s="48"/>
      <c r="AH56" s="48"/>
      <c r="AI56" s="48"/>
    </row>
    <row r="57">
      <c r="A57" s="41"/>
      <c r="B57" s="42" t="str">
        <f t="shared" si="1"/>
        <v/>
      </c>
      <c r="C57" s="38" t="s">
        <v>173</v>
      </c>
      <c r="D57" s="43" t="s">
        <v>174</v>
      </c>
      <c r="E57" s="38" t="s">
        <v>58</v>
      </c>
      <c r="F57" s="38" t="s">
        <v>80</v>
      </c>
      <c r="G57" s="43" t="s">
        <v>60</v>
      </c>
      <c r="H57" s="38" t="s">
        <v>61</v>
      </c>
      <c r="I57" s="43" t="s">
        <v>81</v>
      </c>
      <c r="J57" s="43"/>
      <c r="K57" s="43"/>
      <c r="L57" s="50"/>
      <c r="M57" s="43"/>
      <c r="N57" s="43"/>
      <c r="O57" s="38" t="s">
        <v>82</v>
      </c>
      <c r="P57" s="44"/>
      <c r="Q57" s="45">
        <v>44322.0</v>
      </c>
      <c r="R57" s="46" t="str">
        <f>IFERROR(__xludf.DUMMYFUNCTION("if(isblank($A57),"""",REGEXREPLACE($A57,   "",?(\d),?"",  ""$1""&amp;""-""&amp;$H57))"),"")</f>
        <v/>
      </c>
      <c r="S57" s="47" t="b">
        <f t="shared" si="2"/>
        <v>0</v>
      </c>
      <c r="T57" s="47" t="str">
        <f>IFERROR(__xludf.DUMMYFUNCTION("iferror(split(A57,"","",TRUE,TRUE),"""")"),"")</f>
        <v/>
      </c>
      <c r="U57" s="47"/>
      <c r="V57" s="47"/>
      <c r="W57" s="47"/>
      <c r="X57" s="46" t="str">
        <f>IFERROR(__xludf.DUMMYFUNCTION("if(T57="""","""",if($S57,""Not aligned w/ a specific learning goal."",T57&amp;"": ""&amp;vlookup(to_text(T57),'1.Learning-Goals'!$A$3:$B$100,2,FALSE)))"),"")</f>
        <v/>
      </c>
      <c r="Y57" s="46" t="str">
        <f>IFERROR(__xludf.DUMMYFUNCTION("if(U57="""","""",if($S57,""Not aligned w/ a specific learning goal."",U57&amp;"": ""&amp;vlookup(to_text(U57),'1.Learning-Goals'!$A$3:$B$100,2,FALSE)))"),"")</f>
        <v/>
      </c>
      <c r="Z57" s="46" t="str">
        <f>IFERROR(__xludf.DUMMYFUNCTION("if(V57="""","""",if($S57,""Not aligned w/ a specific learning goal."",V57&amp;"": ""&amp;vlookup(to_text(V57),'1.Learning-Goals'!$A$3:$B$100,2,FALSE)))"),"")</f>
        <v/>
      </c>
      <c r="AA57" s="46" t="str">
        <f>IFERROR(__xludf.DUMMYFUNCTION("if(W57="""","""",if($S57,""Not aligned w/ a specific learning goal."",W57&amp;"": ""&amp;vlookup(to_text(W57),'1.Learning-Goals'!$A$3:$B$100,2,FALSE)))"),"")</f>
        <v/>
      </c>
      <c r="AB57" s="48"/>
      <c r="AC57" s="48"/>
      <c r="AD57" s="48"/>
      <c r="AE57" s="48"/>
      <c r="AF57" s="48"/>
      <c r="AG57" s="48"/>
      <c r="AH57" s="48"/>
      <c r="AI57" s="48"/>
    </row>
    <row r="58">
      <c r="A58" s="41"/>
      <c r="B58" s="42" t="str">
        <f t="shared" si="1"/>
        <v/>
      </c>
      <c r="C58" s="38" t="s">
        <v>175</v>
      </c>
      <c r="D58" s="43" t="s">
        <v>176</v>
      </c>
      <c r="E58" s="38" t="s">
        <v>58</v>
      </c>
      <c r="F58" s="38" t="s">
        <v>80</v>
      </c>
      <c r="G58" s="43" t="s">
        <v>65</v>
      </c>
      <c r="H58" s="38" t="s">
        <v>61</v>
      </c>
      <c r="I58" s="43" t="s">
        <v>81</v>
      </c>
      <c r="J58" s="43"/>
      <c r="K58" s="43"/>
      <c r="L58" s="50"/>
      <c r="M58" s="43"/>
      <c r="N58" s="43"/>
      <c r="O58" s="38" t="s">
        <v>82</v>
      </c>
      <c r="P58" s="44"/>
      <c r="Q58" s="45">
        <v>44451.0</v>
      </c>
      <c r="R58" s="46" t="str">
        <f>IFERROR(__xludf.DUMMYFUNCTION("if(isblank($A58),"""",REGEXREPLACE($A58,   "",?(\d),?"",  ""$1""&amp;""-""&amp;$H58))"),"")</f>
        <v/>
      </c>
      <c r="S58" s="47" t="b">
        <f t="shared" si="2"/>
        <v>0</v>
      </c>
      <c r="T58" s="47" t="str">
        <f>IFERROR(__xludf.DUMMYFUNCTION("iferror(split(A58,"","",TRUE,TRUE),"""")"),"")</f>
        <v/>
      </c>
      <c r="U58" s="47"/>
      <c r="V58" s="47"/>
      <c r="W58" s="47"/>
      <c r="X58" s="46" t="str">
        <f>IFERROR(__xludf.DUMMYFUNCTION("if(T58="""","""",if($S58,""Not aligned w/ a specific learning goal."",T58&amp;"": ""&amp;vlookup(to_text(T58),'1.Learning-Goals'!$A$3:$B$100,2,FALSE)))"),"")</f>
        <v/>
      </c>
      <c r="Y58" s="46" t="str">
        <f>IFERROR(__xludf.DUMMYFUNCTION("if(U58="""","""",if($S58,""Not aligned w/ a specific learning goal."",U58&amp;"": ""&amp;vlookup(to_text(U58),'1.Learning-Goals'!$A$3:$B$100,2,FALSE)))"),"")</f>
        <v/>
      </c>
      <c r="Z58" s="46" t="str">
        <f>IFERROR(__xludf.DUMMYFUNCTION("if(V58="""","""",if($S58,""Not aligned w/ a specific learning goal."",V58&amp;"": ""&amp;vlookup(to_text(V58),'1.Learning-Goals'!$A$3:$B$100,2,FALSE)))"),"")</f>
        <v/>
      </c>
      <c r="AA58" s="46" t="str">
        <f>IFERROR(__xludf.DUMMYFUNCTION("if(W58="""","""",if($S58,""Not aligned w/ a specific learning goal."",W58&amp;"": ""&amp;vlookup(to_text(W58),'1.Learning-Goals'!$A$3:$B$100,2,FALSE)))"),"")</f>
        <v/>
      </c>
      <c r="AB58" s="48"/>
      <c r="AC58" s="48"/>
      <c r="AD58" s="48"/>
      <c r="AE58" s="48"/>
      <c r="AF58" s="48"/>
      <c r="AG58" s="48"/>
      <c r="AH58" s="48"/>
      <c r="AI58" s="48"/>
    </row>
    <row r="59">
      <c r="A59" s="41"/>
      <c r="B59" s="42" t="str">
        <f t="shared" si="1"/>
        <v/>
      </c>
      <c r="C59" s="38" t="s">
        <v>177</v>
      </c>
      <c r="D59" s="43" t="s">
        <v>178</v>
      </c>
      <c r="E59" s="38" t="s">
        <v>58</v>
      </c>
      <c r="F59" s="38" t="s">
        <v>80</v>
      </c>
      <c r="G59" s="43" t="s">
        <v>60</v>
      </c>
      <c r="H59" s="38" t="s">
        <v>61</v>
      </c>
      <c r="I59" s="43" t="s">
        <v>81</v>
      </c>
      <c r="J59" s="43"/>
      <c r="K59" s="43"/>
      <c r="L59" s="50"/>
      <c r="M59" s="43"/>
      <c r="N59" s="43"/>
      <c r="O59" s="38" t="s">
        <v>82</v>
      </c>
      <c r="P59" s="44"/>
      <c r="Q59" s="45">
        <v>44322.0</v>
      </c>
      <c r="R59" s="46" t="str">
        <f>IFERROR(__xludf.DUMMYFUNCTION("if(isblank($A59),"""",REGEXREPLACE($A59,   "",?(\d),?"",  ""$1""&amp;""-""&amp;$H59))"),"")</f>
        <v/>
      </c>
      <c r="S59" s="47" t="b">
        <f t="shared" si="2"/>
        <v>0</v>
      </c>
      <c r="T59" s="47" t="str">
        <f>IFERROR(__xludf.DUMMYFUNCTION("iferror(split(A59,"","",TRUE,TRUE),"""")"),"")</f>
        <v/>
      </c>
      <c r="U59" s="47"/>
      <c r="V59" s="47"/>
      <c r="W59" s="47"/>
      <c r="X59" s="46" t="str">
        <f>IFERROR(__xludf.DUMMYFUNCTION("if(T59="""","""",if($S59,""Not aligned w/ a specific learning goal."",T59&amp;"": ""&amp;vlookup(to_text(T59),'1.Learning-Goals'!$A$3:$B$100,2,FALSE)))"),"")</f>
        <v/>
      </c>
      <c r="Y59" s="46" t="str">
        <f>IFERROR(__xludf.DUMMYFUNCTION("if(U59="""","""",if($S59,""Not aligned w/ a specific learning goal."",U59&amp;"": ""&amp;vlookup(to_text(U59),'1.Learning-Goals'!$A$3:$B$100,2,FALSE)))"),"")</f>
        <v/>
      </c>
      <c r="Z59" s="46" t="str">
        <f>IFERROR(__xludf.DUMMYFUNCTION("if(V59="""","""",if($S59,""Not aligned w/ a specific learning goal."",V59&amp;"": ""&amp;vlookup(to_text(V59),'1.Learning-Goals'!$A$3:$B$100,2,FALSE)))"),"")</f>
        <v/>
      </c>
      <c r="AA59" s="46" t="str">
        <f>IFERROR(__xludf.DUMMYFUNCTION("if(W59="""","""",if($S59,""Not aligned w/ a specific learning goal."",W59&amp;"": ""&amp;vlookup(to_text(W59),'1.Learning-Goals'!$A$3:$B$100,2,FALSE)))"),"")</f>
        <v/>
      </c>
      <c r="AB59" s="48"/>
      <c r="AC59" s="48"/>
      <c r="AD59" s="48"/>
      <c r="AE59" s="48"/>
      <c r="AF59" s="48"/>
      <c r="AG59" s="48"/>
      <c r="AH59" s="48"/>
      <c r="AI59" s="48"/>
    </row>
    <row r="60">
      <c r="A60" s="41"/>
      <c r="B60" s="42" t="str">
        <f t="shared" si="1"/>
        <v/>
      </c>
      <c r="C60" s="38" t="s">
        <v>179</v>
      </c>
      <c r="D60" s="43" t="s">
        <v>180</v>
      </c>
      <c r="E60" s="38" t="s">
        <v>58</v>
      </c>
      <c r="F60" s="38" t="s">
        <v>80</v>
      </c>
      <c r="G60" s="43" t="s">
        <v>65</v>
      </c>
      <c r="H60" s="38" t="s">
        <v>61</v>
      </c>
      <c r="I60" s="43" t="s">
        <v>81</v>
      </c>
      <c r="J60" s="43"/>
      <c r="K60" s="43"/>
      <c r="L60" s="50"/>
      <c r="M60" s="43"/>
      <c r="N60" s="43"/>
      <c r="O60" s="38" t="s">
        <v>82</v>
      </c>
      <c r="P60" s="44"/>
      <c r="Q60" s="45">
        <v>44451.0</v>
      </c>
      <c r="R60" s="46" t="str">
        <f>IFERROR(__xludf.DUMMYFUNCTION("if(isblank($A60),"""",REGEXREPLACE($A60,   "",?(\d),?"",  ""$1""&amp;""-""&amp;$H60))"),"")</f>
        <v/>
      </c>
      <c r="S60" s="47" t="b">
        <f t="shared" si="2"/>
        <v>0</v>
      </c>
      <c r="T60" s="47" t="str">
        <f>IFERROR(__xludf.DUMMYFUNCTION("iferror(split(A60,"","",TRUE,TRUE),"""")"),"")</f>
        <v/>
      </c>
      <c r="U60" s="47"/>
      <c r="V60" s="47"/>
      <c r="W60" s="47"/>
      <c r="X60" s="46" t="str">
        <f>IFERROR(__xludf.DUMMYFUNCTION("if(T60="""","""",if($S60,""Not aligned w/ a specific learning goal."",T60&amp;"": ""&amp;vlookup(to_text(T60),'1.Learning-Goals'!$A$3:$B$100,2,FALSE)))"),"")</f>
        <v/>
      </c>
      <c r="Y60" s="46" t="str">
        <f>IFERROR(__xludf.DUMMYFUNCTION("if(U60="""","""",if($S60,""Not aligned w/ a specific learning goal."",U60&amp;"": ""&amp;vlookup(to_text(U60),'1.Learning-Goals'!$A$3:$B$100,2,FALSE)))"),"")</f>
        <v/>
      </c>
      <c r="Z60" s="46" t="str">
        <f>IFERROR(__xludf.DUMMYFUNCTION("if(V60="""","""",if($S60,""Not aligned w/ a specific learning goal."",V60&amp;"": ""&amp;vlookup(to_text(V60),'1.Learning-Goals'!$A$3:$B$100,2,FALSE)))"),"")</f>
        <v/>
      </c>
      <c r="AA60" s="46" t="str">
        <f>IFERROR(__xludf.DUMMYFUNCTION("if(W60="""","""",if($S60,""Not aligned w/ a specific learning goal."",W60&amp;"": ""&amp;vlookup(to_text(W60),'1.Learning-Goals'!$A$3:$B$100,2,FALSE)))"),"")</f>
        <v/>
      </c>
      <c r="AB60" s="48"/>
      <c r="AC60" s="48"/>
      <c r="AD60" s="48"/>
      <c r="AE60" s="48"/>
      <c r="AF60" s="48"/>
      <c r="AG60" s="48"/>
      <c r="AH60" s="48"/>
      <c r="AI60" s="48"/>
    </row>
    <row r="61">
      <c r="A61" s="41"/>
      <c r="B61" s="42" t="str">
        <f t="shared" si="1"/>
        <v/>
      </c>
      <c r="C61" s="38" t="s">
        <v>181</v>
      </c>
      <c r="D61" s="43" t="s">
        <v>182</v>
      </c>
      <c r="E61" s="38" t="s">
        <v>58</v>
      </c>
      <c r="F61" s="38" t="s">
        <v>80</v>
      </c>
      <c r="G61" s="43" t="s">
        <v>60</v>
      </c>
      <c r="H61" s="38" t="s">
        <v>61</v>
      </c>
      <c r="I61" s="43" t="s">
        <v>81</v>
      </c>
      <c r="J61" s="43"/>
      <c r="K61" s="43"/>
      <c r="L61" s="50"/>
      <c r="M61" s="43"/>
      <c r="N61" s="43"/>
      <c r="O61" s="38" t="s">
        <v>82</v>
      </c>
      <c r="P61" s="44"/>
      <c r="Q61" s="45">
        <v>44322.0</v>
      </c>
      <c r="R61" s="46" t="str">
        <f>IFERROR(__xludf.DUMMYFUNCTION("if(isblank($A61),"""",REGEXREPLACE($A61,   "",?(\d),?"",  ""$1""&amp;""-""&amp;$H61))"),"")</f>
        <v/>
      </c>
      <c r="S61" s="47" t="b">
        <f t="shared" si="2"/>
        <v>0</v>
      </c>
      <c r="T61" s="47" t="str">
        <f>IFERROR(__xludf.DUMMYFUNCTION("iferror(split(A61,"","",TRUE,TRUE),"""")"),"")</f>
        <v/>
      </c>
      <c r="U61" s="47"/>
      <c r="V61" s="47"/>
      <c r="W61" s="47"/>
      <c r="X61" s="46" t="str">
        <f>IFERROR(__xludf.DUMMYFUNCTION("if(T61="""","""",if($S61,""Not aligned w/ a specific learning goal."",T61&amp;"": ""&amp;vlookup(to_text(T61),'1.Learning-Goals'!$A$3:$B$100,2,FALSE)))"),"")</f>
        <v/>
      </c>
      <c r="Y61" s="46" t="str">
        <f>IFERROR(__xludf.DUMMYFUNCTION("if(U61="""","""",if($S61,""Not aligned w/ a specific learning goal."",U61&amp;"": ""&amp;vlookup(to_text(U61),'1.Learning-Goals'!$A$3:$B$100,2,FALSE)))"),"")</f>
        <v/>
      </c>
      <c r="Z61" s="46" t="str">
        <f>IFERROR(__xludf.DUMMYFUNCTION("if(V61="""","""",if($S61,""Not aligned w/ a specific learning goal."",V61&amp;"": ""&amp;vlookup(to_text(V61),'1.Learning-Goals'!$A$3:$B$100,2,FALSE)))"),"")</f>
        <v/>
      </c>
      <c r="AA61" s="46" t="str">
        <f>IFERROR(__xludf.DUMMYFUNCTION("if(W61="""","""",if($S61,""Not aligned w/ a specific learning goal."",W61&amp;"": ""&amp;vlookup(to_text(W61),'1.Learning-Goals'!$A$3:$B$100,2,FALSE)))"),"")</f>
        <v/>
      </c>
      <c r="AB61" s="48"/>
      <c r="AC61" s="48"/>
      <c r="AD61" s="48"/>
      <c r="AE61" s="48"/>
      <c r="AF61" s="48"/>
      <c r="AG61" s="48"/>
      <c r="AH61" s="48"/>
      <c r="AI61" s="48"/>
    </row>
    <row r="62">
      <c r="A62" s="41"/>
      <c r="B62" s="42" t="str">
        <f t="shared" si="1"/>
        <v/>
      </c>
      <c r="C62" s="38" t="s">
        <v>183</v>
      </c>
      <c r="D62" s="43" t="s">
        <v>184</v>
      </c>
      <c r="E62" s="38" t="s">
        <v>58</v>
      </c>
      <c r="F62" s="38" t="s">
        <v>80</v>
      </c>
      <c r="G62" s="43" t="s">
        <v>65</v>
      </c>
      <c r="H62" s="38" t="s">
        <v>61</v>
      </c>
      <c r="I62" s="43" t="s">
        <v>81</v>
      </c>
      <c r="J62" s="43"/>
      <c r="K62" s="43"/>
      <c r="L62" s="50"/>
      <c r="M62" s="43"/>
      <c r="N62" s="43"/>
      <c r="O62" s="38" t="s">
        <v>82</v>
      </c>
      <c r="P62" s="44"/>
      <c r="Q62" s="45">
        <v>44451.0</v>
      </c>
      <c r="R62" s="46" t="str">
        <f>IFERROR(__xludf.DUMMYFUNCTION("if(isblank($A62),"""",REGEXREPLACE($A62,   "",?(\d),?"",  ""$1""&amp;""-""&amp;$H62))"),"")</f>
        <v/>
      </c>
      <c r="S62" s="47" t="b">
        <f t="shared" si="2"/>
        <v>0</v>
      </c>
      <c r="T62" s="47" t="str">
        <f>IFERROR(__xludf.DUMMYFUNCTION("iferror(split(A62,"","",TRUE,TRUE),"""")"),"")</f>
        <v/>
      </c>
      <c r="U62" s="47"/>
      <c r="V62" s="47"/>
      <c r="W62" s="47"/>
      <c r="X62" s="46" t="str">
        <f>IFERROR(__xludf.DUMMYFUNCTION("if(T62="""","""",if($S62,""Not aligned w/ a specific learning goal."",T62&amp;"": ""&amp;vlookup(to_text(T62),'1.Learning-Goals'!$A$3:$B$100,2,FALSE)))"),"")</f>
        <v/>
      </c>
      <c r="Y62" s="46" t="str">
        <f>IFERROR(__xludf.DUMMYFUNCTION("if(U62="""","""",if($S62,""Not aligned w/ a specific learning goal."",U62&amp;"": ""&amp;vlookup(to_text(U62),'1.Learning-Goals'!$A$3:$B$100,2,FALSE)))"),"")</f>
        <v/>
      </c>
      <c r="Z62" s="46" t="str">
        <f>IFERROR(__xludf.DUMMYFUNCTION("if(V62="""","""",if($S62,""Not aligned w/ a specific learning goal."",V62&amp;"": ""&amp;vlookup(to_text(V62),'1.Learning-Goals'!$A$3:$B$100,2,FALSE)))"),"")</f>
        <v/>
      </c>
      <c r="AA62" s="46" t="str">
        <f>IFERROR(__xludf.DUMMYFUNCTION("if(W62="""","""",if($S62,""Not aligned w/ a specific learning goal."",W62&amp;"": ""&amp;vlookup(to_text(W62),'1.Learning-Goals'!$A$3:$B$100,2,FALSE)))"),"")</f>
        <v/>
      </c>
      <c r="AB62" s="48"/>
      <c r="AC62" s="48"/>
      <c r="AD62" s="48"/>
      <c r="AE62" s="48"/>
      <c r="AF62" s="48"/>
      <c r="AG62" s="48"/>
      <c r="AH62" s="48"/>
      <c r="AI62" s="48"/>
    </row>
    <row r="63">
      <c r="A63" s="41"/>
      <c r="B63" s="42" t="str">
        <f t="shared" si="1"/>
        <v/>
      </c>
      <c r="C63" s="38" t="s">
        <v>185</v>
      </c>
      <c r="D63" s="43" t="s">
        <v>186</v>
      </c>
      <c r="E63" s="38" t="s">
        <v>58</v>
      </c>
      <c r="F63" s="38" t="s">
        <v>80</v>
      </c>
      <c r="G63" s="43" t="s">
        <v>60</v>
      </c>
      <c r="H63" s="38" t="s">
        <v>61</v>
      </c>
      <c r="I63" s="43" t="s">
        <v>81</v>
      </c>
      <c r="J63" s="43"/>
      <c r="K63" s="43"/>
      <c r="L63" s="50"/>
      <c r="M63" s="43"/>
      <c r="N63" s="43"/>
      <c r="O63" s="38" t="s">
        <v>82</v>
      </c>
      <c r="P63" s="44"/>
      <c r="Q63" s="45">
        <v>44322.0</v>
      </c>
      <c r="R63" s="46" t="str">
        <f>IFERROR(__xludf.DUMMYFUNCTION("if(isblank($A63),"""",REGEXREPLACE($A63,   "",?(\d),?"",  ""$1""&amp;""-""&amp;$H63))"),"")</f>
        <v/>
      </c>
      <c r="S63" s="47" t="b">
        <f t="shared" si="2"/>
        <v>0</v>
      </c>
      <c r="T63" s="47" t="str">
        <f>IFERROR(__xludf.DUMMYFUNCTION("iferror(split(A63,"","",TRUE,TRUE),"""")"),"")</f>
        <v/>
      </c>
      <c r="U63" s="47"/>
      <c r="V63" s="47"/>
      <c r="W63" s="47"/>
      <c r="X63" s="46" t="str">
        <f>IFERROR(__xludf.DUMMYFUNCTION("if(T63="""","""",if($S63,""Not aligned w/ a specific learning goal."",T63&amp;"": ""&amp;vlookup(to_text(T63),'1.Learning-Goals'!$A$3:$B$100,2,FALSE)))"),"")</f>
        <v/>
      </c>
      <c r="Y63" s="46" t="str">
        <f>IFERROR(__xludf.DUMMYFUNCTION("if(U63="""","""",if($S63,""Not aligned w/ a specific learning goal."",U63&amp;"": ""&amp;vlookup(to_text(U63),'1.Learning-Goals'!$A$3:$B$100,2,FALSE)))"),"")</f>
        <v/>
      </c>
      <c r="Z63" s="46" t="str">
        <f>IFERROR(__xludf.DUMMYFUNCTION("if(V63="""","""",if($S63,""Not aligned w/ a specific learning goal."",V63&amp;"": ""&amp;vlookup(to_text(V63),'1.Learning-Goals'!$A$3:$B$100,2,FALSE)))"),"")</f>
        <v/>
      </c>
      <c r="AA63" s="46" t="str">
        <f>IFERROR(__xludf.DUMMYFUNCTION("if(W63="""","""",if($S63,""Not aligned w/ a specific learning goal."",W63&amp;"": ""&amp;vlookup(to_text(W63),'1.Learning-Goals'!$A$3:$B$100,2,FALSE)))"),"")</f>
        <v/>
      </c>
      <c r="AB63" s="48"/>
      <c r="AC63" s="48"/>
      <c r="AD63" s="48"/>
      <c r="AE63" s="48"/>
      <c r="AF63" s="48"/>
      <c r="AG63" s="48"/>
      <c r="AH63" s="48"/>
      <c r="AI63" s="48"/>
    </row>
    <row r="64">
      <c r="A64" s="41"/>
      <c r="B64" s="42" t="str">
        <f t="shared" si="1"/>
        <v/>
      </c>
      <c r="C64" s="38" t="s">
        <v>187</v>
      </c>
      <c r="D64" s="43" t="s">
        <v>188</v>
      </c>
      <c r="E64" s="38" t="s">
        <v>58</v>
      </c>
      <c r="F64" s="38" t="s">
        <v>80</v>
      </c>
      <c r="G64" s="43" t="s">
        <v>65</v>
      </c>
      <c r="H64" s="38" t="s">
        <v>61</v>
      </c>
      <c r="I64" s="43" t="s">
        <v>81</v>
      </c>
      <c r="J64" s="43"/>
      <c r="K64" s="43"/>
      <c r="L64" s="50"/>
      <c r="M64" s="43"/>
      <c r="N64" s="43"/>
      <c r="O64" s="38" t="s">
        <v>82</v>
      </c>
      <c r="P64" s="44"/>
      <c r="Q64" s="45">
        <v>44451.0</v>
      </c>
      <c r="R64" s="46" t="str">
        <f>IFERROR(__xludf.DUMMYFUNCTION("if(isblank($A64),"""",REGEXREPLACE($A64,   "",?(\d),?"",  ""$1""&amp;""-""&amp;$H64))"),"")</f>
        <v/>
      </c>
      <c r="S64" s="47" t="b">
        <f t="shared" si="2"/>
        <v>0</v>
      </c>
      <c r="T64" s="47" t="str">
        <f>IFERROR(__xludf.DUMMYFUNCTION("iferror(split(A64,"","",TRUE,TRUE),"""")"),"")</f>
        <v/>
      </c>
      <c r="U64" s="47"/>
      <c r="V64" s="47"/>
      <c r="W64" s="47"/>
      <c r="X64" s="46" t="str">
        <f>IFERROR(__xludf.DUMMYFUNCTION("if(T64="""","""",if($S64,""Not aligned w/ a specific learning goal."",T64&amp;"": ""&amp;vlookup(to_text(T64),'1.Learning-Goals'!$A$3:$B$100,2,FALSE)))"),"")</f>
        <v/>
      </c>
      <c r="Y64" s="46" t="str">
        <f>IFERROR(__xludf.DUMMYFUNCTION("if(U64="""","""",if($S64,""Not aligned w/ a specific learning goal."",U64&amp;"": ""&amp;vlookup(to_text(U64),'1.Learning-Goals'!$A$3:$B$100,2,FALSE)))"),"")</f>
        <v/>
      </c>
      <c r="Z64" s="46" t="str">
        <f>IFERROR(__xludf.DUMMYFUNCTION("if(V64="""","""",if($S64,""Not aligned w/ a specific learning goal."",V64&amp;"": ""&amp;vlookup(to_text(V64),'1.Learning-Goals'!$A$3:$B$100,2,FALSE)))"),"")</f>
        <v/>
      </c>
      <c r="AA64" s="46" t="str">
        <f>IFERROR(__xludf.DUMMYFUNCTION("if(W64="""","""",if($S64,""Not aligned w/ a specific learning goal."",W64&amp;"": ""&amp;vlookup(to_text(W64),'1.Learning-Goals'!$A$3:$B$100,2,FALSE)))"),"")</f>
        <v/>
      </c>
      <c r="AB64" s="48"/>
      <c r="AC64" s="48"/>
      <c r="AD64" s="48"/>
      <c r="AE64" s="48"/>
      <c r="AF64" s="48"/>
      <c r="AG64" s="48"/>
      <c r="AH64" s="48"/>
      <c r="AI64" s="48"/>
    </row>
    <row r="65">
      <c r="A65" s="41"/>
      <c r="B65" s="42" t="str">
        <f t="shared" si="1"/>
        <v/>
      </c>
      <c r="C65" s="38" t="s">
        <v>189</v>
      </c>
      <c r="D65" s="43" t="s">
        <v>190</v>
      </c>
      <c r="E65" s="38" t="s">
        <v>58</v>
      </c>
      <c r="F65" s="38" t="s">
        <v>80</v>
      </c>
      <c r="G65" s="43" t="s">
        <v>60</v>
      </c>
      <c r="H65" s="38" t="s">
        <v>61</v>
      </c>
      <c r="I65" s="43" t="s">
        <v>81</v>
      </c>
      <c r="J65" s="43"/>
      <c r="K65" s="43"/>
      <c r="L65" s="50"/>
      <c r="M65" s="43"/>
      <c r="N65" s="43"/>
      <c r="O65" s="38" t="s">
        <v>82</v>
      </c>
      <c r="P65" s="44"/>
      <c r="Q65" s="45">
        <v>44322.0</v>
      </c>
      <c r="R65" s="46" t="str">
        <f>IFERROR(__xludf.DUMMYFUNCTION("if(isblank($A65),"""",REGEXREPLACE($A65,   "",?(\d),?"",  ""$1""&amp;""-""&amp;$H65))"),"")</f>
        <v/>
      </c>
      <c r="S65" s="47" t="b">
        <f t="shared" si="2"/>
        <v>0</v>
      </c>
      <c r="T65" s="47" t="str">
        <f>IFERROR(__xludf.DUMMYFUNCTION("iferror(split(A65,"","",TRUE,TRUE),"""")"),"")</f>
        <v/>
      </c>
      <c r="U65" s="47"/>
      <c r="V65" s="47"/>
      <c r="W65" s="47"/>
      <c r="X65" s="46" t="str">
        <f>IFERROR(__xludf.DUMMYFUNCTION("if(T65="""","""",if($S65,""Not aligned w/ a specific learning goal."",T65&amp;"": ""&amp;vlookup(to_text(T65),'1.Learning-Goals'!$A$3:$B$100,2,FALSE)))"),"")</f>
        <v/>
      </c>
      <c r="Y65" s="46" t="str">
        <f>IFERROR(__xludf.DUMMYFUNCTION("if(U65="""","""",if($S65,""Not aligned w/ a specific learning goal."",U65&amp;"": ""&amp;vlookup(to_text(U65),'1.Learning-Goals'!$A$3:$B$100,2,FALSE)))"),"")</f>
        <v/>
      </c>
      <c r="Z65" s="46" t="str">
        <f>IFERROR(__xludf.DUMMYFUNCTION("if(V65="""","""",if($S65,""Not aligned w/ a specific learning goal."",V65&amp;"": ""&amp;vlookup(to_text(V65),'1.Learning-Goals'!$A$3:$B$100,2,FALSE)))"),"")</f>
        <v/>
      </c>
      <c r="AA65" s="46" t="str">
        <f>IFERROR(__xludf.DUMMYFUNCTION("if(W65="""","""",if($S65,""Not aligned w/ a specific learning goal."",W65&amp;"": ""&amp;vlookup(to_text(W65),'1.Learning-Goals'!$A$3:$B$100,2,FALSE)))"),"")</f>
        <v/>
      </c>
      <c r="AB65" s="48"/>
      <c r="AC65" s="48"/>
      <c r="AD65" s="48"/>
      <c r="AE65" s="48"/>
      <c r="AF65" s="48"/>
      <c r="AG65" s="48"/>
      <c r="AH65" s="48"/>
      <c r="AI65" s="48"/>
    </row>
    <row r="66">
      <c r="A66" s="41"/>
      <c r="B66" s="42" t="str">
        <f t="shared" si="1"/>
        <v/>
      </c>
      <c r="C66" s="38" t="s">
        <v>191</v>
      </c>
      <c r="D66" s="43" t="s">
        <v>192</v>
      </c>
      <c r="E66" s="38" t="s">
        <v>58</v>
      </c>
      <c r="F66" s="38" t="s">
        <v>80</v>
      </c>
      <c r="G66" s="43" t="s">
        <v>65</v>
      </c>
      <c r="H66" s="38" t="s">
        <v>61</v>
      </c>
      <c r="I66" s="43" t="s">
        <v>81</v>
      </c>
      <c r="J66" s="43"/>
      <c r="K66" s="43"/>
      <c r="L66" s="50"/>
      <c r="M66" s="43"/>
      <c r="N66" s="43"/>
      <c r="O66" s="38" t="s">
        <v>82</v>
      </c>
      <c r="P66" s="44"/>
      <c r="Q66" s="45">
        <v>44451.0</v>
      </c>
      <c r="R66" s="46" t="str">
        <f>IFERROR(__xludf.DUMMYFUNCTION("if(isblank($A66),"""",REGEXREPLACE($A66,   "",?(\d),?"",  ""$1""&amp;""-""&amp;$H66))"),"")</f>
        <v/>
      </c>
      <c r="S66" s="47" t="b">
        <f t="shared" si="2"/>
        <v>0</v>
      </c>
      <c r="T66" s="47" t="str">
        <f>IFERROR(__xludf.DUMMYFUNCTION("iferror(split(A66,"","",TRUE,TRUE),"""")"),"")</f>
        <v/>
      </c>
      <c r="U66" s="47"/>
      <c r="V66" s="47"/>
      <c r="W66" s="47"/>
      <c r="X66" s="46" t="str">
        <f>IFERROR(__xludf.DUMMYFUNCTION("if(T66="""","""",if($S66,""Not aligned w/ a specific learning goal."",T66&amp;"": ""&amp;vlookup(to_text(T66),'1.Learning-Goals'!$A$3:$B$100,2,FALSE)))"),"")</f>
        <v/>
      </c>
      <c r="Y66" s="46" t="str">
        <f>IFERROR(__xludf.DUMMYFUNCTION("if(U66="""","""",if($S66,""Not aligned w/ a specific learning goal."",U66&amp;"": ""&amp;vlookup(to_text(U66),'1.Learning-Goals'!$A$3:$B$100,2,FALSE)))"),"")</f>
        <v/>
      </c>
      <c r="Z66" s="46" t="str">
        <f>IFERROR(__xludf.DUMMYFUNCTION("if(V66="""","""",if($S66,""Not aligned w/ a specific learning goal."",V66&amp;"": ""&amp;vlookup(to_text(V66),'1.Learning-Goals'!$A$3:$B$100,2,FALSE)))"),"")</f>
        <v/>
      </c>
      <c r="AA66" s="46" t="str">
        <f>IFERROR(__xludf.DUMMYFUNCTION("if(W66="""","""",if($S66,""Not aligned w/ a specific learning goal."",W66&amp;"": ""&amp;vlookup(to_text(W66),'1.Learning-Goals'!$A$3:$B$100,2,FALSE)))"),"")</f>
        <v/>
      </c>
      <c r="AB66" s="48"/>
      <c r="AC66" s="48"/>
      <c r="AD66" s="48"/>
      <c r="AE66" s="48"/>
      <c r="AF66" s="48"/>
      <c r="AG66" s="48"/>
      <c r="AH66" s="48"/>
      <c r="AI66" s="48"/>
    </row>
    <row r="67">
      <c r="A67" s="41"/>
      <c r="B67" s="42" t="str">
        <f t="shared" si="1"/>
        <v/>
      </c>
      <c r="C67" s="38" t="s">
        <v>193</v>
      </c>
      <c r="D67" s="43" t="s">
        <v>194</v>
      </c>
      <c r="E67" s="38" t="s">
        <v>58</v>
      </c>
      <c r="F67" s="38" t="s">
        <v>80</v>
      </c>
      <c r="G67" s="43" t="s">
        <v>60</v>
      </c>
      <c r="H67" s="38" t="s">
        <v>61</v>
      </c>
      <c r="I67" s="43" t="s">
        <v>81</v>
      </c>
      <c r="J67" s="43"/>
      <c r="K67" s="43"/>
      <c r="L67" s="50"/>
      <c r="M67" s="43"/>
      <c r="N67" s="43"/>
      <c r="O67" s="38" t="s">
        <v>82</v>
      </c>
      <c r="P67" s="44"/>
      <c r="Q67" s="45">
        <v>44322.0</v>
      </c>
      <c r="R67" s="46" t="str">
        <f>IFERROR(__xludf.DUMMYFUNCTION("if(isblank($A67),"""",REGEXREPLACE($A67,   "",?(\d),?"",  ""$1""&amp;""-""&amp;$H67))"),"")</f>
        <v/>
      </c>
      <c r="S67" s="47" t="b">
        <f t="shared" si="2"/>
        <v>0</v>
      </c>
      <c r="T67" s="47" t="str">
        <f>IFERROR(__xludf.DUMMYFUNCTION("iferror(split(A67,"","",TRUE,TRUE),"""")"),"")</f>
        <v/>
      </c>
      <c r="U67" s="47"/>
      <c r="V67" s="47"/>
      <c r="W67" s="47"/>
      <c r="X67" s="46" t="str">
        <f>IFERROR(__xludf.DUMMYFUNCTION("if(T67="""","""",if($S67,""Not aligned w/ a specific learning goal."",T67&amp;"": ""&amp;vlookup(to_text(T67),'1.Learning-Goals'!$A$3:$B$100,2,FALSE)))"),"")</f>
        <v/>
      </c>
      <c r="Y67" s="46" t="str">
        <f>IFERROR(__xludf.DUMMYFUNCTION("if(U67="""","""",if($S67,""Not aligned w/ a specific learning goal."",U67&amp;"": ""&amp;vlookup(to_text(U67),'1.Learning-Goals'!$A$3:$B$100,2,FALSE)))"),"")</f>
        <v/>
      </c>
      <c r="Z67" s="46" t="str">
        <f>IFERROR(__xludf.DUMMYFUNCTION("if(V67="""","""",if($S67,""Not aligned w/ a specific learning goal."",V67&amp;"": ""&amp;vlookup(to_text(V67),'1.Learning-Goals'!$A$3:$B$100,2,FALSE)))"),"")</f>
        <v/>
      </c>
      <c r="AA67" s="46" t="str">
        <f>IFERROR(__xludf.DUMMYFUNCTION("if(W67="""","""",if($S67,""Not aligned w/ a specific learning goal."",W67&amp;"": ""&amp;vlookup(to_text(W67),'1.Learning-Goals'!$A$3:$B$100,2,FALSE)))"),"")</f>
        <v/>
      </c>
      <c r="AB67" s="48"/>
      <c r="AC67" s="48"/>
      <c r="AD67" s="48"/>
      <c r="AE67" s="48"/>
      <c r="AF67" s="48"/>
      <c r="AG67" s="48"/>
      <c r="AH67" s="48"/>
      <c r="AI67" s="48"/>
    </row>
    <row r="68">
      <c r="A68" s="41"/>
      <c r="B68" s="42" t="str">
        <f t="shared" si="1"/>
        <v/>
      </c>
      <c r="C68" s="38" t="s">
        <v>195</v>
      </c>
      <c r="D68" s="43" t="s">
        <v>196</v>
      </c>
      <c r="E68" s="38" t="s">
        <v>58</v>
      </c>
      <c r="F68" s="38" t="s">
        <v>80</v>
      </c>
      <c r="G68" s="43" t="s">
        <v>65</v>
      </c>
      <c r="H68" s="38" t="s">
        <v>61</v>
      </c>
      <c r="I68" s="43" t="s">
        <v>81</v>
      </c>
      <c r="J68" s="43"/>
      <c r="K68" s="43"/>
      <c r="L68" s="50"/>
      <c r="M68" s="43"/>
      <c r="N68" s="43"/>
      <c r="O68" s="38" t="s">
        <v>82</v>
      </c>
      <c r="P68" s="44"/>
      <c r="Q68" s="45">
        <v>44451.0</v>
      </c>
      <c r="R68" s="46" t="str">
        <f>IFERROR(__xludf.DUMMYFUNCTION("if(isblank($A68),"""",REGEXREPLACE($A68,   "",?(\d),?"",  ""$1""&amp;""-""&amp;$H68))"),"")</f>
        <v/>
      </c>
      <c r="S68" s="47" t="b">
        <f t="shared" si="2"/>
        <v>0</v>
      </c>
      <c r="T68" s="47" t="str">
        <f>IFERROR(__xludf.DUMMYFUNCTION("iferror(split(A68,"","",TRUE,TRUE),"""")"),"")</f>
        <v/>
      </c>
      <c r="U68" s="47"/>
      <c r="V68" s="47"/>
      <c r="W68" s="47"/>
      <c r="X68" s="46" t="str">
        <f>IFERROR(__xludf.DUMMYFUNCTION("if(T68="""","""",if($S68,""Not aligned w/ a specific learning goal."",T68&amp;"": ""&amp;vlookup(to_text(T68),'1.Learning-Goals'!$A$3:$B$100,2,FALSE)))"),"")</f>
        <v/>
      </c>
      <c r="Y68" s="46" t="str">
        <f>IFERROR(__xludf.DUMMYFUNCTION("if(U68="""","""",if($S68,""Not aligned w/ a specific learning goal."",U68&amp;"": ""&amp;vlookup(to_text(U68),'1.Learning-Goals'!$A$3:$B$100,2,FALSE)))"),"")</f>
        <v/>
      </c>
      <c r="Z68" s="46" t="str">
        <f>IFERROR(__xludf.DUMMYFUNCTION("if(V68="""","""",if($S68,""Not aligned w/ a specific learning goal."",V68&amp;"": ""&amp;vlookup(to_text(V68),'1.Learning-Goals'!$A$3:$B$100,2,FALSE)))"),"")</f>
        <v/>
      </c>
      <c r="AA68" s="46" t="str">
        <f>IFERROR(__xludf.DUMMYFUNCTION("if(W68="""","""",if($S68,""Not aligned w/ a specific learning goal."",W68&amp;"": ""&amp;vlookup(to_text(W68),'1.Learning-Goals'!$A$3:$B$100,2,FALSE)))"),"")</f>
        <v/>
      </c>
      <c r="AB68" s="48"/>
      <c r="AC68" s="48"/>
      <c r="AD68" s="48"/>
      <c r="AE68" s="48"/>
      <c r="AF68" s="48"/>
      <c r="AG68" s="48"/>
      <c r="AH68" s="48"/>
      <c r="AI68" s="48"/>
    </row>
    <row r="69">
      <c r="A69" s="41"/>
      <c r="B69" s="42" t="str">
        <f t="shared" si="1"/>
        <v/>
      </c>
      <c r="C69" s="38" t="s">
        <v>197</v>
      </c>
      <c r="D69" s="43" t="s">
        <v>198</v>
      </c>
      <c r="E69" s="38" t="s">
        <v>58</v>
      </c>
      <c r="F69" s="38" t="s">
        <v>80</v>
      </c>
      <c r="G69" s="43" t="s">
        <v>60</v>
      </c>
      <c r="H69" s="38" t="s">
        <v>61</v>
      </c>
      <c r="I69" s="43" t="s">
        <v>81</v>
      </c>
      <c r="J69" s="43"/>
      <c r="K69" s="43"/>
      <c r="L69" s="50"/>
      <c r="M69" s="43"/>
      <c r="N69" s="43"/>
      <c r="O69" s="38" t="s">
        <v>82</v>
      </c>
      <c r="P69" s="44"/>
      <c r="Q69" s="45">
        <v>44322.0</v>
      </c>
      <c r="R69" s="46" t="str">
        <f>IFERROR(__xludf.DUMMYFUNCTION("if(isblank($A69),"""",REGEXREPLACE($A69,   "",?(\d),?"",  ""$1""&amp;""-""&amp;$H69))"),"")</f>
        <v/>
      </c>
      <c r="S69" s="47" t="b">
        <f t="shared" si="2"/>
        <v>0</v>
      </c>
      <c r="T69" s="47" t="str">
        <f>IFERROR(__xludf.DUMMYFUNCTION("iferror(split(A69,"","",TRUE,TRUE),"""")"),"")</f>
        <v/>
      </c>
      <c r="U69" s="47"/>
      <c r="V69" s="47"/>
      <c r="W69" s="47"/>
      <c r="X69" s="46" t="str">
        <f>IFERROR(__xludf.DUMMYFUNCTION("if(T69="""","""",if($S69,""Not aligned w/ a specific learning goal."",T69&amp;"": ""&amp;vlookup(to_text(T69),'1.Learning-Goals'!$A$3:$B$100,2,FALSE)))"),"")</f>
        <v/>
      </c>
      <c r="Y69" s="46" t="str">
        <f>IFERROR(__xludf.DUMMYFUNCTION("if(U69="""","""",if($S69,""Not aligned w/ a specific learning goal."",U69&amp;"": ""&amp;vlookup(to_text(U69),'1.Learning-Goals'!$A$3:$B$100,2,FALSE)))"),"")</f>
        <v/>
      </c>
      <c r="Z69" s="46" t="str">
        <f>IFERROR(__xludf.DUMMYFUNCTION("if(V69="""","""",if($S69,""Not aligned w/ a specific learning goal."",V69&amp;"": ""&amp;vlookup(to_text(V69),'1.Learning-Goals'!$A$3:$B$100,2,FALSE)))"),"")</f>
        <v/>
      </c>
      <c r="AA69" s="46" t="str">
        <f>IFERROR(__xludf.DUMMYFUNCTION("if(W69="""","""",if($S69,""Not aligned w/ a specific learning goal."",W69&amp;"": ""&amp;vlookup(to_text(W69),'1.Learning-Goals'!$A$3:$B$100,2,FALSE)))"),"")</f>
        <v/>
      </c>
      <c r="AB69" s="48"/>
      <c r="AC69" s="48"/>
      <c r="AD69" s="48"/>
      <c r="AE69" s="48"/>
      <c r="AF69" s="48"/>
      <c r="AG69" s="48"/>
      <c r="AH69" s="48"/>
      <c r="AI69" s="48"/>
    </row>
    <row r="70">
      <c r="A70" s="41"/>
      <c r="B70" s="42" t="str">
        <f t="shared" si="1"/>
        <v/>
      </c>
      <c r="C70" s="38" t="s">
        <v>199</v>
      </c>
      <c r="D70" s="43" t="s">
        <v>200</v>
      </c>
      <c r="E70" s="38" t="s">
        <v>58</v>
      </c>
      <c r="F70" s="38" t="s">
        <v>80</v>
      </c>
      <c r="G70" s="43" t="s">
        <v>65</v>
      </c>
      <c r="H70" s="38" t="s">
        <v>61</v>
      </c>
      <c r="I70" s="43" t="s">
        <v>81</v>
      </c>
      <c r="J70" s="43"/>
      <c r="K70" s="43"/>
      <c r="L70" s="50"/>
      <c r="M70" s="43"/>
      <c r="N70" s="43"/>
      <c r="O70" s="38" t="s">
        <v>82</v>
      </c>
      <c r="P70" s="44"/>
      <c r="Q70" s="45">
        <v>44451.0</v>
      </c>
      <c r="R70" s="46" t="str">
        <f>IFERROR(__xludf.DUMMYFUNCTION("if(isblank($A70),"""",REGEXREPLACE($A70,   "",?(\d),?"",  ""$1""&amp;""-""&amp;$H70))"),"")</f>
        <v/>
      </c>
      <c r="S70" s="47" t="b">
        <f t="shared" si="2"/>
        <v>0</v>
      </c>
      <c r="T70" s="47" t="str">
        <f>IFERROR(__xludf.DUMMYFUNCTION("iferror(split(A70,"","",TRUE,TRUE),"""")"),"")</f>
        <v/>
      </c>
      <c r="U70" s="47"/>
      <c r="V70" s="47"/>
      <c r="W70" s="47"/>
      <c r="X70" s="46" t="str">
        <f>IFERROR(__xludf.DUMMYFUNCTION("if(T70="""","""",if($S70,""Not aligned w/ a specific learning goal."",T70&amp;"": ""&amp;vlookup(to_text(T70),'1.Learning-Goals'!$A$3:$B$100,2,FALSE)))"),"")</f>
        <v/>
      </c>
      <c r="Y70" s="46" t="str">
        <f>IFERROR(__xludf.DUMMYFUNCTION("if(U70="""","""",if($S70,""Not aligned w/ a specific learning goal."",U70&amp;"": ""&amp;vlookup(to_text(U70),'1.Learning-Goals'!$A$3:$B$100,2,FALSE)))"),"")</f>
        <v/>
      </c>
      <c r="Z70" s="46" t="str">
        <f>IFERROR(__xludf.DUMMYFUNCTION("if(V70="""","""",if($S70,""Not aligned w/ a specific learning goal."",V70&amp;"": ""&amp;vlookup(to_text(V70),'1.Learning-Goals'!$A$3:$B$100,2,FALSE)))"),"")</f>
        <v/>
      </c>
      <c r="AA70" s="46" t="str">
        <f>IFERROR(__xludf.DUMMYFUNCTION("if(W70="""","""",if($S70,""Not aligned w/ a specific learning goal."",W70&amp;"": ""&amp;vlookup(to_text(W70),'1.Learning-Goals'!$A$3:$B$100,2,FALSE)))"),"")</f>
        <v/>
      </c>
      <c r="AB70" s="48"/>
      <c r="AC70" s="48"/>
      <c r="AD70" s="48"/>
      <c r="AE70" s="48"/>
      <c r="AF70" s="48"/>
      <c r="AG70" s="48"/>
      <c r="AH70" s="48"/>
      <c r="AI70" s="48"/>
    </row>
    <row r="71">
      <c r="A71" s="41"/>
      <c r="B71" s="42" t="str">
        <f t="shared" si="1"/>
        <v/>
      </c>
      <c r="C71" s="38" t="s">
        <v>201</v>
      </c>
      <c r="D71" s="43" t="s">
        <v>202</v>
      </c>
      <c r="E71" s="38" t="s">
        <v>58</v>
      </c>
      <c r="F71" s="38" t="s">
        <v>80</v>
      </c>
      <c r="G71" s="43" t="s">
        <v>60</v>
      </c>
      <c r="H71" s="38" t="s">
        <v>61</v>
      </c>
      <c r="I71" s="43" t="s">
        <v>81</v>
      </c>
      <c r="J71" s="43"/>
      <c r="K71" s="43"/>
      <c r="L71" s="50"/>
      <c r="M71" s="43"/>
      <c r="N71" s="43"/>
      <c r="O71" s="38" t="s">
        <v>82</v>
      </c>
      <c r="P71" s="44"/>
      <c r="Q71" s="45">
        <v>44322.0</v>
      </c>
      <c r="R71" s="46" t="str">
        <f>IFERROR(__xludf.DUMMYFUNCTION("if(isblank($A71),"""",REGEXREPLACE($A71,   "",?(\d),?"",  ""$1""&amp;""-""&amp;$H71))"),"")</f>
        <v/>
      </c>
      <c r="S71" s="47" t="b">
        <f t="shared" si="2"/>
        <v>0</v>
      </c>
      <c r="T71" s="47" t="str">
        <f>IFERROR(__xludf.DUMMYFUNCTION("iferror(split(A71,"","",TRUE,TRUE),"""")"),"")</f>
        <v/>
      </c>
      <c r="U71" s="47"/>
      <c r="V71" s="47"/>
      <c r="W71" s="47"/>
      <c r="X71" s="46" t="str">
        <f>IFERROR(__xludf.DUMMYFUNCTION("if(T71="""","""",if($S71,""Not aligned w/ a specific learning goal."",T71&amp;"": ""&amp;vlookup(to_text(T71),'1.Learning-Goals'!$A$3:$B$100,2,FALSE)))"),"")</f>
        <v/>
      </c>
      <c r="Y71" s="46" t="str">
        <f>IFERROR(__xludf.DUMMYFUNCTION("if(U71="""","""",if($S71,""Not aligned w/ a specific learning goal."",U71&amp;"": ""&amp;vlookup(to_text(U71),'1.Learning-Goals'!$A$3:$B$100,2,FALSE)))"),"")</f>
        <v/>
      </c>
      <c r="Z71" s="46" t="str">
        <f>IFERROR(__xludf.DUMMYFUNCTION("if(V71="""","""",if($S71,""Not aligned w/ a specific learning goal."",V71&amp;"": ""&amp;vlookup(to_text(V71),'1.Learning-Goals'!$A$3:$B$100,2,FALSE)))"),"")</f>
        <v/>
      </c>
      <c r="AA71" s="46" t="str">
        <f>IFERROR(__xludf.DUMMYFUNCTION("if(W71="""","""",if($S71,""Not aligned w/ a specific learning goal."",W71&amp;"": ""&amp;vlookup(to_text(W71),'1.Learning-Goals'!$A$3:$B$100,2,FALSE)))"),"")</f>
        <v/>
      </c>
      <c r="AB71" s="48"/>
      <c r="AC71" s="48"/>
      <c r="AD71" s="48"/>
      <c r="AE71" s="48"/>
      <c r="AF71" s="48"/>
      <c r="AG71" s="48"/>
      <c r="AH71" s="48"/>
      <c r="AI71" s="48"/>
    </row>
    <row r="72">
      <c r="A72" s="41"/>
      <c r="B72" s="42" t="str">
        <f t="shared" si="1"/>
        <v/>
      </c>
      <c r="C72" s="38" t="s">
        <v>203</v>
      </c>
      <c r="D72" s="43" t="s">
        <v>204</v>
      </c>
      <c r="E72" s="38" t="s">
        <v>58</v>
      </c>
      <c r="F72" s="38" t="s">
        <v>80</v>
      </c>
      <c r="G72" s="43" t="s">
        <v>65</v>
      </c>
      <c r="H72" s="38" t="s">
        <v>61</v>
      </c>
      <c r="I72" s="43" t="s">
        <v>81</v>
      </c>
      <c r="J72" s="43"/>
      <c r="K72" s="43"/>
      <c r="L72" s="50"/>
      <c r="M72" s="43"/>
      <c r="N72" s="43"/>
      <c r="O72" s="38" t="s">
        <v>82</v>
      </c>
      <c r="P72" s="44"/>
      <c r="Q72" s="45">
        <v>44451.0</v>
      </c>
      <c r="R72" s="46" t="str">
        <f>IFERROR(__xludf.DUMMYFUNCTION("if(isblank($A72),"""",REGEXREPLACE($A72,   "",?(\d),?"",  ""$1""&amp;""-""&amp;$H72))"),"")</f>
        <v/>
      </c>
      <c r="S72" s="47" t="b">
        <f t="shared" si="2"/>
        <v>0</v>
      </c>
      <c r="T72" s="47" t="str">
        <f>IFERROR(__xludf.DUMMYFUNCTION("iferror(split(A72,"","",TRUE,TRUE),"""")"),"")</f>
        <v/>
      </c>
      <c r="U72" s="47"/>
      <c r="V72" s="47"/>
      <c r="W72" s="47"/>
      <c r="X72" s="46" t="str">
        <f>IFERROR(__xludf.DUMMYFUNCTION("if(T72="""","""",if($S72,""Not aligned w/ a specific learning goal."",T72&amp;"": ""&amp;vlookup(to_text(T72),'1.Learning-Goals'!$A$3:$B$100,2,FALSE)))"),"")</f>
        <v/>
      </c>
      <c r="Y72" s="46" t="str">
        <f>IFERROR(__xludf.DUMMYFUNCTION("if(U72="""","""",if($S72,""Not aligned w/ a specific learning goal."",U72&amp;"": ""&amp;vlookup(to_text(U72),'1.Learning-Goals'!$A$3:$B$100,2,FALSE)))"),"")</f>
        <v/>
      </c>
      <c r="Z72" s="46" t="str">
        <f>IFERROR(__xludf.DUMMYFUNCTION("if(V72="""","""",if($S72,""Not aligned w/ a specific learning goal."",V72&amp;"": ""&amp;vlookup(to_text(V72),'1.Learning-Goals'!$A$3:$B$100,2,FALSE)))"),"")</f>
        <v/>
      </c>
      <c r="AA72" s="46" t="str">
        <f>IFERROR(__xludf.DUMMYFUNCTION("if(W72="""","""",if($S72,""Not aligned w/ a specific learning goal."",W72&amp;"": ""&amp;vlookup(to_text(W72),'1.Learning-Goals'!$A$3:$B$100,2,FALSE)))"),"")</f>
        <v/>
      </c>
      <c r="AB72" s="48"/>
      <c r="AC72" s="48"/>
      <c r="AD72" s="48"/>
      <c r="AE72" s="48"/>
      <c r="AF72" s="48"/>
      <c r="AG72" s="48"/>
      <c r="AH72" s="48"/>
      <c r="AI72" s="48"/>
    </row>
    <row r="73">
      <c r="A73" s="41"/>
      <c r="B73" s="42" t="str">
        <f t="shared" si="1"/>
        <v/>
      </c>
      <c r="C73" s="38" t="s">
        <v>205</v>
      </c>
      <c r="D73" s="43" t="s">
        <v>206</v>
      </c>
      <c r="E73" s="38" t="s">
        <v>58</v>
      </c>
      <c r="F73" s="38" t="s">
        <v>80</v>
      </c>
      <c r="G73" s="43" t="s">
        <v>60</v>
      </c>
      <c r="H73" s="38" t="s">
        <v>61</v>
      </c>
      <c r="I73" s="43" t="s">
        <v>81</v>
      </c>
      <c r="J73" s="43"/>
      <c r="K73" s="43"/>
      <c r="L73" s="50"/>
      <c r="M73" s="43"/>
      <c r="N73" s="43"/>
      <c r="O73" s="38" t="s">
        <v>82</v>
      </c>
      <c r="P73" s="44"/>
      <c r="Q73" s="45">
        <v>44322.0</v>
      </c>
      <c r="R73" s="46" t="str">
        <f>IFERROR(__xludf.DUMMYFUNCTION("if(isblank($A73),"""",REGEXREPLACE($A73,   "",?(\d),?"",  ""$1""&amp;""-""&amp;$H73))"),"")</f>
        <v/>
      </c>
      <c r="S73" s="47" t="b">
        <f t="shared" si="2"/>
        <v>0</v>
      </c>
      <c r="T73" s="47" t="str">
        <f>IFERROR(__xludf.DUMMYFUNCTION("iferror(split(A73,"","",TRUE,TRUE),"""")"),"")</f>
        <v/>
      </c>
      <c r="U73" s="47"/>
      <c r="V73" s="47"/>
      <c r="W73" s="47"/>
      <c r="X73" s="46" t="str">
        <f>IFERROR(__xludf.DUMMYFUNCTION("if(T73="""","""",if($S73,""Not aligned w/ a specific learning goal."",T73&amp;"": ""&amp;vlookup(to_text(T73),'1.Learning-Goals'!$A$3:$B$100,2,FALSE)))"),"")</f>
        <v/>
      </c>
      <c r="Y73" s="46" t="str">
        <f>IFERROR(__xludf.DUMMYFUNCTION("if(U73="""","""",if($S73,""Not aligned w/ a specific learning goal."",U73&amp;"": ""&amp;vlookup(to_text(U73),'1.Learning-Goals'!$A$3:$B$100,2,FALSE)))"),"")</f>
        <v/>
      </c>
      <c r="Z73" s="46" t="str">
        <f>IFERROR(__xludf.DUMMYFUNCTION("if(V73="""","""",if($S73,""Not aligned w/ a specific learning goal."",V73&amp;"": ""&amp;vlookup(to_text(V73),'1.Learning-Goals'!$A$3:$B$100,2,FALSE)))"),"")</f>
        <v/>
      </c>
      <c r="AA73" s="46" t="str">
        <f>IFERROR(__xludf.DUMMYFUNCTION("if(W73="""","""",if($S73,""Not aligned w/ a specific learning goal."",W73&amp;"": ""&amp;vlookup(to_text(W73),'1.Learning-Goals'!$A$3:$B$100,2,FALSE)))"),"")</f>
        <v/>
      </c>
      <c r="AB73" s="48"/>
      <c r="AC73" s="48"/>
      <c r="AD73" s="48"/>
      <c r="AE73" s="48"/>
      <c r="AF73" s="48"/>
      <c r="AG73" s="48"/>
      <c r="AH73" s="48"/>
      <c r="AI73" s="48"/>
    </row>
    <row r="74">
      <c r="A74" s="41"/>
      <c r="B74" s="42" t="str">
        <f t="shared" si="1"/>
        <v/>
      </c>
      <c r="C74" s="38" t="s">
        <v>207</v>
      </c>
      <c r="D74" s="43" t="s">
        <v>208</v>
      </c>
      <c r="E74" s="38" t="s">
        <v>58</v>
      </c>
      <c r="F74" s="38" t="s">
        <v>80</v>
      </c>
      <c r="G74" s="43" t="s">
        <v>65</v>
      </c>
      <c r="H74" s="38" t="s">
        <v>61</v>
      </c>
      <c r="I74" s="43" t="s">
        <v>81</v>
      </c>
      <c r="J74" s="43"/>
      <c r="K74" s="43"/>
      <c r="L74" s="50"/>
      <c r="M74" s="43"/>
      <c r="N74" s="43"/>
      <c r="O74" s="38" t="s">
        <v>82</v>
      </c>
      <c r="P74" s="44"/>
      <c r="Q74" s="45">
        <v>44451.0</v>
      </c>
      <c r="R74" s="46" t="str">
        <f>IFERROR(__xludf.DUMMYFUNCTION("if(isblank($A74),"""",REGEXREPLACE($A74,   "",?(\d),?"",  ""$1""&amp;""-""&amp;$H74))"),"")</f>
        <v/>
      </c>
      <c r="S74" s="47" t="b">
        <f t="shared" si="2"/>
        <v>0</v>
      </c>
      <c r="T74" s="47" t="str">
        <f>IFERROR(__xludf.DUMMYFUNCTION("iferror(split(A74,"","",TRUE,TRUE),"""")"),"")</f>
        <v/>
      </c>
      <c r="U74" s="47"/>
      <c r="V74" s="47"/>
      <c r="W74" s="47"/>
      <c r="X74" s="46" t="str">
        <f>IFERROR(__xludf.DUMMYFUNCTION("if(T74="""","""",if($S74,""Not aligned w/ a specific learning goal."",T74&amp;"": ""&amp;vlookup(to_text(T74),'1.Learning-Goals'!$A$3:$B$100,2,FALSE)))"),"")</f>
        <v/>
      </c>
      <c r="Y74" s="46" t="str">
        <f>IFERROR(__xludf.DUMMYFUNCTION("if(U74="""","""",if($S74,""Not aligned w/ a specific learning goal."",U74&amp;"": ""&amp;vlookup(to_text(U74),'1.Learning-Goals'!$A$3:$B$100,2,FALSE)))"),"")</f>
        <v/>
      </c>
      <c r="Z74" s="46" t="str">
        <f>IFERROR(__xludf.DUMMYFUNCTION("if(V74="""","""",if($S74,""Not aligned w/ a specific learning goal."",V74&amp;"": ""&amp;vlookup(to_text(V74),'1.Learning-Goals'!$A$3:$B$100,2,FALSE)))"),"")</f>
        <v/>
      </c>
      <c r="AA74" s="46" t="str">
        <f>IFERROR(__xludf.DUMMYFUNCTION("if(W74="""","""",if($S74,""Not aligned w/ a specific learning goal."",W74&amp;"": ""&amp;vlookup(to_text(W74),'1.Learning-Goals'!$A$3:$B$100,2,FALSE)))"),"")</f>
        <v/>
      </c>
      <c r="AB74" s="48"/>
      <c r="AC74" s="48"/>
      <c r="AD74" s="48"/>
      <c r="AE74" s="48"/>
      <c r="AF74" s="48"/>
      <c r="AG74" s="48"/>
      <c r="AH74" s="48"/>
      <c r="AI74" s="48"/>
    </row>
    <row r="75">
      <c r="A75" s="41"/>
      <c r="B75" s="42" t="str">
        <f t="shared" si="1"/>
        <v/>
      </c>
      <c r="C75" s="38" t="s">
        <v>209</v>
      </c>
      <c r="D75" s="43" t="s">
        <v>210</v>
      </c>
      <c r="E75" s="38" t="s">
        <v>58</v>
      </c>
      <c r="F75" s="38" t="s">
        <v>80</v>
      </c>
      <c r="G75" s="43" t="s">
        <v>60</v>
      </c>
      <c r="H75" s="38" t="s">
        <v>61</v>
      </c>
      <c r="I75" s="43" t="s">
        <v>81</v>
      </c>
      <c r="J75" s="43"/>
      <c r="K75" s="43"/>
      <c r="L75" s="50"/>
      <c r="M75" s="43"/>
      <c r="N75" s="43"/>
      <c r="O75" s="38" t="s">
        <v>82</v>
      </c>
      <c r="P75" s="44"/>
      <c r="Q75" s="45">
        <v>44322.0</v>
      </c>
      <c r="R75" s="46" t="str">
        <f>IFERROR(__xludf.DUMMYFUNCTION("if(isblank($A75),"""",REGEXREPLACE($A75,   "",?(\d),?"",  ""$1""&amp;""-""&amp;$H75))"),"")</f>
        <v/>
      </c>
      <c r="S75" s="47" t="b">
        <f t="shared" si="2"/>
        <v>0</v>
      </c>
      <c r="T75" s="47" t="str">
        <f>IFERROR(__xludf.DUMMYFUNCTION("iferror(split(A75,"","",TRUE,TRUE),"""")"),"")</f>
        <v/>
      </c>
      <c r="U75" s="47"/>
      <c r="V75" s="47"/>
      <c r="W75" s="47"/>
      <c r="X75" s="46" t="str">
        <f>IFERROR(__xludf.DUMMYFUNCTION("if(T75="""","""",if($S75,""Not aligned w/ a specific learning goal."",T75&amp;"": ""&amp;vlookup(to_text(T75),'1.Learning-Goals'!$A$3:$B$100,2,FALSE)))"),"")</f>
        <v/>
      </c>
      <c r="Y75" s="46" t="str">
        <f>IFERROR(__xludf.DUMMYFUNCTION("if(U75="""","""",if($S75,""Not aligned w/ a specific learning goal."",U75&amp;"": ""&amp;vlookup(to_text(U75),'1.Learning-Goals'!$A$3:$B$100,2,FALSE)))"),"")</f>
        <v/>
      </c>
      <c r="Z75" s="46" t="str">
        <f>IFERROR(__xludf.DUMMYFUNCTION("if(V75="""","""",if($S75,""Not aligned w/ a specific learning goal."",V75&amp;"": ""&amp;vlookup(to_text(V75),'1.Learning-Goals'!$A$3:$B$100,2,FALSE)))"),"")</f>
        <v/>
      </c>
      <c r="AA75" s="46" t="str">
        <f>IFERROR(__xludf.DUMMYFUNCTION("if(W75="""","""",if($S75,""Not aligned w/ a specific learning goal."",W75&amp;"": ""&amp;vlookup(to_text(W75),'1.Learning-Goals'!$A$3:$B$100,2,FALSE)))"),"")</f>
        <v/>
      </c>
      <c r="AB75" s="48"/>
      <c r="AC75" s="48"/>
      <c r="AD75" s="48"/>
      <c r="AE75" s="48"/>
      <c r="AF75" s="48"/>
      <c r="AG75" s="48"/>
      <c r="AH75" s="48"/>
      <c r="AI75" s="48"/>
    </row>
    <row r="76">
      <c r="A76" s="41"/>
      <c r="B76" s="42" t="str">
        <f t="shared" si="1"/>
        <v/>
      </c>
      <c r="C76" s="38" t="s">
        <v>211</v>
      </c>
      <c r="D76" s="43" t="s">
        <v>212</v>
      </c>
      <c r="E76" s="38" t="s">
        <v>58</v>
      </c>
      <c r="F76" s="38" t="s">
        <v>80</v>
      </c>
      <c r="G76" s="43" t="s">
        <v>65</v>
      </c>
      <c r="H76" s="38" t="s">
        <v>61</v>
      </c>
      <c r="I76" s="43" t="s">
        <v>81</v>
      </c>
      <c r="J76" s="43"/>
      <c r="K76" s="43"/>
      <c r="L76" s="50"/>
      <c r="M76" s="43"/>
      <c r="N76" s="43"/>
      <c r="O76" s="38" t="s">
        <v>82</v>
      </c>
      <c r="P76" s="44"/>
      <c r="Q76" s="45">
        <v>44451.0</v>
      </c>
      <c r="R76" s="46" t="str">
        <f>IFERROR(__xludf.DUMMYFUNCTION("if(isblank($A76),"""",REGEXREPLACE($A76,   "",?(\d),?"",  ""$1""&amp;""-""&amp;$H76))"),"")</f>
        <v/>
      </c>
      <c r="S76" s="47" t="b">
        <f t="shared" si="2"/>
        <v>0</v>
      </c>
      <c r="T76" s="47" t="str">
        <f>IFERROR(__xludf.DUMMYFUNCTION("iferror(split(A76,"","",TRUE,TRUE),"""")"),"")</f>
        <v/>
      </c>
      <c r="U76" s="47"/>
      <c r="V76" s="47"/>
      <c r="W76" s="47"/>
      <c r="X76" s="46" t="str">
        <f>IFERROR(__xludf.DUMMYFUNCTION("if(T76="""","""",if($S76,""Not aligned w/ a specific learning goal."",T76&amp;"": ""&amp;vlookup(to_text(T76),'1.Learning-Goals'!$A$3:$B$100,2,FALSE)))"),"")</f>
        <v/>
      </c>
      <c r="Y76" s="46" t="str">
        <f>IFERROR(__xludf.DUMMYFUNCTION("if(U76="""","""",if($S76,""Not aligned w/ a specific learning goal."",U76&amp;"": ""&amp;vlookup(to_text(U76),'1.Learning-Goals'!$A$3:$B$100,2,FALSE)))"),"")</f>
        <v/>
      </c>
      <c r="Z76" s="46" t="str">
        <f>IFERROR(__xludf.DUMMYFUNCTION("if(V76="""","""",if($S76,""Not aligned w/ a specific learning goal."",V76&amp;"": ""&amp;vlookup(to_text(V76),'1.Learning-Goals'!$A$3:$B$100,2,FALSE)))"),"")</f>
        <v/>
      </c>
      <c r="AA76" s="46" t="str">
        <f>IFERROR(__xludf.DUMMYFUNCTION("if(W76="""","""",if($S76,""Not aligned w/ a specific learning goal."",W76&amp;"": ""&amp;vlookup(to_text(W76),'1.Learning-Goals'!$A$3:$B$100,2,FALSE)))"),"")</f>
        <v/>
      </c>
      <c r="AB76" s="48"/>
      <c r="AC76" s="48"/>
      <c r="AD76" s="48"/>
      <c r="AE76" s="48"/>
      <c r="AF76" s="48"/>
      <c r="AG76" s="48"/>
      <c r="AH76" s="48"/>
      <c r="AI76" s="48"/>
    </row>
    <row r="77">
      <c r="A77" s="49" t="s">
        <v>23</v>
      </c>
      <c r="B77" s="42" t="str">
        <f t="shared" si="1"/>
        <v>6: Understand the relationship between biodiversity and geography, with focus on the geography of Borneo</v>
      </c>
      <c r="C77" s="38" t="s">
        <v>213</v>
      </c>
      <c r="D77" s="43" t="s">
        <v>214</v>
      </c>
      <c r="E77" s="38" t="s">
        <v>58</v>
      </c>
      <c r="F77" s="38" t="s">
        <v>80</v>
      </c>
      <c r="G77" s="43" t="s">
        <v>60</v>
      </c>
      <c r="H77" s="38" t="s">
        <v>61</v>
      </c>
      <c r="I77" s="43" t="s">
        <v>81</v>
      </c>
      <c r="J77" s="43"/>
      <c r="K77" s="43"/>
      <c r="L77" s="50"/>
      <c r="M77" s="43"/>
      <c r="N77" s="43"/>
      <c r="O77" s="38" t="s">
        <v>82</v>
      </c>
      <c r="P77" s="44"/>
      <c r="Q77" s="45">
        <v>44322.0</v>
      </c>
      <c r="R77" s="46" t="str">
        <f>IFERROR(__xludf.DUMMYFUNCTION("if(isblank($A77),"""",REGEXREPLACE($A77,   "",?(\d),?"",  ""$1""&amp;""-""&amp;$H77))"),"6-Social Studies")</f>
        <v>6-Social Studies</v>
      </c>
      <c r="S77" s="47" t="b">
        <f t="shared" si="2"/>
        <v>0</v>
      </c>
      <c r="T77" s="47">
        <f>IFERROR(__xludf.DUMMYFUNCTION("iferror(split(A77,"","",TRUE,TRUE),"""")"),6.0)</f>
        <v>6</v>
      </c>
      <c r="U77" s="47"/>
      <c r="V77" s="47"/>
      <c r="W77" s="47"/>
      <c r="X77" s="46" t="str">
        <f>IFERROR(__xludf.DUMMYFUNCTION("if(T77="""","""",if($S77,""Not aligned w/ a specific learning goal."",T77&amp;"": ""&amp;vlookup(to_text(T77),'1.Learning-Goals'!$A$3:$B$100,2,FALSE)))"),"6: Understand the relationship between biodiversity and geography, with focus on the geography of Borneo")</f>
        <v>6: Understand the relationship between biodiversity and geography, with focus on the geography of Borneo</v>
      </c>
      <c r="Y77" s="46" t="str">
        <f>IFERROR(__xludf.DUMMYFUNCTION("if(U77="""","""",if($S77,""Not aligned w/ a specific learning goal."",U77&amp;"": ""&amp;vlookup(to_text(U77),'1.Learning-Goals'!$A$3:$B$100,2,FALSE)))"),"")</f>
        <v/>
      </c>
      <c r="Z77" s="46" t="str">
        <f>IFERROR(__xludf.DUMMYFUNCTION("if(V77="""","""",if($S77,""Not aligned w/ a specific learning goal."",V77&amp;"": ""&amp;vlookup(to_text(V77),'1.Learning-Goals'!$A$3:$B$100,2,FALSE)))"),"")</f>
        <v/>
      </c>
      <c r="AA77" s="46" t="str">
        <f>IFERROR(__xludf.DUMMYFUNCTION("if(W77="""","""",if($S77,""Not aligned w/ a specific learning goal."",W77&amp;"": ""&amp;vlookup(to_text(W77),'1.Learning-Goals'!$A$3:$B$100,2,FALSE)))"),"")</f>
        <v/>
      </c>
      <c r="AB77" s="48"/>
      <c r="AC77" s="48"/>
      <c r="AD77" s="48"/>
      <c r="AE77" s="48"/>
      <c r="AF77" s="48"/>
      <c r="AG77" s="48"/>
      <c r="AH77" s="48"/>
      <c r="AI77" s="48"/>
    </row>
    <row r="78">
      <c r="A78" s="41"/>
      <c r="B78" s="42" t="str">
        <f t="shared" si="1"/>
        <v/>
      </c>
      <c r="C78" s="38" t="s">
        <v>215</v>
      </c>
      <c r="D78" s="43" t="s">
        <v>216</v>
      </c>
      <c r="E78" s="38" t="s">
        <v>58</v>
      </c>
      <c r="F78" s="38" t="s">
        <v>80</v>
      </c>
      <c r="G78" s="43" t="s">
        <v>65</v>
      </c>
      <c r="H78" s="38" t="s">
        <v>61</v>
      </c>
      <c r="I78" s="43" t="s">
        <v>81</v>
      </c>
      <c r="J78" s="43"/>
      <c r="K78" s="43"/>
      <c r="L78" s="50"/>
      <c r="M78" s="43"/>
      <c r="N78" s="43"/>
      <c r="O78" s="38" t="s">
        <v>82</v>
      </c>
      <c r="P78" s="44"/>
      <c r="Q78" s="45">
        <v>44451.0</v>
      </c>
      <c r="R78" s="46" t="str">
        <f>IFERROR(__xludf.DUMMYFUNCTION("if(isblank($A78),"""",REGEXREPLACE($A78,   "",?(\d),?"",  ""$1""&amp;""-""&amp;$H78))"),"")</f>
        <v/>
      </c>
      <c r="S78" s="47" t="b">
        <f t="shared" si="2"/>
        <v>0</v>
      </c>
      <c r="T78" s="47" t="str">
        <f>IFERROR(__xludf.DUMMYFUNCTION("iferror(split(A78,"","",TRUE,TRUE),"""")"),"")</f>
        <v/>
      </c>
      <c r="U78" s="47"/>
      <c r="V78" s="47"/>
      <c r="W78" s="47"/>
      <c r="X78" s="46" t="str">
        <f>IFERROR(__xludf.DUMMYFUNCTION("if(T78="""","""",if($S78,""Not aligned w/ a specific learning goal."",T78&amp;"": ""&amp;vlookup(to_text(T78),'1.Learning-Goals'!$A$3:$B$100,2,FALSE)))"),"")</f>
        <v/>
      </c>
      <c r="Y78" s="46" t="str">
        <f>IFERROR(__xludf.DUMMYFUNCTION("if(U78="""","""",if($S78,""Not aligned w/ a specific learning goal."",U78&amp;"": ""&amp;vlookup(to_text(U78),'1.Learning-Goals'!$A$3:$B$100,2,FALSE)))"),"")</f>
        <v/>
      </c>
      <c r="Z78" s="46" t="str">
        <f>IFERROR(__xludf.DUMMYFUNCTION("if(V78="""","""",if($S78,""Not aligned w/ a specific learning goal."",V78&amp;"": ""&amp;vlookup(to_text(V78),'1.Learning-Goals'!$A$3:$B$100,2,FALSE)))"),"")</f>
        <v/>
      </c>
      <c r="AA78" s="46" t="str">
        <f>IFERROR(__xludf.DUMMYFUNCTION("if(W78="""","""",if($S78,""Not aligned w/ a specific learning goal."",W78&amp;"": ""&amp;vlookup(to_text(W78),'1.Learning-Goals'!$A$3:$B$100,2,FALSE)))"),"")</f>
        <v/>
      </c>
      <c r="AB78" s="48"/>
      <c r="AC78" s="48"/>
      <c r="AD78" s="48"/>
      <c r="AE78" s="48"/>
      <c r="AF78" s="48"/>
      <c r="AG78" s="48"/>
      <c r="AH78" s="48"/>
      <c r="AI78" s="48"/>
    </row>
    <row r="79">
      <c r="A79" s="41"/>
      <c r="B79" s="42" t="str">
        <f t="shared" si="1"/>
        <v/>
      </c>
      <c r="C79" s="38" t="s">
        <v>217</v>
      </c>
      <c r="D79" s="43" t="s">
        <v>218</v>
      </c>
      <c r="E79" s="38" t="s">
        <v>58</v>
      </c>
      <c r="F79" s="38" t="s">
        <v>80</v>
      </c>
      <c r="G79" s="43" t="s">
        <v>60</v>
      </c>
      <c r="H79" s="38" t="s">
        <v>61</v>
      </c>
      <c r="I79" s="43" t="s">
        <v>81</v>
      </c>
      <c r="J79" s="43"/>
      <c r="K79" s="43"/>
      <c r="L79" s="50"/>
      <c r="M79" s="43"/>
      <c r="N79" s="43"/>
      <c r="O79" s="38" t="s">
        <v>82</v>
      </c>
      <c r="P79" s="44"/>
      <c r="Q79" s="45">
        <v>44322.0</v>
      </c>
      <c r="R79" s="46" t="str">
        <f>IFERROR(__xludf.DUMMYFUNCTION("if(isblank($A79),"""",REGEXREPLACE($A79,   "",?(\d),?"",  ""$1""&amp;""-""&amp;$H79))"),"")</f>
        <v/>
      </c>
      <c r="S79" s="47" t="b">
        <f t="shared" si="2"/>
        <v>0</v>
      </c>
      <c r="T79" s="47" t="str">
        <f>IFERROR(__xludf.DUMMYFUNCTION("iferror(split(A79,"","",TRUE,TRUE),"""")"),"")</f>
        <v/>
      </c>
      <c r="U79" s="47"/>
      <c r="V79" s="47"/>
      <c r="W79" s="47"/>
      <c r="X79" s="46" t="str">
        <f>IFERROR(__xludf.DUMMYFUNCTION("if(T79="""","""",if($S79,""Not aligned w/ a specific learning goal."",T79&amp;"": ""&amp;vlookup(to_text(T79),'1.Learning-Goals'!$A$3:$B$100,2,FALSE)))"),"")</f>
        <v/>
      </c>
      <c r="Y79" s="46" t="str">
        <f>IFERROR(__xludf.DUMMYFUNCTION("if(U79="""","""",if($S79,""Not aligned w/ a specific learning goal."",U79&amp;"": ""&amp;vlookup(to_text(U79),'1.Learning-Goals'!$A$3:$B$100,2,FALSE)))"),"")</f>
        <v/>
      </c>
      <c r="Z79" s="46" t="str">
        <f>IFERROR(__xludf.DUMMYFUNCTION("if(V79="""","""",if($S79,""Not aligned w/ a specific learning goal."",V79&amp;"": ""&amp;vlookup(to_text(V79),'1.Learning-Goals'!$A$3:$B$100,2,FALSE)))"),"")</f>
        <v/>
      </c>
      <c r="AA79" s="46" t="str">
        <f>IFERROR(__xludf.DUMMYFUNCTION("if(W79="""","""",if($S79,""Not aligned w/ a specific learning goal."",W79&amp;"": ""&amp;vlookup(to_text(W79),'1.Learning-Goals'!$A$3:$B$100,2,FALSE)))"),"")</f>
        <v/>
      </c>
      <c r="AB79" s="48"/>
      <c r="AC79" s="48"/>
      <c r="AD79" s="48"/>
      <c r="AE79" s="48"/>
      <c r="AF79" s="48"/>
      <c r="AG79" s="48"/>
      <c r="AH79" s="48"/>
      <c r="AI79" s="48"/>
    </row>
    <row r="80">
      <c r="A80" s="41"/>
      <c r="B80" s="42" t="str">
        <f t="shared" si="1"/>
        <v/>
      </c>
      <c r="C80" s="38" t="s">
        <v>219</v>
      </c>
      <c r="D80" s="43" t="s">
        <v>220</v>
      </c>
      <c r="E80" s="38" t="s">
        <v>58</v>
      </c>
      <c r="F80" s="38" t="s">
        <v>80</v>
      </c>
      <c r="G80" s="43" t="s">
        <v>65</v>
      </c>
      <c r="H80" s="38" t="s">
        <v>61</v>
      </c>
      <c r="I80" s="43" t="s">
        <v>81</v>
      </c>
      <c r="J80" s="43"/>
      <c r="K80" s="43"/>
      <c r="L80" s="50"/>
      <c r="M80" s="43"/>
      <c r="N80" s="43"/>
      <c r="O80" s="38" t="s">
        <v>82</v>
      </c>
      <c r="P80" s="44"/>
      <c r="Q80" s="45">
        <v>44451.0</v>
      </c>
      <c r="R80" s="46" t="str">
        <f>IFERROR(__xludf.DUMMYFUNCTION("if(isblank($A80),"""",REGEXREPLACE($A80,   "",?(\d),?"",  ""$1""&amp;""-""&amp;$H80))"),"")</f>
        <v/>
      </c>
      <c r="S80" s="47" t="b">
        <f t="shared" si="2"/>
        <v>0</v>
      </c>
      <c r="T80" s="47" t="str">
        <f>IFERROR(__xludf.DUMMYFUNCTION("iferror(split(A80,"","",TRUE,TRUE),"""")"),"")</f>
        <v/>
      </c>
      <c r="U80" s="47"/>
      <c r="V80" s="47"/>
      <c r="W80" s="47"/>
      <c r="X80" s="46" t="str">
        <f>IFERROR(__xludf.DUMMYFUNCTION("if(T80="""","""",if($S80,""Not aligned w/ a specific learning goal."",T80&amp;"": ""&amp;vlookup(to_text(T80),'1.Learning-Goals'!$A$3:$B$100,2,FALSE)))"),"")</f>
        <v/>
      </c>
      <c r="Y80" s="46" t="str">
        <f>IFERROR(__xludf.DUMMYFUNCTION("if(U80="""","""",if($S80,""Not aligned w/ a specific learning goal."",U80&amp;"": ""&amp;vlookup(to_text(U80),'1.Learning-Goals'!$A$3:$B$100,2,FALSE)))"),"")</f>
        <v/>
      </c>
      <c r="Z80" s="46" t="str">
        <f>IFERROR(__xludf.DUMMYFUNCTION("if(V80="""","""",if($S80,""Not aligned w/ a specific learning goal."",V80&amp;"": ""&amp;vlookup(to_text(V80),'1.Learning-Goals'!$A$3:$B$100,2,FALSE)))"),"")</f>
        <v/>
      </c>
      <c r="AA80" s="46" t="str">
        <f>IFERROR(__xludf.DUMMYFUNCTION("if(W80="""","""",if($S80,""Not aligned w/ a specific learning goal."",W80&amp;"": ""&amp;vlookup(to_text(W80),'1.Learning-Goals'!$A$3:$B$100,2,FALSE)))"),"")</f>
        <v/>
      </c>
      <c r="AB80" s="48"/>
      <c r="AC80" s="48"/>
      <c r="AD80" s="48"/>
      <c r="AE80" s="48"/>
      <c r="AF80" s="48"/>
      <c r="AG80" s="48"/>
      <c r="AH80" s="48"/>
      <c r="AI80" s="48"/>
    </row>
    <row r="81">
      <c r="A81" s="41"/>
      <c r="B81" s="42" t="str">
        <f t="shared" si="1"/>
        <v/>
      </c>
      <c r="C81" s="38" t="s">
        <v>221</v>
      </c>
      <c r="D81" s="43" t="s">
        <v>222</v>
      </c>
      <c r="E81" s="38" t="s">
        <v>58</v>
      </c>
      <c r="F81" s="38" t="s">
        <v>80</v>
      </c>
      <c r="G81" s="43" t="s">
        <v>60</v>
      </c>
      <c r="H81" s="38" t="s">
        <v>61</v>
      </c>
      <c r="I81" s="43" t="s">
        <v>81</v>
      </c>
      <c r="J81" s="43"/>
      <c r="K81" s="43"/>
      <c r="L81" s="50"/>
      <c r="M81" s="43"/>
      <c r="N81" s="43"/>
      <c r="O81" s="38" t="s">
        <v>82</v>
      </c>
      <c r="P81" s="44"/>
      <c r="Q81" s="45">
        <v>44322.0</v>
      </c>
      <c r="R81" s="46" t="str">
        <f>IFERROR(__xludf.DUMMYFUNCTION("if(isblank($A81),"""",REGEXREPLACE($A81,   "",?(\d),?"",  ""$1""&amp;""-""&amp;$H81))"),"")</f>
        <v/>
      </c>
      <c r="S81" s="47" t="b">
        <f t="shared" si="2"/>
        <v>0</v>
      </c>
      <c r="T81" s="47" t="str">
        <f>IFERROR(__xludf.DUMMYFUNCTION("iferror(split(A81,"","",TRUE,TRUE),"""")"),"")</f>
        <v/>
      </c>
      <c r="U81" s="47"/>
      <c r="V81" s="47"/>
      <c r="W81" s="47"/>
      <c r="X81" s="46" t="str">
        <f>IFERROR(__xludf.DUMMYFUNCTION("if(T81="""","""",if($S81,""Not aligned w/ a specific learning goal."",T81&amp;"": ""&amp;vlookup(to_text(T81),'1.Learning-Goals'!$A$3:$B$100,2,FALSE)))"),"")</f>
        <v/>
      </c>
      <c r="Y81" s="46" t="str">
        <f>IFERROR(__xludf.DUMMYFUNCTION("if(U81="""","""",if($S81,""Not aligned w/ a specific learning goal."",U81&amp;"": ""&amp;vlookup(to_text(U81),'1.Learning-Goals'!$A$3:$B$100,2,FALSE)))"),"")</f>
        <v/>
      </c>
      <c r="Z81" s="46" t="str">
        <f>IFERROR(__xludf.DUMMYFUNCTION("if(V81="""","""",if($S81,""Not aligned w/ a specific learning goal."",V81&amp;"": ""&amp;vlookup(to_text(V81),'1.Learning-Goals'!$A$3:$B$100,2,FALSE)))"),"")</f>
        <v/>
      </c>
      <c r="AA81" s="46" t="str">
        <f>IFERROR(__xludf.DUMMYFUNCTION("if(W81="""","""",if($S81,""Not aligned w/ a specific learning goal."",W81&amp;"": ""&amp;vlookup(to_text(W81),'1.Learning-Goals'!$A$3:$B$100,2,FALSE)))"),"")</f>
        <v/>
      </c>
      <c r="AB81" s="48"/>
      <c r="AC81" s="48"/>
      <c r="AD81" s="48"/>
      <c r="AE81" s="48"/>
      <c r="AF81" s="48"/>
      <c r="AG81" s="48"/>
      <c r="AH81" s="48"/>
      <c r="AI81" s="48"/>
    </row>
    <row r="82">
      <c r="A82" s="41"/>
      <c r="B82" s="42" t="str">
        <f t="shared" si="1"/>
        <v/>
      </c>
      <c r="C82" s="38" t="s">
        <v>223</v>
      </c>
      <c r="D82" s="43" t="s">
        <v>224</v>
      </c>
      <c r="E82" s="38" t="s">
        <v>58</v>
      </c>
      <c r="F82" s="38" t="s">
        <v>80</v>
      </c>
      <c r="G82" s="43" t="s">
        <v>65</v>
      </c>
      <c r="H82" s="38" t="s">
        <v>61</v>
      </c>
      <c r="I82" s="43" t="s">
        <v>81</v>
      </c>
      <c r="J82" s="43"/>
      <c r="K82" s="43"/>
      <c r="L82" s="50"/>
      <c r="M82" s="43"/>
      <c r="N82" s="43"/>
      <c r="O82" s="38" t="s">
        <v>82</v>
      </c>
      <c r="P82" s="44"/>
      <c r="Q82" s="45">
        <v>44451.0</v>
      </c>
      <c r="R82" s="46" t="str">
        <f>IFERROR(__xludf.DUMMYFUNCTION("if(isblank($A82),"""",REGEXREPLACE($A82,   "",?(\d),?"",  ""$1""&amp;""-""&amp;$H82))"),"")</f>
        <v/>
      </c>
      <c r="S82" s="47" t="b">
        <f t="shared" si="2"/>
        <v>0</v>
      </c>
      <c r="T82" s="47" t="str">
        <f>IFERROR(__xludf.DUMMYFUNCTION("iferror(split(A82,"","",TRUE,TRUE),"""")"),"")</f>
        <v/>
      </c>
      <c r="U82" s="47"/>
      <c r="V82" s="47"/>
      <c r="W82" s="47"/>
      <c r="X82" s="46" t="str">
        <f>IFERROR(__xludf.DUMMYFUNCTION("if(T82="""","""",if($S82,""Not aligned w/ a specific learning goal."",T82&amp;"": ""&amp;vlookup(to_text(T82),'1.Learning-Goals'!$A$3:$B$100,2,FALSE)))"),"")</f>
        <v/>
      </c>
      <c r="Y82" s="46" t="str">
        <f>IFERROR(__xludf.DUMMYFUNCTION("if(U82="""","""",if($S82,""Not aligned w/ a specific learning goal."",U82&amp;"": ""&amp;vlookup(to_text(U82),'1.Learning-Goals'!$A$3:$B$100,2,FALSE)))"),"")</f>
        <v/>
      </c>
      <c r="Z82" s="46" t="str">
        <f>IFERROR(__xludf.DUMMYFUNCTION("if(V82="""","""",if($S82,""Not aligned w/ a specific learning goal."",V82&amp;"": ""&amp;vlookup(to_text(V82),'1.Learning-Goals'!$A$3:$B$100,2,FALSE)))"),"")</f>
        <v/>
      </c>
      <c r="AA82" s="46" t="str">
        <f>IFERROR(__xludf.DUMMYFUNCTION("if(W82="""","""",if($S82,""Not aligned w/ a specific learning goal."",W82&amp;"": ""&amp;vlookup(to_text(W82),'1.Learning-Goals'!$A$3:$B$100,2,FALSE)))"),"")</f>
        <v/>
      </c>
      <c r="AB82" s="48"/>
      <c r="AC82" s="48"/>
      <c r="AD82" s="48"/>
      <c r="AE82" s="48"/>
      <c r="AF82" s="48"/>
      <c r="AG82" s="48"/>
      <c r="AH82" s="48"/>
      <c r="AI82" s="48"/>
    </row>
    <row r="83">
      <c r="A83" s="41"/>
      <c r="B83" s="42" t="str">
        <f t="shared" si="1"/>
        <v/>
      </c>
      <c r="C83" s="38" t="s">
        <v>225</v>
      </c>
      <c r="D83" s="43" t="s">
        <v>226</v>
      </c>
      <c r="E83" s="38" t="s">
        <v>58</v>
      </c>
      <c r="F83" s="38" t="s">
        <v>80</v>
      </c>
      <c r="G83" s="43" t="s">
        <v>60</v>
      </c>
      <c r="H83" s="38" t="s">
        <v>61</v>
      </c>
      <c r="I83" s="43" t="s">
        <v>81</v>
      </c>
      <c r="J83" s="43"/>
      <c r="K83" s="43"/>
      <c r="L83" s="50"/>
      <c r="M83" s="43"/>
      <c r="N83" s="43"/>
      <c r="O83" s="38" t="s">
        <v>82</v>
      </c>
      <c r="P83" s="44"/>
      <c r="Q83" s="45">
        <v>44322.0</v>
      </c>
      <c r="R83" s="46" t="str">
        <f>IFERROR(__xludf.DUMMYFUNCTION("if(isblank($A83),"""",REGEXREPLACE($A83,   "",?(\d),?"",  ""$1""&amp;""-""&amp;$H83))"),"")</f>
        <v/>
      </c>
      <c r="S83" s="47" t="b">
        <f t="shared" si="2"/>
        <v>0</v>
      </c>
      <c r="T83" s="47" t="str">
        <f>IFERROR(__xludf.DUMMYFUNCTION("iferror(split(A83,"","",TRUE,TRUE),"""")"),"")</f>
        <v/>
      </c>
      <c r="U83" s="47"/>
      <c r="V83" s="47"/>
      <c r="W83" s="47"/>
      <c r="X83" s="46" t="str">
        <f>IFERROR(__xludf.DUMMYFUNCTION("if(T83="""","""",if($S83,""Not aligned w/ a specific learning goal."",T83&amp;"": ""&amp;vlookup(to_text(T83),'1.Learning-Goals'!$A$3:$B$100,2,FALSE)))"),"")</f>
        <v/>
      </c>
      <c r="Y83" s="46" t="str">
        <f>IFERROR(__xludf.DUMMYFUNCTION("if(U83="""","""",if($S83,""Not aligned w/ a specific learning goal."",U83&amp;"": ""&amp;vlookup(to_text(U83),'1.Learning-Goals'!$A$3:$B$100,2,FALSE)))"),"")</f>
        <v/>
      </c>
      <c r="Z83" s="46" t="str">
        <f>IFERROR(__xludf.DUMMYFUNCTION("if(V83="""","""",if($S83,""Not aligned w/ a specific learning goal."",V83&amp;"": ""&amp;vlookup(to_text(V83),'1.Learning-Goals'!$A$3:$B$100,2,FALSE)))"),"")</f>
        <v/>
      </c>
      <c r="AA83" s="46" t="str">
        <f>IFERROR(__xludf.DUMMYFUNCTION("if(W83="""","""",if($S83,""Not aligned w/ a specific learning goal."",W83&amp;"": ""&amp;vlookup(to_text(W83),'1.Learning-Goals'!$A$3:$B$100,2,FALSE)))"),"")</f>
        <v/>
      </c>
      <c r="AB83" s="48"/>
      <c r="AC83" s="48"/>
      <c r="AD83" s="48"/>
      <c r="AE83" s="48"/>
      <c r="AF83" s="48"/>
      <c r="AG83" s="48"/>
      <c r="AH83" s="48"/>
      <c r="AI83" s="48"/>
    </row>
    <row r="84">
      <c r="A84" s="41"/>
      <c r="B84" s="42" t="str">
        <f t="shared" si="1"/>
        <v/>
      </c>
      <c r="C84" s="38" t="s">
        <v>227</v>
      </c>
      <c r="D84" s="43" t="s">
        <v>228</v>
      </c>
      <c r="E84" s="38" t="s">
        <v>58</v>
      </c>
      <c r="F84" s="38" t="s">
        <v>80</v>
      </c>
      <c r="G84" s="43" t="s">
        <v>65</v>
      </c>
      <c r="H84" s="38" t="s">
        <v>61</v>
      </c>
      <c r="I84" s="43" t="s">
        <v>81</v>
      </c>
      <c r="J84" s="43"/>
      <c r="K84" s="43"/>
      <c r="L84" s="50"/>
      <c r="M84" s="43"/>
      <c r="N84" s="43"/>
      <c r="O84" s="38" t="s">
        <v>82</v>
      </c>
      <c r="P84" s="44"/>
      <c r="Q84" s="45">
        <v>44451.0</v>
      </c>
      <c r="R84" s="46" t="str">
        <f>IFERROR(__xludf.DUMMYFUNCTION("if(isblank($A84),"""",REGEXREPLACE($A84,   "",?(\d),?"",  ""$1""&amp;""-""&amp;$H84))"),"")</f>
        <v/>
      </c>
      <c r="S84" s="47" t="b">
        <f t="shared" si="2"/>
        <v>0</v>
      </c>
      <c r="T84" s="47" t="str">
        <f>IFERROR(__xludf.DUMMYFUNCTION("iferror(split(A84,"","",TRUE,TRUE),"""")"),"")</f>
        <v/>
      </c>
      <c r="U84" s="47"/>
      <c r="V84" s="47"/>
      <c r="W84" s="47"/>
      <c r="X84" s="46" t="str">
        <f>IFERROR(__xludf.DUMMYFUNCTION("if(T84="""","""",if($S84,""Not aligned w/ a specific learning goal."",T84&amp;"": ""&amp;vlookup(to_text(T84),'1.Learning-Goals'!$A$3:$B$100,2,FALSE)))"),"")</f>
        <v/>
      </c>
      <c r="Y84" s="46" t="str">
        <f>IFERROR(__xludf.DUMMYFUNCTION("if(U84="""","""",if($S84,""Not aligned w/ a specific learning goal."",U84&amp;"": ""&amp;vlookup(to_text(U84),'1.Learning-Goals'!$A$3:$B$100,2,FALSE)))"),"")</f>
        <v/>
      </c>
      <c r="Z84" s="46" t="str">
        <f>IFERROR(__xludf.DUMMYFUNCTION("if(V84="""","""",if($S84,""Not aligned w/ a specific learning goal."",V84&amp;"": ""&amp;vlookup(to_text(V84),'1.Learning-Goals'!$A$3:$B$100,2,FALSE)))"),"")</f>
        <v/>
      </c>
      <c r="AA84" s="46" t="str">
        <f>IFERROR(__xludf.DUMMYFUNCTION("if(W84="""","""",if($S84,""Not aligned w/ a specific learning goal."",W84&amp;"": ""&amp;vlookup(to_text(W84),'1.Learning-Goals'!$A$3:$B$100,2,FALSE)))"),"")</f>
        <v/>
      </c>
      <c r="AB84" s="48"/>
      <c r="AC84" s="48"/>
      <c r="AD84" s="48"/>
      <c r="AE84" s="48"/>
      <c r="AF84" s="48"/>
      <c r="AG84" s="48"/>
      <c r="AH84" s="48"/>
      <c r="AI84" s="48"/>
    </row>
    <row r="85">
      <c r="A85" s="41"/>
      <c r="B85" s="42" t="str">
        <f t="shared" si="1"/>
        <v/>
      </c>
      <c r="C85" s="38" t="s">
        <v>229</v>
      </c>
      <c r="D85" s="43" t="s">
        <v>230</v>
      </c>
      <c r="E85" s="38" t="s">
        <v>58</v>
      </c>
      <c r="F85" s="38" t="s">
        <v>80</v>
      </c>
      <c r="G85" s="43" t="s">
        <v>60</v>
      </c>
      <c r="H85" s="38" t="s">
        <v>61</v>
      </c>
      <c r="I85" s="43" t="s">
        <v>81</v>
      </c>
      <c r="J85" s="43"/>
      <c r="K85" s="43"/>
      <c r="L85" s="50"/>
      <c r="M85" s="43"/>
      <c r="N85" s="43"/>
      <c r="O85" s="38" t="s">
        <v>82</v>
      </c>
      <c r="P85" s="44"/>
      <c r="Q85" s="45">
        <v>44322.0</v>
      </c>
      <c r="R85" s="46" t="str">
        <f>IFERROR(__xludf.DUMMYFUNCTION("if(isblank($A85),"""",REGEXREPLACE($A85,   "",?(\d),?"",  ""$1""&amp;""-""&amp;$H85))"),"")</f>
        <v/>
      </c>
      <c r="S85" s="47" t="b">
        <f t="shared" si="2"/>
        <v>0</v>
      </c>
      <c r="T85" s="47" t="str">
        <f>IFERROR(__xludf.DUMMYFUNCTION("iferror(split(A85,"","",TRUE,TRUE),"""")"),"")</f>
        <v/>
      </c>
      <c r="U85" s="47"/>
      <c r="V85" s="47"/>
      <c r="W85" s="47"/>
      <c r="X85" s="46" t="str">
        <f>IFERROR(__xludf.DUMMYFUNCTION("if(T85="""","""",if($S85,""Not aligned w/ a specific learning goal."",T85&amp;"": ""&amp;vlookup(to_text(T85),'1.Learning-Goals'!$A$3:$B$100,2,FALSE)))"),"")</f>
        <v/>
      </c>
      <c r="Y85" s="46" t="str">
        <f>IFERROR(__xludf.DUMMYFUNCTION("if(U85="""","""",if($S85,""Not aligned w/ a specific learning goal."",U85&amp;"": ""&amp;vlookup(to_text(U85),'1.Learning-Goals'!$A$3:$B$100,2,FALSE)))"),"")</f>
        <v/>
      </c>
      <c r="Z85" s="46" t="str">
        <f>IFERROR(__xludf.DUMMYFUNCTION("if(V85="""","""",if($S85,""Not aligned w/ a specific learning goal."",V85&amp;"": ""&amp;vlookup(to_text(V85),'1.Learning-Goals'!$A$3:$B$100,2,FALSE)))"),"")</f>
        <v/>
      </c>
      <c r="AA85" s="46" t="str">
        <f>IFERROR(__xludf.DUMMYFUNCTION("if(W85="""","""",if($S85,""Not aligned w/ a specific learning goal."",W85&amp;"": ""&amp;vlookup(to_text(W85),'1.Learning-Goals'!$A$3:$B$100,2,FALSE)))"),"")</f>
        <v/>
      </c>
      <c r="AB85" s="48"/>
      <c r="AC85" s="48"/>
      <c r="AD85" s="48"/>
      <c r="AE85" s="48"/>
      <c r="AF85" s="48"/>
      <c r="AG85" s="48"/>
      <c r="AH85" s="48"/>
      <c r="AI85" s="48"/>
    </row>
    <row r="86">
      <c r="A86" s="41"/>
      <c r="B86" s="42" t="str">
        <f t="shared" si="1"/>
        <v/>
      </c>
      <c r="C86" s="38" t="s">
        <v>231</v>
      </c>
      <c r="D86" s="43" t="s">
        <v>232</v>
      </c>
      <c r="E86" s="38" t="s">
        <v>58</v>
      </c>
      <c r="F86" s="38" t="s">
        <v>80</v>
      </c>
      <c r="G86" s="43" t="s">
        <v>65</v>
      </c>
      <c r="H86" s="38" t="s">
        <v>61</v>
      </c>
      <c r="I86" s="43" t="s">
        <v>81</v>
      </c>
      <c r="J86" s="43"/>
      <c r="K86" s="43"/>
      <c r="L86" s="50"/>
      <c r="M86" s="43"/>
      <c r="N86" s="43"/>
      <c r="O86" s="38" t="s">
        <v>82</v>
      </c>
      <c r="P86" s="44"/>
      <c r="Q86" s="45">
        <v>44451.0</v>
      </c>
      <c r="R86" s="46" t="str">
        <f>IFERROR(__xludf.DUMMYFUNCTION("if(isblank($A86),"""",REGEXREPLACE($A86,   "",?(\d),?"",  ""$1""&amp;""-""&amp;$H86))"),"")</f>
        <v/>
      </c>
      <c r="S86" s="47" t="b">
        <f t="shared" si="2"/>
        <v>0</v>
      </c>
      <c r="T86" s="47" t="str">
        <f>IFERROR(__xludf.DUMMYFUNCTION("iferror(split(A86,"","",TRUE,TRUE),"""")"),"")</f>
        <v/>
      </c>
      <c r="U86" s="47"/>
      <c r="V86" s="47"/>
      <c r="W86" s="47"/>
      <c r="X86" s="46" t="str">
        <f>IFERROR(__xludf.DUMMYFUNCTION("if(T86="""","""",if($S86,""Not aligned w/ a specific learning goal."",T86&amp;"": ""&amp;vlookup(to_text(T86),'1.Learning-Goals'!$A$3:$B$100,2,FALSE)))"),"")</f>
        <v/>
      </c>
      <c r="Y86" s="46" t="str">
        <f>IFERROR(__xludf.DUMMYFUNCTION("if(U86="""","""",if($S86,""Not aligned w/ a specific learning goal."",U86&amp;"": ""&amp;vlookup(to_text(U86),'1.Learning-Goals'!$A$3:$B$100,2,FALSE)))"),"")</f>
        <v/>
      </c>
      <c r="Z86" s="46" t="str">
        <f>IFERROR(__xludf.DUMMYFUNCTION("if(V86="""","""",if($S86,""Not aligned w/ a specific learning goal."",V86&amp;"": ""&amp;vlookup(to_text(V86),'1.Learning-Goals'!$A$3:$B$100,2,FALSE)))"),"")</f>
        <v/>
      </c>
      <c r="AA86" s="46" t="str">
        <f>IFERROR(__xludf.DUMMYFUNCTION("if(W86="""","""",if($S86,""Not aligned w/ a specific learning goal."",W86&amp;"": ""&amp;vlookup(to_text(W86),'1.Learning-Goals'!$A$3:$B$100,2,FALSE)))"),"")</f>
        <v/>
      </c>
      <c r="AB86" s="48"/>
      <c r="AC86" s="48"/>
      <c r="AD86" s="48"/>
      <c r="AE86" s="48"/>
      <c r="AF86" s="48"/>
      <c r="AG86" s="48"/>
      <c r="AH86" s="48"/>
      <c r="AI86" s="48"/>
    </row>
    <row r="87">
      <c r="A87" s="41"/>
      <c r="B87" s="42" t="str">
        <f t="shared" si="1"/>
        <v/>
      </c>
      <c r="C87" s="38" t="s">
        <v>233</v>
      </c>
      <c r="D87" s="43" t="s">
        <v>234</v>
      </c>
      <c r="E87" s="38" t="s">
        <v>58</v>
      </c>
      <c r="F87" s="38" t="s">
        <v>80</v>
      </c>
      <c r="G87" s="43" t="s">
        <v>60</v>
      </c>
      <c r="H87" s="38" t="s">
        <v>61</v>
      </c>
      <c r="I87" s="43" t="s">
        <v>81</v>
      </c>
      <c r="J87" s="43"/>
      <c r="K87" s="43"/>
      <c r="L87" s="50"/>
      <c r="M87" s="43"/>
      <c r="N87" s="43"/>
      <c r="O87" s="38" t="s">
        <v>82</v>
      </c>
      <c r="P87" s="44"/>
      <c r="Q87" s="45">
        <v>44322.0</v>
      </c>
      <c r="R87" s="46" t="str">
        <f>IFERROR(__xludf.DUMMYFUNCTION("if(isblank($A87),"""",REGEXREPLACE($A87,   "",?(\d),?"",  ""$1""&amp;""-""&amp;$H87))"),"")</f>
        <v/>
      </c>
      <c r="S87" s="47" t="b">
        <f t="shared" si="2"/>
        <v>0</v>
      </c>
      <c r="T87" s="47" t="str">
        <f>IFERROR(__xludf.DUMMYFUNCTION("iferror(split(A87,"","",TRUE,TRUE),"""")"),"")</f>
        <v/>
      </c>
      <c r="U87" s="47"/>
      <c r="V87" s="47"/>
      <c r="W87" s="47"/>
      <c r="X87" s="46" t="str">
        <f>IFERROR(__xludf.DUMMYFUNCTION("if(T87="""","""",if($S87,""Not aligned w/ a specific learning goal."",T87&amp;"": ""&amp;vlookup(to_text(T87),'1.Learning-Goals'!$A$3:$B$100,2,FALSE)))"),"")</f>
        <v/>
      </c>
      <c r="Y87" s="46" t="str">
        <f>IFERROR(__xludf.DUMMYFUNCTION("if(U87="""","""",if($S87,""Not aligned w/ a specific learning goal."",U87&amp;"": ""&amp;vlookup(to_text(U87),'1.Learning-Goals'!$A$3:$B$100,2,FALSE)))"),"")</f>
        <v/>
      </c>
      <c r="Z87" s="46" t="str">
        <f>IFERROR(__xludf.DUMMYFUNCTION("if(V87="""","""",if($S87,""Not aligned w/ a specific learning goal."",V87&amp;"": ""&amp;vlookup(to_text(V87),'1.Learning-Goals'!$A$3:$B$100,2,FALSE)))"),"")</f>
        <v/>
      </c>
      <c r="AA87" s="46" t="str">
        <f>IFERROR(__xludf.DUMMYFUNCTION("if(W87="""","""",if($S87,""Not aligned w/ a specific learning goal."",W87&amp;"": ""&amp;vlookup(to_text(W87),'1.Learning-Goals'!$A$3:$B$100,2,FALSE)))"),"")</f>
        <v/>
      </c>
      <c r="AB87" s="48"/>
      <c r="AC87" s="48"/>
      <c r="AD87" s="48"/>
      <c r="AE87" s="48"/>
      <c r="AF87" s="48"/>
      <c r="AG87" s="48"/>
      <c r="AH87" s="48"/>
      <c r="AI87" s="48"/>
    </row>
    <row r="88">
      <c r="A88" s="41"/>
      <c r="B88" s="42" t="str">
        <f t="shared" si="1"/>
        <v/>
      </c>
      <c r="C88" s="38" t="s">
        <v>235</v>
      </c>
      <c r="D88" s="43" t="s">
        <v>236</v>
      </c>
      <c r="E88" s="38" t="s">
        <v>58</v>
      </c>
      <c r="F88" s="38" t="s">
        <v>80</v>
      </c>
      <c r="G88" s="43" t="s">
        <v>65</v>
      </c>
      <c r="H88" s="38" t="s">
        <v>61</v>
      </c>
      <c r="I88" s="43" t="s">
        <v>81</v>
      </c>
      <c r="J88" s="43"/>
      <c r="K88" s="43"/>
      <c r="L88" s="50"/>
      <c r="M88" s="43"/>
      <c r="N88" s="43"/>
      <c r="O88" s="38" t="s">
        <v>82</v>
      </c>
      <c r="P88" s="44"/>
      <c r="Q88" s="45">
        <v>44451.0</v>
      </c>
      <c r="R88" s="46" t="str">
        <f>IFERROR(__xludf.DUMMYFUNCTION("if(isblank($A88),"""",REGEXREPLACE($A88,   "",?(\d),?"",  ""$1""&amp;""-""&amp;$H88))"),"")</f>
        <v/>
      </c>
      <c r="S88" s="47" t="b">
        <f t="shared" si="2"/>
        <v>0</v>
      </c>
      <c r="T88" s="47" t="str">
        <f>IFERROR(__xludf.DUMMYFUNCTION("iferror(split(A88,"","",TRUE,TRUE),"""")"),"")</f>
        <v/>
      </c>
      <c r="U88" s="47"/>
      <c r="V88" s="47"/>
      <c r="W88" s="47"/>
      <c r="X88" s="46" t="str">
        <f>IFERROR(__xludf.DUMMYFUNCTION("if(T88="""","""",if($S88,""Not aligned w/ a specific learning goal."",T88&amp;"": ""&amp;vlookup(to_text(T88),'1.Learning-Goals'!$A$3:$B$100,2,FALSE)))"),"")</f>
        <v/>
      </c>
      <c r="Y88" s="46" t="str">
        <f>IFERROR(__xludf.DUMMYFUNCTION("if(U88="""","""",if($S88,""Not aligned w/ a specific learning goal."",U88&amp;"": ""&amp;vlookup(to_text(U88),'1.Learning-Goals'!$A$3:$B$100,2,FALSE)))"),"")</f>
        <v/>
      </c>
      <c r="Z88" s="46" t="str">
        <f>IFERROR(__xludf.DUMMYFUNCTION("if(V88="""","""",if($S88,""Not aligned w/ a specific learning goal."",V88&amp;"": ""&amp;vlookup(to_text(V88),'1.Learning-Goals'!$A$3:$B$100,2,FALSE)))"),"")</f>
        <v/>
      </c>
      <c r="AA88" s="46" t="str">
        <f>IFERROR(__xludf.DUMMYFUNCTION("if(W88="""","""",if($S88,""Not aligned w/ a specific learning goal."",W88&amp;"": ""&amp;vlookup(to_text(W88),'1.Learning-Goals'!$A$3:$B$100,2,FALSE)))"),"")</f>
        <v/>
      </c>
      <c r="AB88" s="48"/>
      <c r="AC88" s="48"/>
      <c r="AD88" s="48"/>
      <c r="AE88" s="48"/>
      <c r="AF88" s="48"/>
      <c r="AG88" s="48"/>
      <c r="AH88" s="48"/>
      <c r="AI88" s="48"/>
    </row>
    <row r="89">
      <c r="A89" s="41"/>
      <c r="B89" s="42" t="str">
        <f t="shared" si="1"/>
        <v/>
      </c>
      <c r="C89" s="38" t="s">
        <v>237</v>
      </c>
      <c r="D89" s="43" t="s">
        <v>238</v>
      </c>
      <c r="E89" s="38" t="s">
        <v>58</v>
      </c>
      <c r="F89" s="38" t="s">
        <v>80</v>
      </c>
      <c r="G89" s="43" t="s">
        <v>60</v>
      </c>
      <c r="H89" s="38" t="s">
        <v>61</v>
      </c>
      <c r="I89" s="43" t="s">
        <v>81</v>
      </c>
      <c r="J89" s="43"/>
      <c r="K89" s="43"/>
      <c r="L89" s="50"/>
      <c r="M89" s="43"/>
      <c r="N89" s="43"/>
      <c r="O89" s="38" t="s">
        <v>82</v>
      </c>
      <c r="P89" s="44"/>
      <c r="Q89" s="45">
        <v>44322.0</v>
      </c>
      <c r="R89" s="46" t="str">
        <f>IFERROR(__xludf.DUMMYFUNCTION("if(isblank($A89),"""",REGEXREPLACE($A89,   "",?(\d),?"",  ""$1""&amp;""-""&amp;$H89))"),"")</f>
        <v/>
      </c>
      <c r="S89" s="47" t="b">
        <f t="shared" si="2"/>
        <v>0</v>
      </c>
      <c r="T89" s="47" t="str">
        <f>IFERROR(__xludf.DUMMYFUNCTION("iferror(split(A89,"","",TRUE,TRUE),"""")"),"")</f>
        <v/>
      </c>
      <c r="U89" s="47"/>
      <c r="V89" s="47"/>
      <c r="W89" s="47"/>
      <c r="X89" s="46" t="str">
        <f>IFERROR(__xludf.DUMMYFUNCTION("if(T89="""","""",if($S89,""Not aligned w/ a specific learning goal."",T89&amp;"": ""&amp;vlookup(to_text(T89),'1.Learning-Goals'!$A$3:$B$100,2,FALSE)))"),"")</f>
        <v/>
      </c>
      <c r="Y89" s="46" t="str">
        <f>IFERROR(__xludf.DUMMYFUNCTION("if(U89="""","""",if($S89,""Not aligned w/ a specific learning goal."",U89&amp;"": ""&amp;vlookup(to_text(U89),'1.Learning-Goals'!$A$3:$B$100,2,FALSE)))"),"")</f>
        <v/>
      </c>
      <c r="Z89" s="46" t="str">
        <f>IFERROR(__xludf.DUMMYFUNCTION("if(V89="""","""",if($S89,""Not aligned w/ a specific learning goal."",V89&amp;"": ""&amp;vlookup(to_text(V89),'1.Learning-Goals'!$A$3:$B$100,2,FALSE)))"),"")</f>
        <v/>
      </c>
      <c r="AA89" s="46" t="str">
        <f>IFERROR(__xludf.DUMMYFUNCTION("if(W89="""","""",if($S89,""Not aligned w/ a specific learning goal."",W89&amp;"": ""&amp;vlookup(to_text(W89),'1.Learning-Goals'!$A$3:$B$100,2,FALSE)))"),"")</f>
        <v/>
      </c>
      <c r="AB89" s="48"/>
      <c r="AC89" s="48"/>
      <c r="AD89" s="48"/>
      <c r="AE89" s="48"/>
      <c r="AF89" s="48"/>
      <c r="AG89" s="48"/>
      <c r="AH89" s="48"/>
      <c r="AI89" s="48"/>
    </row>
    <row r="90">
      <c r="A90" s="41"/>
      <c r="B90" s="42" t="str">
        <f t="shared" si="1"/>
        <v/>
      </c>
      <c r="C90" s="38" t="s">
        <v>239</v>
      </c>
      <c r="D90" s="43" t="s">
        <v>240</v>
      </c>
      <c r="E90" s="38" t="s">
        <v>58</v>
      </c>
      <c r="F90" s="38" t="s">
        <v>80</v>
      </c>
      <c r="G90" s="43" t="s">
        <v>65</v>
      </c>
      <c r="H90" s="38" t="s">
        <v>61</v>
      </c>
      <c r="I90" s="43" t="s">
        <v>81</v>
      </c>
      <c r="J90" s="43"/>
      <c r="K90" s="43"/>
      <c r="L90" s="50"/>
      <c r="M90" s="43"/>
      <c r="N90" s="43"/>
      <c r="O90" s="38" t="s">
        <v>82</v>
      </c>
      <c r="P90" s="44"/>
      <c r="Q90" s="45">
        <v>44451.0</v>
      </c>
      <c r="R90" s="46" t="str">
        <f>IFERROR(__xludf.DUMMYFUNCTION("if(isblank($A90),"""",REGEXREPLACE($A90,   "",?(\d),?"",  ""$1""&amp;""-""&amp;$H90))"),"")</f>
        <v/>
      </c>
      <c r="S90" s="47" t="b">
        <f t="shared" si="2"/>
        <v>0</v>
      </c>
      <c r="T90" s="47" t="str">
        <f>IFERROR(__xludf.DUMMYFUNCTION("iferror(split(A90,"","",TRUE,TRUE),"""")"),"")</f>
        <v/>
      </c>
      <c r="U90" s="47"/>
      <c r="V90" s="47"/>
      <c r="W90" s="47"/>
      <c r="X90" s="46" t="str">
        <f>IFERROR(__xludf.DUMMYFUNCTION("if(T90="""","""",if($S90,""Not aligned w/ a specific learning goal."",T90&amp;"": ""&amp;vlookup(to_text(T90),'1.Learning-Goals'!$A$3:$B$100,2,FALSE)))"),"")</f>
        <v/>
      </c>
      <c r="Y90" s="46" t="str">
        <f>IFERROR(__xludf.DUMMYFUNCTION("if(U90="""","""",if($S90,""Not aligned w/ a specific learning goal."",U90&amp;"": ""&amp;vlookup(to_text(U90),'1.Learning-Goals'!$A$3:$B$100,2,FALSE)))"),"")</f>
        <v/>
      </c>
      <c r="Z90" s="46" t="str">
        <f>IFERROR(__xludf.DUMMYFUNCTION("if(V90="""","""",if($S90,""Not aligned w/ a specific learning goal."",V90&amp;"": ""&amp;vlookup(to_text(V90),'1.Learning-Goals'!$A$3:$B$100,2,FALSE)))"),"")</f>
        <v/>
      </c>
      <c r="AA90" s="46" t="str">
        <f>IFERROR(__xludf.DUMMYFUNCTION("if(W90="""","""",if($S90,""Not aligned w/ a specific learning goal."",W90&amp;"": ""&amp;vlookup(to_text(W90),'1.Learning-Goals'!$A$3:$B$100,2,FALSE)))"),"")</f>
        <v/>
      </c>
      <c r="AB90" s="48"/>
      <c r="AC90" s="48"/>
      <c r="AD90" s="48"/>
      <c r="AE90" s="48"/>
      <c r="AF90" s="48"/>
      <c r="AG90" s="48"/>
      <c r="AH90" s="48"/>
      <c r="AI90" s="48"/>
    </row>
    <row r="91">
      <c r="A91" s="41"/>
      <c r="B91" s="42" t="str">
        <f t="shared" si="1"/>
        <v/>
      </c>
      <c r="C91" s="38" t="s">
        <v>241</v>
      </c>
      <c r="D91" s="43" t="s">
        <v>242</v>
      </c>
      <c r="E91" s="38" t="s">
        <v>58</v>
      </c>
      <c r="F91" s="38" t="s">
        <v>80</v>
      </c>
      <c r="G91" s="43" t="s">
        <v>60</v>
      </c>
      <c r="H91" s="38" t="s">
        <v>61</v>
      </c>
      <c r="I91" s="43" t="s">
        <v>81</v>
      </c>
      <c r="J91" s="43"/>
      <c r="K91" s="43"/>
      <c r="L91" s="50"/>
      <c r="M91" s="43"/>
      <c r="N91" s="43"/>
      <c r="O91" s="38" t="s">
        <v>82</v>
      </c>
      <c r="P91" s="44"/>
      <c r="Q91" s="45">
        <v>44322.0</v>
      </c>
      <c r="R91" s="46" t="str">
        <f>IFERROR(__xludf.DUMMYFUNCTION("if(isblank($A91),"""",REGEXREPLACE($A91,   "",?(\d),?"",  ""$1""&amp;""-""&amp;$H91))"),"")</f>
        <v/>
      </c>
      <c r="S91" s="47" t="b">
        <f t="shared" si="2"/>
        <v>0</v>
      </c>
      <c r="T91" s="47" t="str">
        <f>IFERROR(__xludf.DUMMYFUNCTION("iferror(split(A91,"","",TRUE,TRUE),"""")"),"")</f>
        <v/>
      </c>
      <c r="U91" s="47"/>
      <c r="V91" s="47"/>
      <c r="W91" s="47"/>
      <c r="X91" s="46" t="str">
        <f>IFERROR(__xludf.DUMMYFUNCTION("if(T91="""","""",if($S91,""Not aligned w/ a specific learning goal."",T91&amp;"": ""&amp;vlookup(to_text(T91),'1.Learning-Goals'!$A$3:$B$100,2,FALSE)))"),"")</f>
        <v/>
      </c>
      <c r="Y91" s="46" t="str">
        <f>IFERROR(__xludf.DUMMYFUNCTION("if(U91="""","""",if($S91,""Not aligned w/ a specific learning goal."",U91&amp;"": ""&amp;vlookup(to_text(U91),'1.Learning-Goals'!$A$3:$B$100,2,FALSE)))"),"")</f>
        <v/>
      </c>
      <c r="Z91" s="46" t="str">
        <f>IFERROR(__xludf.DUMMYFUNCTION("if(V91="""","""",if($S91,""Not aligned w/ a specific learning goal."",V91&amp;"": ""&amp;vlookup(to_text(V91),'1.Learning-Goals'!$A$3:$B$100,2,FALSE)))"),"")</f>
        <v/>
      </c>
      <c r="AA91" s="46" t="str">
        <f>IFERROR(__xludf.DUMMYFUNCTION("if(W91="""","""",if($S91,""Not aligned w/ a specific learning goal."",W91&amp;"": ""&amp;vlookup(to_text(W91),'1.Learning-Goals'!$A$3:$B$100,2,FALSE)))"),"")</f>
        <v/>
      </c>
      <c r="AB91" s="48"/>
      <c r="AC91" s="48"/>
      <c r="AD91" s="48"/>
      <c r="AE91" s="48"/>
      <c r="AF91" s="48"/>
      <c r="AG91" s="48"/>
      <c r="AH91" s="48"/>
      <c r="AI91" s="48"/>
    </row>
    <row r="92">
      <c r="A92" s="41"/>
      <c r="B92" s="42" t="str">
        <f t="shared" si="1"/>
        <v/>
      </c>
      <c r="C92" s="38" t="s">
        <v>243</v>
      </c>
      <c r="D92" s="43" t="s">
        <v>244</v>
      </c>
      <c r="E92" s="38" t="s">
        <v>58</v>
      </c>
      <c r="F92" s="38" t="s">
        <v>80</v>
      </c>
      <c r="G92" s="43" t="s">
        <v>65</v>
      </c>
      <c r="H92" s="38" t="s">
        <v>61</v>
      </c>
      <c r="I92" s="43" t="s">
        <v>81</v>
      </c>
      <c r="J92" s="43"/>
      <c r="K92" s="43"/>
      <c r="L92" s="50"/>
      <c r="M92" s="43"/>
      <c r="N92" s="43"/>
      <c r="O92" s="38" t="s">
        <v>82</v>
      </c>
      <c r="P92" s="44"/>
      <c r="Q92" s="45">
        <v>44451.0</v>
      </c>
      <c r="R92" s="46" t="str">
        <f>IFERROR(__xludf.DUMMYFUNCTION("if(isblank($A92),"""",REGEXREPLACE($A92,   "",?(\d),?"",  ""$1""&amp;""-""&amp;$H92))"),"")</f>
        <v/>
      </c>
      <c r="S92" s="47" t="b">
        <f t="shared" si="2"/>
        <v>0</v>
      </c>
      <c r="T92" s="47" t="str">
        <f>IFERROR(__xludf.DUMMYFUNCTION("iferror(split(A92,"","",TRUE,TRUE),"""")"),"")</f>
        <v/>
      </c>
      <c r="U92" s="47"/>
      <c r="V92" s="47"/>
      <c r="W92" s="47"/>
      <c r="X92" s="46" t="str">
        <f>IFERROR(__xludf.DUMMYFUNCTION("if(T92="""","""",if($S92,""Not aligned w/ a specific learning goal."",T92&amp;"": ""&amp;vlookup(to_text(T92),'1.Learning-Goals'!$A$3:$B$100,2,FALSE)))"),"")</f>
        <v/>
      </c>
      <c r="Y92" s="46" t="str">
        <f>IFERROR(__xludf.DUMMYFUNCTION("if(U92="""","""",if($S92,""Not aligned w/ a specific learning goal."",U92&amp;"": ""&amp;vlookup(to_text(U92),'1.Learning-Goals'!$A$3:$B$100,2,FALSE)))"),"")</f>
        <v/>
      </c>
      <c r="Z92" s="46" t="str">
        <f>IFERROR(__xludf.DUMMYFUNCTION("if(V92="""","""",if($S92,""Not aligned w/ a specific learning goal."",V92&amp;"": ""&amp;vlookup(to_text(V92),'1.Learning-Goals'!$A$3:$B$100,2,FALSE)))"),"")</f>
        <v/>
      </c>
      <c r="AA92" s="46" t="str">
        <f>IFERROR(__xludf.DUMMYFUNCTION("if(W92="""","""",if($S92,""Not aligned w/ a specific learning goal."",W92&amp;"": ""&amp;vlookup(to_text(W92),'1.Learning-Goals'!$A$3:$B$100,2,FALSE)))"),"")</f>
        <v/>
      </c>
      <c r="AB92" s="48"/>
      <c r="AC92" s="48"/>
      <c r="AD92" s="48"/>
      <c r="AE92" s="48"/>
      <c r="AF92" s="48"/>
      <c r="AG92" s="48"/>
      <c r="AH92" s="48"/>
      <c r="AI92" s="48"/>
    </row>
    <row r="93">
      <c r="A93" s="41"/>
      <c r="B93" s="42" t="str">
        <f t="shared" si="1"/>
        <v/>
      </c>
      <c r="C93" s="38" t="s">
        <v>245</v>
      </c>
      <c r="D93" s="43" t="s">
        <v>246</v>
      </c>
      <c r="E93" s="38" t="s">
        <v>58</v>
      </c>
      <c r="F93" s="38" t="s">
        <v>80</v>
      </c>
      <c r="G93" s="43" t="s">
        <v>60</v>
      </c>
      <c r="H93" s="38" t="s">
        <v>61</v>
      </c>
      <c r="I93" s="43" t="s">
        <v>81</v>
      </c>
      <c r="J93" s="43"/>
      <c r="K93" s="43"/>
      <c r="L93" s="50"/>
      <c r="M93" s="43"/>
      <c r="N93" s="43"/>
      <c r="O93" s="38" t="s">
        <v>82</v>
      </c>
      <c r="P93" s="44"/>
      <c r="Q93" s="45">
        <v>44322.0</v>
      </c>
      <c r="R93" s="46" t="str">
        <f>IFERROR(__xludf.DUMMYFUNCTION("if(isblank($A93),"""",REGEXREPLACE($A93,   "",?(\d),?"",  ""$1""&amp;""-""&amp;$H93))"),"")</f>
        <v/>
      </c>
      <c r="S93" s="47" t="b">
        <f t="shared" si="2"/>
        <v>0</v>
      </c>
      <c r="T93" s="47" t="str">
        <f>IFERROR(__xludf.DUMMYFUNCTION("iferror(split(A93,"","",TRUE,TRUE),"""")"),"")</f>
        <v/>
      </c>
      <c r="U93" s="47"/>
      <c r="V93" s="47"/>
      <c r="W93" s="47"/>
      <c r="X93" s="46" t="str">
        <f>IFERROR(__xludf.DUMMYFUNCTION("if(T93="""","""",if($S93,""Not aligned w/ a specific learning goal."",T93&amp;"": ""&amp;vlookup(to_text(T93),'1.Learning-Goals'!$A$3:$B$100,2,FALSE)))"),"")</f>
        <v/>
      </c>
      <c r="Y93" s="46" t="str">
        <f>IFERROR(__xludf.DUMMYFUNCTION("if(U93="""","""",if($S93,""Not aligned w/ a specific learning goal."",U93&amp;"": ""&amp;vlookup(to_text(U93),'1.Learning-Goals'!$A$3:$B$100,2,FALSE)))"),"")</f>
        <v/>
      </c>
      <c r="Z93" s="46" t="str">
        <f>IFERROR(__xludf.DUMMYFUNCTION("if(V93="""","""",if($S93,""Not aligned w/ a specific learning goal."",V93&amp;"": ""&amp;vlookup(to_text(V93),'1.Learning-Goals'!$A$3:$B$100,2,FALSE)))"),"")</f>
        <v/>
      </c>
      <c r="AA93" s="46" t="str">
        <f>IFERROR(__xludf.DUMMYFUNCTION("if(W93="""","""",if($S93,""Not aligned w/ a specific learning goal."",W93&amp;"": ""&amp;vlookup(to_text(W93),'1.Learning-Goals'!$A$3:$B$100,2,FALSE)))"),"")</f>
        <v/>
      </c>
      <c r="AB93" s="48"/>
      <c r="AC93" s="48"/>
      <c r="AD93" s="48"/>
      <c r="AE93" s="48"/>
      <c r="AF93" s="48"/>
      <c r="AG93" s="48"/>
      <c r="AH93" s="48"/>
      <c r="AI93" s="48"/>
    </row>
    <row r="94">
      <c r="A94" s="41"/>
      <c r="B94" s="42" t="str">
        <f t="shared" si="1"/>
        <v/>
      </c>
      <c r="C94" s="38" t="s">
        <v>247</v>
      </c>
      <c r="D94" s="43" t="s">
        <v>248</v>
      </c>
      <c r="E94" s="38" t="s">
        <v>58</v>
      </c>
      <c r="F94" s="38" t="s">
        <v>80</v>
      </c>
      <c r="G94" s="43" t="s">
        <v>65</v>
      </c>
      <c r="H94" s="38" t="s">
        <v>61</v>
      </c>
      <c r="I94" s="43" t="s">
        <v>81</v>
      </c>
      <c r="J94" s="43"/>
      <c r="K94" s="43"/>
      <c r="L94" s="50"/>
      <c r="M94" s="43"/>
      <c r="N94" s="43"/>
      <c r="O94" s="38" t="s">
        <v>82</v>
      </c>
      <c r="P94" s="44"/>
      <c r="Q94" s="45">
        <v>44451.0</v>
      </c>
      <c r="R94" s="46" t="str">
        <f>IFERROR(__xludf.DUMMYFUNCTION("if(isblank($A94),"""",REGEXREPLACE($A94,   "",?(\d),?"",  ""$1""&amp;""-""&amp;$H94))"),"")</f>
        <v/>
      </c>
      <c r="S94" s="47" t="b">
        <f t="shared" si="2"/>
        <v>0</v>
      </c>
      <c r="T94" s="47" t="str">
        <f>IFERROR(__xludf.DUMMYFUNCTION("iferror(split(A94,"","",TRUE,TRUE),"""")"),"")</f>
        <v/>
      </c>
      <c r="U94" s="47"/>
      <c r="V94" s="47"/>
      <c r="W94" s="47"/>
      <c r="X94" s="46" t="str">
        <f>IFERROR(__xludf.DUMMYFUNCTION("if(T94="""","""",if($S94,""Not aligned w/ a specific learning goal."",T94&amp;"": ""&amp;vlookup(to_text(T94),'1.Learning-Goals'!$A$3:$B$100,2,FALSE)))"),"")</f>
        <v/>
      </c>
      <c r="Y94" s="46" t="str">
        <f>IFERROR(__xludf.DUMMYFUNCTION("if(U94="""","""",if($S94,""Not aligned w/ a specific learning goal."",U94&amp;"": ""&amp;vlookup(to_text(U94),'1.Learning-Goals'!$A$3:$B$100,2,FALSE)))"),"")</f>
        <v/>
      </c>
      <c r="Z94" s="46" t="str">
        <f>IFERROR(__xludf.DUMMYFUNCTION("if(V94="""","""",if($S94,""Not aligned w/ a specific learning goal."",V94&amp;"": ""&amp;vlookup(to_text(V94),'1.Learning-Goals'!$A$3:$B$100,2,FALSE)))"),"")</f>
        <v/>
      </c>
      <c r="AA94" s="46" t="str">
        <f>IFERROR(__xludf.DUMMYFUNCTION("if(W94="""","""",if($S94,""Not aligned w/ a specific learning goal."",W94&amp;"": ""&amp;vlookup(to_text(W94),'1.Learning-Goals'!$A$3:$B$100,2,FALSE)))"),"")</f>
        <v/>
      </c>
      <c r="AB94" s="48"/>
      <c r="AC94" s="48"/>
      <c r="AD94" s="48"/>
      <c r="AE94" s="48"/>
      <c r="AF94" s="48"/>
      <c r="AG94" s="48"/>
      <c r="AH94" s="48"/>
      <c r="AI94" s="48"/>
    </row>
    <row r="95">
      <c r="A95" s="41"/>
      <c r="B95" s="42" t="str">
        <f t="shared" si="1"/>
        <v/>
      </c>
      <c r="C95" s="38" t="s">
        <v>249</v>
      </c>
      <c r="D95" s="43" t="s">
        <v>250</v>
      </c>
      <c r="E95" s="38" t="s">
        <v>58</v>
      </c>
      <c r="F95" s="38" t="s">
        <v>80</v>
      </c>
      <c r="G95" s="43" t="s">
        <v>60</v>
      </c>
      <c r="H95" s="38" t="s">
        <v>61</v>
      </c>
      <c r="I95" s="43" t="s">
        <v>81</v>
      </c>
      <c r="J95" s="43"/>
      <c r="K95" s="43"/>
      <c r="L95" s="50"/>
      <c r="M95" s="43"/>
      <c r="N95" s="43"/>
      <c r="O95" s="38" t="s">
        <v>82</v>
      </c>
      <c r="P95" s="44"/>
      <c r="Q95" s="45">
        <v>44322.0</v>
      </c>
      <c r="R95" s="46" t="str">
        <f>IFERROR(__xludf.DUMMYFUNCTION("if(isblank($A95),"""",REGEXREPLACE($A95,   "",?(\d),?"",  ""$1""&amp;""-""&amp;$H95))"),"")</f>
        <v/>
      </c>
      <c r="S95" s="47" t="b">
        <f t="shared" si="2"/>
        <v>0</v>
      </c>
      <c r="T95" s="47" t="str">
        <f>IFERROR(__xludf.DUMMYFUNCTION("iferror(split(A95,"","",TRUE,TRUE),"""")"),"")</f>
        <v/>
      </c>
      <c r="U95" s="47"/>
      <c r="V95" s="47"/>
      <c r="W95" s="47"/>
      <c r="X95" s="46" t="str">
        <f>IFERROR(__xludf.DUMMYFUNCTION("if(T95="""","""",if($S95,""Not aligned w/ a specific learning goal."",T95&amp;"": ""&amp;vlookup(to_text(T95),'1.Learning-Goals'!$A$3:$B$100,2,FALSE)))"),"")</f>
        <v/>
      </c>
      <c r="Y95" s="46" t="str">
        <f>IFERROR(__xludf.DUMMYFUNCTION("if(U95="""","""",if($S95,""Not aligned w/ a specific learning goal."",U95&amp;"": ""&amp;vlookup(to_text(U95),'1.Learning-Goals'!$A$3:$B$100,2,FALSE)))"),"")</f>
        <v/>
      </c>
      <c r="Z95" s="46" t="str">
        <f>IFERROR(__xludf.DUMMYFUNCTION("if(V95="""","""",if($S95,""Not aligned w/ a specific learning goal."",V95&amp;"": ""&amp;vlookup(to_text(V95),'1.Learning-Goals'!$A$3:$B$100,2,FALSE)))"),"")</f>
        <v/>
      </c>
      <c r="AA95" s="46" t="str">
        <f>IFERROR(__xludf.DUMMYFUNCTION("if(W95="""","""",if($S95,""Not aligned w/ a specific learning goal."",W95&amp;"": ""&amp;vlookup(to_text(W95),'1.Learning-Goals'!$A$3:$B$100,2,FALSE)))"),"")</f>
        <v/>
      </c>
      <c r="AB95" s="48"/>
      <c r="AC95" s="48"/>
      <c r="AD95" s="48"/>
      <c r="AE95" s="48"/>
      <c r="AF95" s="48"/>
      <c r="AG95" s="48"/>
      <c r="AH95" s="48"/>
      <c r="AI95" s="48"/>
    </row>
    <row r="96">
      <c r="A96" s="41"/>
      <c r="B96" s="42" t="str">
        <f t="shared" si="1"/>
        <v/>
      </c>
      <c r="C96" s="38" t="s">
        <v>251</v>
      </c>
      <c r="D96" s="43" t="s">
        <v>252</v>
      </c>
      <c r="E96" s="38" t="s">
        <v>58</v>
      </c>
      <c r="F96" s="38" t="s">
        <v>80</v>
      </c>
      <c r="G96" s="43" t="s">
        <v>65</v>
      </c>
      <c r="H96" s="38" t="s">
        <v>61</v>
      </c>
      <c r="I96" s="43" t="s">
        <v>81</v>
      </c>
      <c r="J96" s="43"/>
      <c r="K96" s="43"/>
      <c r="L96" s="50"/>
      <c r="M96" s="43"/>
      <c r="N96" s="43"/>
      <c r="O96" s="38" t="s">
        <v>82</v>
      </c>
      <c r="P96" s="44"/>
      <c r="Q96" s="45">
        <v>44451.0</v>
      </c>
      <c r="R96" s="46" t="str">
        <f>IFERROR(__xludf.DUMMYFUNCTION("if(isblank($A96),"""",REGEXREPLACE($A96,   "",?(\d),?"",  ""$1""&amp;""-""&amp;$H96))"),"")</f>
        <v/>
      </c>
      <c r="S96" s="47" t="b">
        <f t="shared" si="2"/>
        <v>0</v>
      </c>
      <c r="T96" s="47" t="str">
        <f>IFERROR(__xludf.DUMMYFUNCTION("iferror(split(A96,"","",TRUE,TRUE),"""")"),"")</f>
        <v/>
      </c>
      <c r="U96" s="47"/>
      <c r="V96" s="47"/>
      <c r="W96" s="47"/>
      <c r="X96" s="46" t="str">
        <f>IFERROR(__xludf.DUMMYFUNCTION("if(T96="""","""",if($S96,""Not aligned w/ a specific learning goal."",T96&amp;"": ""&amp;vlookup(to_text(T96),'1.Learning-Goals'!$A$3:$B$100,2,FALSE)))"),"")</f>
        <v/>
      </c>
      <c r="Y96" s="46" t="str">
        <f>IFERROR(__xludf.DUMMYFUNCTION("if(U96="""","""",if($S96,""Not aligned w/ a specific learning goal."",U96&amp;"": ""&amp;vlookup(to_text(U96),'1.Learning-Goals'!$A$3:$B$100,2,FALSE)))"),"")</f>
        <v/>
      </c>
      <c r="Z96" s="46" t="str">
        <f>IFERROR(__xludf.DUMMYFUNCTION("if(V96="""","""",if($S96,""Not aligned w/ a specific learning goal."",V96&amp;"": ""&amp;vlookup(to_text(V96),'1.Learning-Goals'!$A$3:$B$100,2,FALSE)))"),"")</f>
        <v/>
      </c>
      <c r="AA96" s="46" t="str">
        <f>IFERROR(__xludf.DUMMYFUNCTION("if(W96="""","""",if($S96,""Not aligned w/ a specific learning goal."",W96&amp;"": ""&amp;vlookup(to_text(W96),'1.Learning-Goals'!$A$3:$B$100,2,FALSE)))"),"")</f>
        <v/>
      </c>
      <c r="AB96" s="48"/>
      <c r="AC96" s="48"/>
      <c r="AD96" s="48"/>
      <c r="AE96" s="48"/>
      <c r="AF96" s="48"/>
      <c r="AG96" s="48"/>
      <c r="AH96" s="48"/>
      <c r="AI96" s="48"/>
    </row>
    <row r="97">
      <c r="A97" s="41"/>
      <c r="B97" s="42" t="str">
        <f t="shared" si="1"/>
        <v/>
      </c>
      <c r="C97" s="38" t="s">
        <v>253</v>
      </c>
      <c r="D97" s="43" t="s">
        <v>254</v>
      </c>
      <c r="E97" s="38" t="s">
        <v>58</v>
      </c>
      <c r="F97" s="38" t="s">
        <v>80</v>
      </c>
      <c r="G97" s="43" t="s">
        <v>60</v>
      </c>
      <c r="H97" s="38" t="s">
        <v>61</v>
      </c>
      <c r="I97" s="43" t="s">
        <v>81</v>
      </c>
      <c r="J97" s="43"/>
      <c r="K97" s="43"/>
      <c r="L97" s="50"/>
      <c r="M97" s="43"/>
      <c r="N97" s="43"/>
      <c r="O97" s="38" t="s">
        <v>82</v>
      </c>
      <c r="P97" s="44"/>
      <c r="Q97" s="45">
        <v>44322.0</v>
      </c>
      <c r="R97" s="46" t="str">
        <f>IFERROR(__xludf.DUMMYFUNCTION("if(isblank($A97),"""",REGEXREPLACE($A97,   "",?(\d),?"",  ""$1""&amp;""-""&amp;$H97))"),"")</f>
        <v/>
      </c>
      <c r="S97" s="47" t="b">
        <f t="shared" si="2"/>
        <v>0</v>
      </c>
      <c r="T97" s="47" t="str">
        <f>IFERROR(__xludf.DUMMYFUNCTION("iferror(split(A97,"","",TRUE,TRUE),"""")"),"")</f>
        <v/>
      </c>
      <c r="U97" s="47"/>
      <c r="V97" s="47"/>
      <c r="W97" s="47"/>
      <c r="X97" s="46" t="str">
        <f>IFERROR(__xludf.DUMMYFUNCTION("if(T97="""","""",if($S97,""Not aligned w/ a specific learning goal."",T97&amp;"": ""&amp;vlookup(to_text(T97),'1.Learning-Goals'!$A$3:$B$100,2,FALSE)))"),"")</f>
        <v/>
      </c>
      <c r="Y97" s="46" t="str">
        <f>IFERROR(__xludf.DUMMYFUNCTION("if(U97="""","""",if($S97,""Not aligned w/ a specific learning goal."",U97&amp;"": ""&amp;vlookup(to_text(U97),'1.Learning-Goals'!$A$3:$B$100,2,FALSE)))"),"")</f>
        <v/>
      </c>
      <c r="Z97" s="46" t="str">
        <f>IFERROR(__xludf.DUMMYFUNCTION("if(V97="""","""",if($S97,""Not aligned w/ a specific learning goal."",V97&amp;"": ""&amp;vlookup(to_text(V97),'1.Learning-Goals'!$A$3:$B$100,2,FALSE)))"),"")</f>
        <v/>
      </c>
      <c r="AA97" s="46" t="str">
        <f>IFERROR(__xludf.DUMMYFUNCTION("if(W97="""","""",if($S97,""Not aligned w/ a specific learning goal."",W97&amp;"": ""&amp;vlookup(to_text(W97),'1.Learning-Goals'!$A$3:$B$100,2,FALSE)))"),"")</f>
        <v/>
      </c>
      <c r="AB97" s="48"/>
      <c r="AC97" s="48"/>
      <c r="AD97" s="48"/>
      <c r="AE97" s="48"/>
      <c r="AF97" s="48"/>
      <c r="AG97" s="48"/>
      <c r="AH97" s="48"/>
      <c r="AI97" s="48"/>
    </row>
    <row r="98">
      <c r="A98" s="41"/>
      <c r="B98" s="42" t="str">
        <f t="shared" si="1"/>
        <v/>
      </c>
      <c r="C98" s="38" t="s">
        <v>255</v>
      </c>
      <c r="D98" s="43" t="s">
        <v>256</v>
      </c>
      <c r="E98" s="38" t="s">
        <v>58</v>
      </c>
      <c r="F98" s="38" t="s">
        <v>80</v>
      </c>
      <c r="G98" s="43" t="s">
        <v>65</v>
      </c>
      <c r="H98" s="38" t="s">
        <v>61</v>
      </c>
      <c r="I98" s="43" t="s">
        <v>81</v>
      </c>
      <c r="J98" s="43"/>
      <c r="K98" s="43"/>
      <c r="L98" s="50"/>
      <c r="M98" s="43"/>
      <c r="N98" s="43"/>
      <c r="O98" s="38" t="s">
        <v>82</v>
      </c>
      <c r="P98" s="44"/>
      <c r="Q98" s="45">
        <v>44451.0</v>
      </c>
      <c r="R98" s="46" t="str">
        <f>IFERROR(__xludf.DUMMYFUNCTION("if(isblank($A98),"""",REGEXREPLACE($A98,   "",?(\d),?"",  ""$1""&amp;""-""&amp;$H98))"),"")</f>
        <v/>
      </c>
      <c r="S98" s="47" t="b">
        <f t="shared" si="2"/>
        <v>0</v>
      </c>
      <c r="T98" s="47" t="str">
        <f>IFERROR(__xludf.DUMMYFUNCTION("iferror(split(A98,"","",TRUE,TRUE),"""")"),"")</f>
        <v/>
      </c>
      <c r="U98" s="47"/>
      <c r="V98" s="47"/>
      <c r="W98" s="47"/>
      <c r="X98" s="46" t="str">
        <f>IFERROR(__xludf.DUMMYFUNCTION("if(T98="""","""",if($S98,""Not aligned w/ a specific learning goal."",T98&amp;"": ""&amp;vlookup(to_text(T98),'1.Learning-Goals'!$A$3:$B$100,2,FALSE)))"),"")</f>
        <v/>
      </c>
      <c r="Y98" s="46" t="str">
        <f>IFERROR(__xludf.DUMMYFUNCTION("if(U98="""","""",if($S98,""Not aligned w/ a specific learning goal."",U98&amp;"": ""&amp;vlookup(to_text(U98),'1.Learning-Goals'!$A$3:$B$100,2,FALSE)))"),"")</f>
        <v/>
      </c>
      <c r="Z98" s="46" t="str">
        <f>IFERROR(__xludf.DUMMYFUNCTION("if(V98="""","""",if($S98,""Not aligned w/ a specific learning goal."",V98&amp;"": ""&amp;vlookup(to_text(V98),'1.Learning-Goals'!$A$3:$B$100,2,FALSE)))"),"")</f>
        <v/>
      </c>
      <c r="AA98" s="46" t="str">
        <f>IFERROR(__xludf.DUMMYFUNCTION("if(W98="""","""",if($S98,""Not aligned w/ a specific learning goal."",W98&amp;"": ""&amp;vlookup(to_text(W98),'1.Learning-Goals'!$A$3:$B$100,2,FALSE)))"),"")</f>
        <v/>
      </c>
      <c r="AB98" s="48"/>
      <c r="AC98" s="48"/>
      <c r="AD98" s="48"/>
      <c r="AE98" s="48"/>
      <c r="AF98" s="48"/>
      <c r="AG98" s="48"/>
      <c r="AH98" s="48"/>
      <c r="AI98" s="48"/>
    </row>
    <row r="99">
      <c r="A99" s="41"/>
      <c r="B99" s="42" t="str">
        <f t="shared" si="1"/>
        <v/>
      </c>
      <c r="C99" s="38" t="s">
        <v>257</v>
      </c>
      <c r="D99" s="43" t="s">
        <v>258</v>
      </c>
      <c r="E99" s="38" t="s">
        <v>58</v>
      </c>
      <c r="F99" s="38" t="s">
        <v>80</v>
      </c>
      <c r="G99" s="43" t="s">
        <v>60</v>
      </c>
      <c r="H99" s="38" t="s">
        <v>61</v>
      </c>
      <c r="I99" s="43" t="s">
        <v>81</v>
      </c>
      <c r="J99" s="43"/>
      <c r="K99" s="43"/>
      <c r="L99" s="50"/>
      <c r="M99" s="43"/>
      <c r="N99" s="43"/>
      <c r="O99" s="38" t="s">
        <v>82</v>
      </c>
      <c r="P99" s="44"/>
      <c r="Q99" s="45">
        <v>44322.0</v>
      </c>
      <c r="R99" s="46" t="str">
        <f>IFERROR(__xludf.DUMMYFUNCTION("if(isblank($A99),"""",REGEXREPLACE($A99,   "",?(\d),?"",  ""$1""&amp;""-""&amp;$H99))"),"")</f>
        <v/>
      </c>
      <c r="S99" s="47" t="b">
        <f t="shared" si="2"/>
        <v>0</v>
      </c>
      <c r="T99" s="47" t="str">
        <f>IFERROR(__xludf.DUMMYFUNCTION("iferror(split(A99,"","",TRUE,TRUE),"""")"),"")</f>
        <v/>
      </c>
      <c r="U99" s="47"/>
      <c r="V99" s="47"/>
      <c r="W99" s="47"/>
      <c r="X99" s="46" t="str">
        <f>IFERROR(__xludf.DUMMYFUNCTION("if(T99="""","""",if($S99,""Not aligned w/ a specific learning goal."",T99&amp;"": ""&amp;vlookup(to_text(T99),'1.Learning-Goals'!$A$3:$B$100,2,FALSE)))"),"")</f>
        <v/>
      </c>
      <c r="Y99" s="46" t="str">
        <f>IFERROR(__xludf.DUMMYFUNCTION("if(U99="""","""",if($S99,""Not aligned w/ a specific learning goal."",U99&amp;"": ""&amp;vlookup(to_text(U99),'1.Learning-Goals'!$A$3:$B$100,2,FALSE)))"),"")</f>
        <v/>
      </c>
      <c r="Z99" s="46" t="str">
        <f>IFERROR(__xludf.DUMMYFUNCTION("if(V99="""","""",if($S99,""Not aligned w/ a specific learning goal."",V99&amp;"": ""&amp;vlookup(to_text(V99),'1.Learning-Goals'!$A$3:$B$100,2,FALSE)))"),"")</f>
        <v/>
      </c>
      <c r="AA99" s="46" t="str">
        <f>IFERROR(__xludf.DUMMYFUNCTION("if(W99="""","""",if($S99,""Not aligned w/ a specific learning goal."",W99&amp;"": ""&amp;vlookup(to_text(W99),'1.Learning-Goals'!$A$3:$B$100,2,FALSE)))"),"")</f>
        <v/>
      </c>
      <c r="AB99" s="48"/>
      <c r="AC99" s="48"/>
      <c r="AD99" s="48"/>
      <c r="AE99" s="48"/>
      <c r="AF99" s="48"/>
      <c r="AG99" s="48"/>
      <c r="AH99" s="48"/>
      <c r="AI99" s="48"/>
    </row>
    <row r="100">
      <c r="A100" s="41"/>
      <c r="B100" s="42" t="str">
        <f t="shared" si="1"/>
        <v/>
      </c>
      <c r="C100" s="38" t="s">
        <v>259</v>
      </c>
      <c r="D100" s="43" t="s">
        <v>260</v>
      </c>
      <c r="E100" s="38" t="s">
        <v>58</v>
      </c>
      <c r="F100" s="38" t="s">
        <v>80</v>
      </c>
      <c r="G100" s="43" t="s">
        <v>65</v>
      </c>
      <c r="H100" s="38" t="s">
        <v>61</v>
      </c>
      <c r="I100" s="43" t="s">
        <v>81</v>
      </c>
      <c r="J100" s="43"/>
      <c r="K100" s="43"/>
      <c r="L100" s="50"/>
      <c r="M100" s="43"/>
      <c r="N100" s="43"/>
      <c r="O100" s="38" t="s">
        <v>82</v>
      </c>
      <c r="P100" s="44"/>
      <c r="Q100" s="45">
        <v>44451.0</v>
      </c>
      <c r="R100" s="46" t="str">
        <f>IFERROR(__xludf.DUMMYFUNCTION("if(isblank($A100),"""",REGEXREPLACE($A100,   "",?(\d),?"",  ""$1""&amp;""-""&amp;$H100))"),"")</f>
        <v/>
      </c>
      <c r="S100" s="47" t="b">
        <f t="shared" si="2"/>
        <v>0</v>
      </c>
      <c r="T100" s="47" t="str">
        <f>IFERROR(__xludf.DUMMYFUNCTION("iferror(split(A100,"","",TRUE,TRUE),"""")"),"")</f>
        <v/>
      </c>
      <c r="U100" s="47"/>
      <c r="V100" s="47"/>
      <c r="W100" s="47"/>
      <c r="X100" s="46" t="str">
        <f>IFERROR(__xludf.DUMMYFUNCTION("if(T100="""","""",if($S100,""Not aligned w/ a specific learning goal."",T100&amp;"": ""&amp;vlookup(to_text(T100),'1.Learning-Goals'!$A$3:$B$100,2,FALSE)))"),"")</f>
        <v/>
      </c>
      <c r="Y100" s="46" t="str">
        <f>IFERROR(__xludf.DUMMYFUNCTION("if(U100="""","""",if($S100,""Not aligned w/ a specific learning goal."",U100&amp;"": ""&amp;vlookup(to_text(U100),'1.Learning-Goals'!$A$3:$B$100,2,FALSE)))"),"")</f>
        <v/>
      </c>
      <c r="Z100" s="46" t="str">
        <f>IFERROR(__xludf.DUMMYFUNCTION("if(V100="""","""",if($S100,""Not aligned w/ a specific learning goal."",V100&amp;"": ""&amp;vlookup(to_text(V100),'1.Learning-Goals'!$A$3:$B$100,2,FALSE)))"),"")</f>
        <v/>
      </c>
      <c r="AA100" s="46" t="str">
        <f>IFERROR(__xludf.DUMMYFUNCTION("if(W100="""","""",if($S100,""Not aligned w/ a specific learning goal."",W100&amp;"": ""&amp;vlookup(to_text(W100),'1.Learning-Goals'!$A$3:$B$100,2,FALSE)))"),"")</f>
        <v/>
      </c>
      <c r="AB100" s="48"/>
      <c r="AC100" s="48"/>
      <c r="AD100" s="48"/>
      <c r="AE100" s="48"/>
      <c r="AF100" s="48"/>
      <c r="AG100" s="48"/>
      <c r="AH100" s="48"/>
      <c r="AI100" s="48"/>
    </row>
    <row r="101">
      <c r="A101" s="41"/>
      <c r="B101" s="42" t="str">
        <f t="shared" si="1"/>
        <v/>
      </c>
      <c r="C101" s="38" t="s">
        <v>261</v>
      </c>
      <c r="D101" s="43" t="s">
        <v>262</v>
      </c>
      <c r="E101" s="38" t="s">
        <v>58</v>
      </c>
      <c r="F101" s="38" t="s">
        <v>80</v>
      </c>
      <c r="G101" s="43" t="s">
        <v>60</v>
      </c>
      <c r="H101" s="38" t="s">
        <v>61</v>
      </c>
      <c r="I101" s="43" t="s">
        <v>81</v>
      </c>
      <c r="J101" s="43"/>
      <c r="K101" s="43"/>
      <c r="L101" s="50"/>
      <c r="M101" s="43"/>
      <c r="N101" s="43"/>
      <c r="O101" s="38" t="s">
        <v>82</v>
      </c>
      <c r="P101" s="44"/>
      <c r="Q101" s="45">
        <v>44322.0</v>
      </c>
      <c r="R101" s="46" t="str">
        <f>IFERROR(__xludf.DUMMYFUNCTION("if(isblank($A101),"""",REGEXREPLACE($A101,   "",?(\d),?"",  ""$1""&amp;""-""&amp;$H101))"),"")</f>
        <v/>
      </c>
      <c r="S101" s="47" t="b">
        <f t="shared" si="2"/>
        <v>0</v>
      </c>
      <c r="T101" s="47" t="str">
        <f>IFERROR(__xludf.DUMMYFUNCTION("iferror(split(A101,"","",TRUE,TRUE),"""")"),"")</f>
        <v/>
      </c>
      <c r="U101" s="47"/>
      <c r="V101" s="47"/>
      <c r="W101" s="47"/>
      <c r="X101" s="46" t="str">
        <f>IFERROR(__xludf.DUMMYFUNCTION("if(T101="""","""",if($S101,""Not aligned w/ a specific learning goal."",T101&amp;"": ""&amp;vlookup(to_text(T101),'1.Learning-Goals'!$A$3:$B$100,2,FALSE)))"),"")</f>
        <v/>
      </c>
      <c r="Y101" s="46" t="str">
        <f>IFERROR(__xludf.DUMMYFUNCTION("if(U101="""","""",if($S101,""Not aligned w/ a specific learning goal."",U101&amp;"": ""&amp;vlookup(to_text(U101),'1.Learning-Goals'!$A$3:$B$100,2,FALSE)))"),"")</f>
        <v/>
      </c>
      <c r="Z101" s="46" t="str">
        <f>IFERROR(__xludf.DUMMYFUNCTION("if(V101="""","""",if($S101,""Not aligned w/ a specific learning goal."",V101&amp;"": ""&amp;vlookup(to_text(V101),'1.Learning-Goals'!$A$3:$B$100,2,FALSE)))"),"")</f>
        <v/>
      </c>
      <c r="AA101" s="46" t="str">
        <f>IFERROR(__xludf.DUMMYFUNCTION("if(W101="""","""",if($S101,""Not aligned w/ a specific learning goal."",W101&amp;"": ""&amp;vlookup(to_text(W101),'1.Learning-Goals'!$A$3:$B$100,2,FALSE)))"),"")</f>
        <v/>
      </c>
      <c r="AB101" s="48"/>
      <c r="AC101" s="48"/>
      <c r="AD101" s="48"/>
      <c r="AE101" s="48"/>
      <c r="AF101" s="48"/>
      <c r="AG101" s="48"/>
      <c r="AH101" s="48"/>
      <c r="AI101" s="48"/>
    </row>
    <row r="102">
      <c r="A102" s="41"/>
      <c r="B102" s="42" t="str">
        <f t="shared" si="1"/>
        <v/>
      </c>
      <c r="C102" s="38" t="s">
        <v>263</v>
      </c>
      <c r="D102" s="43" t="s">
        <v>264</v>
      </c>
      <c r="E102" s="38" t="s">
        <v>58</v>
      </c>
      <c r="F102" s="38" t="s">
        <v>80</v>
      </c>
      <c r="G102" s="43" t="s">
        <v>65</v>
      </c>
      <c r="H102" s="38" t="s">
        <v>61</v>
      </c>
      <c r="I102" s="43" t="s">
        <v>81</v>
      </c>
      <c r="J102" s="43"/>
      <c r="K102" s="43"/>
      <c r="L102" s="50"/>
      <c r="M102" s="43"/>
      <c r="N102" s="43"/>
      <c r="O102" s="38" t="s">
        <v>82</v>
      </c>
      <c r="P102" s="44"/>
      <c r="Q102" s="45">
        <v>44451.0</v>
      </c>
      <c r="R102" s="46" t="str">
        <f>IFERROR(__xludf.DUMMYFUNCTION("if(isblank($A102),"""",REGEXREPLACE($A102,   "",?(\d),?"",  ""$1""&amp;""-""&amp;$H102))"),"")</f>
        <v/>
      </c>
      <c r="S102" s="47" t="b">
        <f t="shared" si="2"/>
        <v>0</v>
      </c>
      <c r="T102" s="47" t="str">
        <f>IFERROR(__xludf.DUMMYFUNCTION("iferror(split(A102,"","",TRUE,TRUE),"""")"),"")</f>
        <v/>
      </c>
      <c r="U102" s="47"/>
      <c r="V102" s="47"/>
      <c r="W102" s="47"/>
      <c r="X102" s="46" t="str">
        <f>IFERROR(__xludf.DUMMYFUNCTION("if(T102="""","""",if($S102,""Not aligned w/ a specific learning goal."",T102&amp;"": ""&amp;vlookup(to_text(T102),'1.Learning-Goals'!$A$3:$B$100,2,FALSE)))"),"")</f>
        <v/>
      </c>
      <c r="Y102" s="46" t="str">
        <f>IFERROR(__xludf.DUMMYFUNCTION("if(U102="""","""",if($S102,""Not aligned w/ a specific learning goal."",U102&amp;"": ""&amp;vlookup(to_text(U102),'1.Learning-Goals'!$A$3:$B$100,2,FALSE)))"),"")</f>
        <v/>
      </c>
      <c r="Z102" s="46" t="str">
        <f>IFERROR(__xludf.DUMMYFUNCTION("if(V102="""","""",if($S102,""Not aligned w/ a specific learning goal."",V102&amp;"": ""&amp;vlookup(to_text(V102),'1.Learning-Goals'!$A$3:$B$100,2,FALSE)))"),"")</f>
        <v/>
      </c>
      <c r="AA102" s="46" t="str">
        <f>IFERROR(__xludf.DUMMYFUNCTION("if(W102="""","""",if($S102,""Not aligned w/ a specific learning goal."",W102&amp;"": ""&amp;vlookup(to_text(W102),'1.Learning-Goals'!$A$3:$B$100,2,FALSE)))"),"")</f>
        <v/>
      </c>
      <c r="AB102" s="48"/>
      <c r="AC102" s="48"/>
      <c r="AD102" s="48"/>
      <c r="AE102" s="48"/>
      <c r="AF102" s="48"/>
      <c r="AG102" s="48"/>
      <c r="AH102" s="48"/>
      <c r="AI102" s="48"/>
    </row>
    <row r="103">
      <c r="A103" s="41"/>
      <c r="B103" s="42" t="str">
        <f t="shared" si="1"/>
        <v/>
      </c>
      <c r="C103" s="38" t="s">
        <v>265</v>
      </c>
      <c r="D103" s="43" t="s">
        <v>266</v>
      </c>
      <c r="E103" s="38" t="s">
        <v>58</v>
      </c>
      <c r="F103" s="38" t="s">
        <v>80</v>
      </c>
      <c r="G103" s="43" t="s">
        <v>60</v>
      </c>
      <c r="H103" s="38" t="s">
        <v>61</v>
      </c>
      <c r="I103" s="43" t="s">
        <v>81</v>
      </c>
      <c r="J103" s="43"/>
      <c r="K103" s="43"/>
      <c r="L103" s="50"/>
      <c r="M103" s="43"/>
      <c r="N103" s="43"/>
      <c r="O103" s="38" t="s">
        <v>82</v>
      </c>
      <c r="P103" s="44"/>
      <c r="Q103" s="45">
        <v>44322.0</v>
      </c>
      <c r="R103" s="46" t="str">
        <f>IFERROR(__xludf.DUMMYFUNCTION("if(isblank($A103),"""",REGEXREPLACE($A103,   "",?(\d),?"",  ""$1""&amp;""-""&amp;$H103))"),"")</f>
        <v/>
      </c>
      <c r="S103" s="47" t="b">
        <f t="shared" si="2"/>
        <v>0</v>
      </c>
      <c r="T103" s="47" t="str">
        <f>IFERROR(__xludf.DUMMYFUNCTION("iferror(split(A103,"","",TRUE,TRUE),"""")"),"")</f>
        <v/>
      </c>
      <c r="U103" s="47"/>
      <c r="V103" s="47"/>
      <c r="W103" s="47"/>
      <c r="X103" s="46" t="str">
        <f>IFERROR(__xludf.DUMMYFUNCTION("if(T103="""","""",if($S103,""Not aligned w/ a specific learning goal."",T103&amp;"": ""&amp;vlookup(to_text(T103),'1.Learning-Goals'!$A$3:$B$100,2,FALSE)))"),"")</f>
        <v/>
      </c>
      <c r="Y103" s="46" t="str">
        <f>IFERROR(__xludf.DUMMYFUNCTION("if(U103="""","""",if($S103,""Not aligned w/ a specific learning goal."",U103&amp;"": ""&amp;vlookup(to_text(U103),'1.Learning-Goals'!$A$3:$B$100,2,FALSE)))"),"")</f>
        <v/>
      </c>
      <c r="Z103" s="46" t="str">
        <f>IFERROR(__xludf.DUMMYFUNCTION("if(V103="""","""",if($S103,""Not aligned w/ a specific learning goal."",V103&amp;"": ""&amp;vlookup(to_text(V103),'1.Learning-Goals'!$A$3:$B$100,2,FALSE)))"),"")</f>
        <v/>
      </c>
      <c r="AA103" s="46" t="str">
        <f>IFERROR(__xludf.DUMMYFUNCTION("if(W103="""","""",if($S103,""Not aligned w/ a specific learning goal."",W103&amp;"": ""&amp;vlookup(to_text(W103),'1.Learning-Goals'!$A$3:$B$100,2,FALSE)))"),"")</f>
        <v/>
      </c>
      <c r="AB103" s="48"/>
      <c r="AC103" s="48"/>
      <c r="AD103" s="48"/>
      <c r="AE103" s="48"/>
      <c r="AF103" s="48"/>
      <c r="AG103" s="48"/>
      <c r="AH103" s="48"/>
      <c r="AI103" s="48"/>
    </row>
    <row r="104">
      <c r="A104" s="41"/>
      <c r="B104" s="42" t="str">
        <f t="shared" si="1"/>
        <v/>
      </c>
      <c r="C104" s="38" t="s">
        <v>267</v>
      </c>
      <c r="D104" s="43" t="s">
        <v>268</v>
      </c>
      <c r="E104" s="38" t="s">
        <v>58</v>
      </c>
      <c r="F104" s="38" t="s">
        <v>80</v>
      </c>
      <c r="G104" s="43" t="s">
        <v>65</v>
      </c>
      <c r="H104" s="38" t="s">
        <v>61</v>
      </c>
      <c r="I104" s="43" t="s">
        <v>81</v>
      </c>
      <c r="J104" s="43"/>
      <c r="K104" s="43"/>
      <c r="L104" s="50"/>
      <c r="M104" s="43"/>
      <c r="N104" s="43"/>
      <c r="O104" s="38" t="s">
        <v>82</v>
      </c>
      <c r="P104" s="44"/>
      <c r="Q104" s="45">
        <v>44451.0</v>
      </c>
      <c r="R104" s="46" t="str">
        <f>IFERROR(__xludf.DUMMYFUNCTION("if(isblank($A104),"""",REGEXREPLACE($A104,   "",?(\d),?"",  ""$1""&amp;""-""&amp;$H104))"),"")</f>
        <v/>
      </c>
      <c r="S104" s="47" t="b">
        <f t="shared" si="2"/>
        <v>0</v>
      </c>
      <c r="T104" s="47" t="str">
        <f>IFERROR(__xludf.DUMMYFUNCTION("iferror(split(A104,"","",TRUE,TRUE),"""")"),"")</f>
        <v/>
      </c>
      <c r="U104" s="47"/>
      <c r="V104" s="47"/>
      <c r="W104" s="47"/>
      <c r="X104" s="46" t="str">
        <f>IFERROR(__xludf.DUMMYFUNCTION("if(T104="""","""",if($S104,""Not aligned w/ a specific learning goal."",T104&amp;"": ""&amp;vlookup(to_text(T104),'1.Learning-Goals'!$A$3:$B$100,2,FALSE)))"),"")</f>
        <v/>
      </c>
      <c r="Y104" s="46" t="str">
        <f>IFERROR(__xludf.DUMMYFUNCTION("if(U104="""","""",if($S104,""Not aligned w/ a specific learning goal."",U104&amp;"": ""&amp;vlookup(to_text(U104),'1.Learning-Goals'!$A$3:$B$100,2,FALSE)))"),"")</f>
        <v/>
      </c>
      <c r="Z104" s="46" t="str">
        <f>IFERROR(__xludf.DUMMYFUNCTION("if(V104="""","""",if($S104,""Not aligned w/ a specific learning goal."",V104&amp;"": ""&amp;vlookup(to_text(V104),'1.Learning-Goals'!$A$3:$B$100,2,FALSE)))"),"")</f>
        <v/>
      </c>
      <c r="AA104" s="46" t="str">
        <f>IFERROR(__xludf.DUMMYFUNCTION("if(W104="""","""",if($S104,""Not aligned w/ a specific learning goal."",W104&amp;"": ""&amp;vlookup(to_text(W104),'1.Learning-Goals'!$A$3:$B$100,2,FALSE)))"),"")</f>
        <v/>
      </c>
      <c r="AB104" s="48"/>
      <c r="AC104" s="48"/>
      <c r="AD104" s="48"/>
      <c r="AE104" s="48"/>
      <c r="AF104" s="48"/>
      <c r="AG104" s="48"/>
      <c r="AH104" s="48"/>
      <c r="AI104" s="48"/>
    </row>
    <row r="105">
      <c r="A105" s="41"/>
      <c r="B105" s="42" t="str">
        <f t="shared" si="1"/>
        <v/>
      </c>
      <c r="C105" s="38" t="s">
        <v>269</v>
      </c>
      <c r="D105" s="43" t="s">
        <v>270</v>
      </c>
      <c r="E105" s="38" t="s">
        <v>58</v>
      </c>
      <c r="F105" s="38" t="s">
        <v>80</v>
      </c>
      <c r="G105" s="43" t="s">
        <v>60</v>
      </c>
      <c r="H105" s="38" t="s">
        <v>61</v>
      </c>
      <c r="I105" s="43" t="s">
        <v>81</v>
      </c>
      <c r="J105" s="43"/>
      <c r="K105" s="43"/>
      <c r="L105" s="50"/>
      <c r="M105" s="43"/>
      <c r="N105" s="43"/>
      <c r="O105" s="38" t="s">
        <v>82</v>
      </c>
      <c r="P105" s="44"/>
      <c r="Q105" s="45">
        <v>44322.0</v>
      </c>
      <c r="R105" s="46" t="str">
        <f>IFERROR(__xludf.DUMMYFUNCTION("if(isblank($A105),"""",REGEXREPLACE($A105,   "",?(\d),?"",  ""$1""&amp;""-""&amp;$H105))"),"")</f>
        <v/>
      </c>
      <c r="S105" s="47" t="b">
        <f t="shared" si="2"/>
        <v>0</v>
      </c>
      <c r="T105" s="47" t="str">
        <f>IFERROR(__xludf.DUMMYFUNCTION("iferror(split(A105,"","",TRUE,TRUE),"""")"),"")</f>
        <v/>
      </c>
      <c r="U105" s="47"/>
      <c r="V105" s="47"/>
      <c r="W105" s="47"/>
      <c r="X105" s="46" t="str">
        <f>IFERROR(__xludf.DUMMYFUNCTION("if(T105="""","""",if($S105,""Not aligned w/ a specific learning goal."",T105&amp;"": ""&amp;vlookup(to_text(T105),'1.Learning-Goals'!$A$3:$B$100,2,FALSE)))"),"")</f>
        <v/>
      </c>
      <c r="Y105" s="46" t="str">
        <f>IFERROR(__xludf.DUMMYFUNCTION("if(U105="""","""",if($S105,""Not aligned w/ a specific learning goal."",U105&amp;"": ""&amp;vlookup(to_text(U105),'1.Learning-Goals'!$A$3:$B$100,2,FALSE)))"),"")</f>
        <v/>
      </c>
      <c r="Z105" s="46" t="str">
        <f>IFERROR(__xludf.DUMMYFUNCTION("if(V105="""","""",if($S105,""Not aligned w/ a specific learning goal."",V105&amp;"": ""&amp;vlookup(to_text(V105),'1.Learning-Goals'!$A$3:$B$100,2,FALSE)))"),"")</f>
        <v/>
      </c>
      <c r="AA105" s="46" t="str">
        <f>IFERROR(__xludf.DUMMYFUNCTION("if(W105="""","""",if($S105,""Not aligned w/ a specific learning goal."",W105&amp;"": ""&amp;vlookup(to_text(W105),'1.Learning-Goals'!$A$3:$B$100,2,FALSE)))"),"")</f>
        <v/>
      </c>
      <c r="AB105" s="48"/>
      <c r="AC105" s="48"/>
      <c r="AD105" s="48"/>
      <c r="AE105" s="48"/>
      <c r="AF105" s="48"/>
      <c r="AG105" s="48"/>
      <c r="AH105" s="48"/>
      <c r="AI105" s="48"/>
    </row>
    <row r="106">
      <c r="A106" s="41"/>
      <c r="B106" s="42" t="str">
        <f t="shared" si="1"/>
        <v/>
      </c>
      <c r="C106" s="38" t="s">
        <v>271</v>
      </c>
      <c r="D106" s="43" t="s">
        <v>272</v>
      </c>
      <c r="E106" s="38" t="s">
        <v>58</v>
      </c>
      <c r="F106" s="38" t="s">
        <v>80</v>
      </c>
      <c r="G106" s="43" t="s">
        <v>65</v>
      </c>
      <c r="H106" s="38" t="s">
        <v>61</v>
      </c>
      <c r="I106" s="43" t="s">
        <v>81</v>
      </c>
      <c r="J106" s="43"/>
      <c r="K106" s="43"/>
      <c r="L106" s="50"/>
      <c r="M106" s="43"/>
      <c r="N106" s="43"/>
      <c r="O106" s="38" t="s">
        <v>82</v>
      </c>
      <c r="P106" s="44"/>
      <c r="Q106" s="45">
        <v>44451.0</v>
      </c>
      <c r="R106" s="46" t="str">
        <f>IFERROR(__xludf.DUMMYFUNCTION("if(isblank($A106),"""",REGEXREPLACE($A106,   "",?(\d),?"",  ""$1""&amp;""-""&amp;$H106))"),"")</f>
        <v/>
      </c>
      <c r="S106" s="47" t="b">
        <f t="shared" si="2"/>
        <v>0</v>
      </c>
      <c r="T106" s="47" t="str">
        <f>IFERROR(__xludf.DUMMYFUNCTION("iferror(split(A106,"","",TRUE,TRUE),"""")"),"")</f>
        <v/>
      </c>
      <c r="U106" s="47"/>
      <c r="V106" s="47"/>
      <c r="W106" s="47"/>
      <c r="X106" s="46" t="str">
        <f>IFERROR(__xludf.DUMMYFUNCTION("if(T106="""","""",if($S106,""Not aligned w/ a specific learning goal."",T106&amp;"": ""&amp;vlookup(to_text(T106),'1.Learning-Goals'!$A$3:$B$100,2,FALSE)))"),"")</f>
        <v/>
      </c>
      <c r="Y106" s="46" t="str">
        <f>IFERROR(__xludf.DUMMYFUNCTION("if(U106="""","""",if($S106,""Not aligned w/ a specific learning goal."",U106&amp;"": ""&amp;vlookup(to_text(U106),'1.Learning-Goals'!$A$3:$B$100,2,FALSE)))"),"")</f>
        <v/>
      </c>
      <c r="Z106" s="46" t="str">
        <f>IFERROR(__xludf.DUMMYFUNCTION("if(V106="""","""",if($S106,""Not aligned w/ a specific learning goal."",V106&amp;"": ""&amp;vlookup(to_text(V106),'1.Learning-Goals'!$A$3:$B$100,2,FALSE)))"),"")</f>
        <v/>
      </c>
      <c r="AA106" s="46" t="str">
        <f>IFERROR(__xludf.DUMMYFUNCTION("if(W106="""","""",if($S106,""Not aligned w/ a specific learning goal."",W106&amp;"": ""&amp;vlookup(to_text(W106),'1.Learning-Goals'!$A$3:$B$100,2,FALSE)))"),"")</f>
        <v/>
      </c>
      <c r="AB106" s="48"/>
      <c r="AC106" s="48"/>
      <c r="AD106" s="48"/>
      <c r="AE106" s="48"/>
      <c r="AF106" s="48"/>
      <c r="AG106" s="48"/>
      <c r="AH106" s="48"/>
      <c r="AI106" s="48"/>
    </row>
    <row r="107">
      <c r="A107" s="41"/>
      <c r="B107" s="42" t="str">
        <f t="shared" si="1"/>
        <v/>
      </c>
      <c r="C107" s="38" t="s">
        <v>273</v>
      </c>
      <c r="D107" s="43" t="s">
        <v>274</v>
      </c>
      <c r="E107" s="38" t="s">
        <v>58</v>
      </c>
      <c r="F107" s="38" t="s">
        <v>80</v>
      </c>
      <c r="G107" s="43" t="s">
        <v>60</v>
      </c>
      <c r="H107" s="38" t="s">
        <v>61</v>
      </c>
      <c r="I107" s="43" t="s">
        <v>81</v>
      </c>
      <c r="J107" s="43"/>
      <c r="K107" s="43"/>
      <c r="L107" s="50"/>
      <c r="M107" s="43"/>
      <c r="N107" s="43"/>
      <c r="O107" s="38" t="s">
        <v>82</v>
      </c>
      <c r="P107" s="44"/>
      <c r="Q107" s="45">
        <v>44322.0</v>
      </c>
      <c r="R107" s="46" t="str">
        <f>IFERROR(__xludf.DUMMYFUNCTION("if(isblank($A107),"""",REGEXREPLACE($A107,   "",?(\d),?"",  ""$1""&amp;""-""&amp;$H107))"),"")</f>
        <v/>
      </c>
      <c r="S107" s="47" t="b">
        <f t="shared" si="2"/>
        <v>0</v>
      </c>
      <c r="T107" s="47" t="str">
        <f>IFERROR(__xludf.DUMMYFUNCTION("iferror(split(A107,"","",TRUE,TRUE),"""")"),"")</f>
        <v/>
      </c>
      <c r="U107" s="47"/>
      <c r="V107" s="47"/>
      <c r="W107" s="47"/>
      <c r="X107" s="46" t="str">
        <f>IFERROR(__xludf.DUMMYFUNCTION("if(T107="""","""",if($S107,""Not aligned w/ a specific learning goal."",T107&amp;"": ""&amp;vlookup(to_text(T107),'1.Learning-Goals'!$A$3:$B$100,2,FALSE)))"),"")</f>
        <v/>
      </c>
      <c r="Y107" s="46" t="str">
        <f>IFERROR(__xludf.DUMMYFUNCTION("if(U107="""","""",if($S107,""Not aligned w/ a specific learning goal."",U107&amp;"": ""&amp;vlookup(to_text(U107),'1.Learning-Goals'!$A$3:$B$100,2,FALSE)))"),"")</f>
        <v/>
      </c>
      <c r="Z107" s="46" t="str">
        <f>IFERROR(__xludf.DUMMYFUNCTION("if(V107="""","""",if($S107,""Not aligned w/ a specific learning goal."",V107&amp;"": ""&amp;vlookup(to_text(V107),'1.Learning-Goals'!$A$3:$B$100,2,FALSE)))"),"")</f>
        <v/>
      </c>
      <c r="AA107" s="46" t="str">
        <f>IFERROR(__xludf.DUMMYFUNCTION("if(W107="""","""",if($S107,""Not aligned w/ a specific learning goal."",W107&amp;"": ""&amp;vlookup(to_text(W107),'1.Learning-Goals'!$A$3:$B$100,2,FALSE)))"),"")</f>
        <v/>
      </c>
      <c r="AB107" s="48"/>
      <c r="AC107" s="48"/>
      <c r="AD107" s="48"/>
      <c r="AE107" s="48"/>
      <c r="AF107" s="48"/>
      <c r="AG107" s="48"/>
      <c r="AH107" s="48"/>
      <c r="AI107" s="48"/>
    </row>
    <row r="108">
      <c r="A108" s="41"/>
      <c r="B108" s="42" t="str">
        <f t="shared" si="1"/>
        <v/>
      </c>
      <c r="C108" s="38" t="s">
        <v>275</v>
      </c>
      <c r="D108" s="43" t="s">
        <v>276</v>
      </c>
      <c r="E108" s="38" t="s">
        <v>58</v>
      </c>
      <c r="F108" s="38" t="s">
        <v>80</v>
      </c>
      <c r="G108" s="43" t="s">
        <v>65</v>
      </c>
      <c r="H108" s="38" t="s">
        <v>61</v>
      </c>
      <c r="I108" s="43" t="s">
        <v>81</v>
      </c>
      <c r="J108" s="43"/>
      <c r="K108" s="43"/>
      <c r="L108" s="50"/>
      <c r="M108" s="43"/>
      <c r="N108" s="43"/>
      <c r="O108" s="38" t="s">
        <v>82</v>
      </c>
      <c r="P108" s="44"/>
      <c r="Q108" s="45">
        <v>44451.0</v>
      </c>
      <c r="R108" s="46" t="str">
        <f>IFERROR(__xludf.DUMMYFUNCTION("if(isblank($A108),"""",REGEXREPLACE($A108,   "",?(\d),?"",  ""$1""&amp;""-""&amp;$H108))"),"")</f>
        <v/>
      </c>
      <c r="S108" s="47" t="b">
        <f t="shared" si="2"/>
        <v>0</v>
      </c>
      <c r="T108" s="47" t="str">
        <f>IFERROR(__xludf.DUMMYFUNCTION("iferror(split(A108,"","",TRUE,TRUE),"""")"),"")</f>
        <v/>
      </c>
      <c r="U108" s="47"/>
      <c r="V108" s="47"/>
      <c r="W108" s="47"/>
      <c r="X108" s="46" t="str">
        <f>IFERROR(__xludf.DUMMYFUNCTION("if(T108="""","""",if($S108,""Not aligned w/ a specific learning goal."",T108&amp;"": ""&amp;vlookup(to_text(T108),'1.Learning-Goals'!$A$3:$B$100,2,FALSE)))"),"")</f>
        <v/>
      </c>
      <c r="Y108" s="46" t="str">
        <f>IFERROR(__xludf.DUMMYFUNCTION("if(U108="""","""",if($S108,""Not aligned w/ a specific learning goal."",U108&amp;"": ""&amp;vlookup(to_text(U108),'1.Learning-Goals'!$A$3:$B$100,2,FALSE)))"),"")</f>
        <v/>
      </c>
      <c r="Z108" s="46" t="str">
        <f>IFERROR(__xludf.DUMMYFUNCTION("if(V108="""","""",if($S108,""Not aligned w/ a specific learning goal."",V108&amp;"": ""&amp;vlookup(to_text(V108),'1.Learning-Goals'!$A$3:$B$100,2,FALSE)))"),"")</f>
        <v/>
      </c>
      <c r="AA108" s="46" t="str">
        <f>IFERROR(__xludf.DUMMYFUNCTION("if(W108="""","""",if($S108,""Not aligned w/ a specific learning goal."",W108&amp;"": ""&amp;vlookup(to_text(W108),'1.Learning-Goals'!$A$3:$B$100,2,FALSE)))"),"")</f>
        <v/>
      </c>
      <c r="AB108" s="48"/>
      <c r="AC108" s="48"/>
      <c r="AD108" s="48"/>
      <c r="AE108" s="48"/>
      <c r="AF108" s="48"/>
      <c r="AG108" s="48"/>
      <c r="AH108" s="48"/>
      <c r="AI108" s="48"/>
    </row>
    <row r="109">
      <c r="A109" s="41"/>
      <c r="B109" s="42" t="str">
        <f t="shared" si="1"/>
        <v/>
      </c>
      <c r="C109" s="38" t="s">
        <v>277</v>
      </c>
      <c r="D109" s="43" t="s">
        <v>278</v>
      </c>
      <c r="E109" s="38" t="s">
        <v>58</v>
      </c>
      <c r="F109" s="38" t="s">
        <v>80</v>
      </c>
      <c r="G109" s="43" t="s">
        <v>60</v>
      </c>
      <c r="H109" s="38" t="s">
        <v>61</v>
      </c>
      <c r="I109" s="43" t="s">
        <v>81</v>
      </c>
      <c r="J109" s="43"/>
      <c r="K109" s="43"/>
      <c r="L109" s="50"/>
      <c r="M109" s="43"/>
      <c r="N109" s="43"/>
      <c r="O109" s="38" t="s">
        <v>82</v>
      </c>
      <c r="P109" s="44"/>
      <c r="Q109" s="45">
        <v>44322.0</v>
      </c>
      <c r="R109" s="46" t="str">
        <f>IFERROR(__xludf.DUMMYFUNCTION("if(isblank($A109),"""",REGEXREPLACE($A109,   "",?(\d),?"",  ""$1""&amp;""-""&amp;$H109))"),"")</f>
        <v/>
      </c>
      <c r="S109" s="47" t="b">
        <f t="shared" si="2"/>
        <v>0</v>
      </c>
      <c r="T109" s="47" t="str">
        <f>IFERROR(__xludf.DUMMYFUNCTION("iferror(split(A109,"","",TRUE,TRUE),"""")"),"")</f>
        <v/>
      </c>
      <c r="U109" s="47"/>
      <c r="V109" s="47"/>
      <c r="W109" s="47"/>
      <c r="X109" s="46" t="str">
        <f>IFERROR(__xludf.DUMMYFUNCTION("if(T109="""","""",if($S109,""Not aligned w/ a specific learning goal."",T109&amp;"": ""&amp;vlookup(to_text(T109),'1.Learning-Goals'!$A$3:$B$100,2,FALSE)))"),"")</f>
        <v/>
      </c>
      <c r="Y109" s="46" t="str">
        <f>IFERROR(__xludf.DUMMYFUNCTION("if(U109="""","""",if($S109,""Not aligned w/ a specific learning goal."",U109&amp;"": ""&amp;vlookup(to_text(U109),'1.Learning-Goals'!$A$3:$B$100,2,FALSE)))"),"")</f>
        <v/>
      </c>
      <c r="Z109" s="46" t="str">
        <f>IFERROR(__xludf.DUMMYFUNCTION("if(V109="""","""",if($S109,""Not aligned w/ a specific learning goal."",V109&amp;"": ""&amp;vlookup(to_text(V109),'1.Learning-Goals'!$A$3:$B$100,2,FALSE)))"),"")</f>
        <v/>
      </c>
      <c r="AA109" s="46" t="str">
        <f>IFERROR(__xludf.DUMMYFUNCTION("if(W109="""","""",if($S109,""Not aligned w/ a specific learning goal."",W109&amp;"": ""&amp;vlookup(to_text(W109),'1.Learning-Goals'!$A$3:$B$100,2,FALSE)))"),"")</f>
        <v/>
      </c>
      <c r="AB109" s="48"/>
      <c r="AC109" s="48"/>
      <c r="AD109" s="48"/>
      <c r="AE109" s="48"/>
      <c r="AF109" s="48"/>
      <c r="AG109" s="48"/>
      <c r="AH109" s="48"/>
      <c r="AI109" s="48"/>
    </row>
    <row r="110">
      <c r="A110" s="41"/>
      <c r="B110" s="42" t="str">
        <f t="shared" si="1"/>
        <v/>
      </c>
      <c r="C110" s="38" t="s">
        <v>279</v>
      </c>
      <c r="D110" s="43" t="s">
        <v>280</v>
      </c>
      <c r="E110" s="38" t="s">
        <v>58</v>
      </c>
      <c r="F110" s="38" t="s">
        <v>80</v>
      </c>
      <c r="G110" s="43" t="s">
        <v>65</v>
      </c>
      <c r="H110" s="38" t="s">
        <v>61</v>
      </c>
      <c r="I110" s="43" t="s">
        <v>81</v>
      </c>
      <c r="J110" s="43"/>
      <c r="K110" s="43"/>
      <c r="L110" s="50"/>
      <c r="M110" s="43"/>
      <c r="N110" s="43"/>
      <c r="O110" s="38" t="s">
        <v>82</v>
      </c>
      <c r="P110" s="44"/>
      <c r="Q110" s="45">
        <v>44451.0</v>
      </c>
      <c r="R110" s="46" t="str">
        <f>IFERROR(__xludf.DUMMYFUNCTION("if(isblank($A110),"""",REGEXREPLACE($A110,   "",?(\d),?"",  ""$1""&amp;""-""&amp;$H110))"),"")</f>
        <v/>
      </c>
      <c r="S110" s="47" t="b">
        <f t="shared" si="2"/>
        <v>0</v>
      </c>
      <c r="T110" s="47" t="str">
        <f>IFERROR(__xludf.DUMMYFUNCTION("iferror(split(A110,"","",TRUE,TRUE),"""")"),"")</f>
        <v/>
      </c>
      <c r="U110" s="47"/>
      <c r="V110" s="47"/>
      <c r="W110" s="47"/>
      <c r="X110" s="46" t="str">
        <f>IFERROR(__xludf.DUMMYFUNCTION("if(T110="""","""",if($S110,""Not aligned w/ a specific learning goal."",T110&amp;"": ""&amp;vlookup(to_text(T110),'1.Learning-Goals'!$A$3:$B$100,2,FALSE)))"),"")</f>
        <v/>
      </c>
      <c r="Y110" s="46" t="str">
        <f>IFERROR(__xludf.DUMMYFUNCTION("if(U110="""","""",if($S110,""Not aligned w/ a specific learning goal."",U110&amp;"": ""&amp;vlookup(to_text(U110),'1.Learning-Goals'!$A$3:$B$100,2,FALSE)))"),"")</f>
        <v/>
      </c>
      <c r="Z110" s="46" t="str">
        <f>IFERROR(__xludf.DUMMYFUNCTION("if(V110="""","""",if($S110,""Not aligned w/ a specific learning goal."",V110&amp;"": ""&amp;vlookup(to_text(V110),'1.Learning-Goals'!$A$3:$B$100,2,FALSE)))"),"")</f>
        <v/>
      </c>
      <c r="AA110" s="46" t="str">
        <f>IFERROR(__xludf.DUMMYFUNCTION("if(W110="""","""",if($S110,""Not aligned w/ a specific learning goal."",W110&amp;"": ""&amp;vlookup(to_text(W110),'1.Learning-Goals'!$A$3:$B$100,2,FALSE)))"),"")</f>
        <v/>
      </c>
      <c r="AB110" s="48"/>
      <c r="AC110" s="48"/>
      <c r="AD110" s="48"/>
      <c r="AE110" s="48"/>
      <c r="AF110" s="48"/>
      <c r="AG110" s="48"/>
      <c r="AH110" s="48"/>
      <c r="AI110" s="48"/>
    </row>
    <row r="111">
      <c r="A111" s="41"/>
      <c r="B111" s="42" t="str">
        <f t="shared" si="1"/>
        <v/>
      </c>
      <c r="C111" s="38" t="s">
        <v>281</v>
      </c>
      <c r="D111" s="43" t="s">
        <v>282</v>
      </c>
      <c r="E111" s="38" t="s">
        <v>58</v>
      </c>
      <c r="F111" s="38" t="s">
        <v>80</v>
      </c>
      <c r="G111" s="43" t="s">
        <v>60</v>
      </c>
      <c r="H111" s="38" t="s">
        <v>61</v>
      </c>
      <c r="I111" s="43" t="s">
        <v>81</v>
      </c>
      <c r="J111" s="43"/>
      <c r="K111" s="43"/>
      <c r="L111" s="50"/>
      <c r="M111" s="43"/>
      <c r="N111" s="43"/>
      <c r="O111" s="38" t="s">
        <v>82</v>
      </c>
      <c r="P111" s="44"/>
      <c r="Q111" s="45">
        <v>44322.0</v>
      </c>
      <c r="R111" s="46" t="str">
        <f>IFERROR(__xludf.DUMMYFUNCTION("if(isblank($A111),"""",REGEXREPLACE($A111,   "",?(\d),?"",  ""$1""&amp;""-""&amp;$H111))"),"")</f>
        <v/>
      </c>
      <c r="S111" s="47" t="b">
        <f t="shared" si="2"/>
        <v>0</v>
      </c>
      <c r="T111" s="47" t="str">
        <f>IFERROR(__xludf.DUMMYFUNCTION("iferror(split(A111,"","",TRUE,TRUE),"""")"),"")</f>
        <v/>
      </c>
      <c r="U111" s="47"/>
      <c r="V111" s="47"/>
      <c r="W111" s="47"/>
      <c r="X111" s="46" t="str">
        <f>IFERROR(__xludf.DUMMYFUNCTION("if(T111="""","""",if($S111,""Not aligned w/ a specific learning goal."",T111&amp;"": ""&amp;vlookup(to_text(T111),'1.Learning-Goals'!$A$3:$B$100,2,FALSE)))"),"")</f>
        <v/>
      </c>
      <c r="Y111" s="46" t="str">
        <f>IFERROR(__xludf.DUMMYFUNCTION("if(U111="""","""",if($S111,""Not aligned w/ a specific learning goal."",U111&amp;"": ""&amp;vlookup(to_text(U111),'1.Learning-Goals'!$A$3:$B$100,2,FALSE)))"),"")</f>
        <v/>
      </c>
      <c r="Z111" s="46" t="str">
        <f>IFERROR(__xludf.DUMMYFUNCTION("if(V111="""","""",if($S111,""Not aligned w/ a specific learning goal."",V111&amp;"": ""&amp;vlookup(to_text(V111),'1.Learning-Goals'!$A$3:$B$100,2,FALSE)))"),"")</f>
        <v/>
      </c>
      <c r="AA111" s="46" t="str">
        <f>IFERROR(__xludf.DUMMYFUNCTION("if(W111="""","""",if($S111,""Not aligned w/ a specific learning goal."",W111&amp;"": ""&amp;vlookup(to_text(W111),'1.Learning-Goals'!$A$3:$B$100,2,FALSE)))"),"")</f>
        <v/>
      </c>
      <c r="AB111" s="48"/>
      <c r="AC111" s="48"/>
      <c r="AD111" s="48"/>
      <c r="AE111" s="48"/>
      <c r="AF111" s="48"/>
      <c r="AG111" s="48"/>
      <c r="AH111" s="48"/>
      <c r="AI111" s="48"/>
    </row>
    <row r="112">
      <c r="A112" s="41"/>
      <c r="B112" s="42" t="str">
        <f t="shared" si="1"/>
        <v/>
      </c>
      <c r="C112" s="38" t="s">
        <v>283</v>
      </c>
      <c r="D112" s="43" t="s">
        <v>284</v>
      </c>
      <c r="E112" s="38" t="s">
        <v>58</v>
      </c>
      <c r="F112" s="38" t="s">
        <v>80</v>
      </c>
      <c r="G112" s="43" t="s">
        <v>65</v>
      </c>
      <c r="H112" s="38" t="s">
        <v>61</v>
      </c>
      <c r="I112" s="43" t="s">
        <v>81</v>
      </c>
      <c r="J112" s="43"/>
      <c r="K112" s="43"/>
      <c r="L112" s="50"/>
      <c r="M112" s="43"/>
      <c r="N112" s="43"/>
      <c r="O112" s="38" t="s">
        <v>82</v>
      </c>
      <c r="P112" s="44"/>
      <c r="Q112" s="45">
        <v>44451.0</v>
      </c>
      <c r="R112" s="46" t="str">
        <f>IFERROR(__xludf.DUMMYFUNCTION("if(isblank($A112),"""",REGEXREPLACE($A112,   "",?(\d),?"",  ""$1""&amp;""-""&amp;$H112))"),"")</f>
        <v/>
      </c>
      <c r="S112" s="47" t="b">
        <f t="shared" si="2"/>
        <v>0</v>
      </c>
      <c r="T112" s="47" t="str">
        <f>IFERROR(__xludf.DUMMYFUNCTION("iferror(split(A112,"","",TRUE,TRUE),"""")"),"")</f>
        <v/>
      </c>
      <c r="U112" s="47"/>
      <c r="V112" s="47"/>
      <c r="W112" s="47"/>
      <c r="X112" s="46" t="str">
        <f>IFERROR(__xludf.DUMMYFUNCTION("if(T112="""","""",if($S112,""Not aligned w/ a specific learning goal."",T112&amp;"": ""&amp;vlookup(to_text(T112),'1.Learning-Goals'!$A$3:$B$100,2,FALSE)))"),"")</f>
        <v/>
      </c>
      <c r="Y112" s="46" t="str">
        <f>IFERROR(__xludf.DUMMYFUNCTION("if(U112="""","""",if($S112,""Not aligned w/ a specific learning goal."",U112&amp;"": ""&amp;vlookup(to_text(U112),'1.Learning-Goals'!$A$3:$B$100,2,FALSE)))"),"")</f>
        <v/>
      </c>
      <c r="Z112" s="46" t="str">
        <f>IFERROR(__xludf.DUMMYFUNCTION("if(V112="""","""",if($S112,""Not aligned w/ a specific learning goal."",V112&amp;"": ""&amp;vlookup(to_text(V112),'1.Learning-Goals'!$A$3:$B$100,2,FALSE)))"),"")</f>
        <v/>
      </c>
      <c r="AA112" s="46" t="str">
        <f>IFERROR(__xludf.DUMMYFUNCTION("if(W112="""","""",if($S112,""Not aligned w/ a specific learning goal."",W112&amp;"": ""&amp;vlookup(to_text(W112),'1.Learning-Goals'!$A$3:$B$100,2,FALSE)))"),"")</f>
        <v/>
      </c>
      <c r="AB112" s="48"/>
      <c r="AC112" s="48"/>
      <c r="AD112" s="48"/>
      <c r="AE112" s="48"/>
      <c r="AF112" s="48"/>
      <c r="AG112" s="48"/>
      <c r="AH112" s="48"/>
      <c r="AI112" s="48"/>
    </row>
    <row r="113">
      <c r="A113" s="41"/>
      <c r="B113" s="42" t="str">
        <f t="shared" si="1"/>
        <v/>
      </c>
      <c r="C113" s="38" t="s">
        <v>285</v>
      </c>
      <c r="D113" s="43" t="s">
        <v>286</v>
      </c>
      <c r="E113" s="38" t="s">
        <v>58</v>
      </c>
      <c r="F113" s="38" t="s">
        <v>80</v>
      </c>
      <c r="G113" s="43" t="s">
        <v>60</v>
      </c>
      <c r="H113" s="38" t="s">
        <v>61</v>
      </c>
      <c r="I113" s="43" t="s">
        <v>81</v>
      </c>
      <c r="J113" s="43"/>
      <c r="K113" s="43"/>
      <c r="L113" s="50"/>
      <c r="M113" s="43"/>
      <c r="N113" s="43"/>
      <c r="O113" s="38" t="s">
        <v>82</v>
      </c>
      <c r="P113" s="44"/>
      <c r="Q113" s="45">
        <v>44322.0</v>
      </c>
      <c r="R113" s="46" t="str">
        <f>IFERROR(__xludf.DUMMYFUNCTION("if(isblank($A113),"""",REGEXREPLACE($A113,   "",?(\d),?"",  ""$1""&amp;""-""&amp;$H113))"),"")</f>
        <v/>
      </c>
      <c r="S113" s="47" t="b">
        <f t="shared" si="2"/>
        <v>0</v>
      </c>
      <c r="T113" s="47" t="str">
        <f>IFERROR(__xludf.DUMMYFUNCTION("iferror(split(A113,"","",TRUE,TRUE),"""")"),"")</f>
        <v/>
      </c>
      <c r="U113" s="47"/>
      <c r="V113" s="47"/>
      <c r="W113" s="47"/>
      <c r="X113" s="46" t="str">
        <f>IFERROR(__xludf.DUMMYFUNCTION("if(T113="""","""",if($S113,""Not aligned w/ a specific learning goal."",T113&amp;"": ""&amp;vlookup(to_text(T113),'1.Learning-Goals'!$A$3:$B$100,2,FALSE)))"),"")</f>
        <v/>
      </c>
      <c r="Y113" s="46" t="str">
        <f>IFERROR(__xludf.DUMMYFUNCTION("if(U113="""","""",if($S113,""Not aligned w/ a specific learning goal."",U113&amp;"": ""&amp;vlookup(to_text(U113),'1.Learning-Goals'!$A$3:$B$100,2,FALSE)))"),"")</f>
        <v/>
      </c>
      <c r="Z113" s="46" t="str">
        <f>IFERROR(__xludf.DUMMYFUNCTION("if(V113="""","""",if($S113,""Not aligned w/ a specific learning goal."",V113&amp;"": ""&amp;vlookup(to_text(V113),'1.Learning-Goals'!$A$3:$B$100,2,FALSE)))"),"")</f>
        <v/>
      </c>
      <c r="AA113" s="46" t="str">
        <f>IFERROR(__xludf.DUMMYFUNCTION("if(W113="""","""",if($S113,""Not aligned w/ a specific learning goal."",W113&amp;"": ""&amp;vlookup(to_text(W113),'1.Learning-Goals'!$A$3:$B$100,2,FALSE)))"),"")</f>
        <v/>
      </c>
      <c r="AB113" s="48"/>
      <c r="AC113" s="48"/>
      <c r="AD113" s="48"/>
      <c r="AE113" s="48"/>
      <c r="AF113" s="48"/>
      <c r="AG113" s="48"/>
      <c r="AH113" s="48"/>
      <c r="AI113" s="48"/>
    </row>
    <row r="114">
      <c r="A114" s="41"/>
      <c r="B114" s="42" t="str">
        <f t="shared" si="1"/>
        <v/>
      </c>
      <c r="C114" s="38" t="s">
        <v>287</v>
      </c>
      <c r="D114" s="43" t="s">
        <v>288</v>
      </c>
      <c r="E114" s="38" t="s">
        <v>58</v>
      </c>
      <c r="F114" s="38" t="s">
        <v>80</v>
      </c>
      <c r="G114" s="43" t="s">
        <v>65</v>
      </c>
      <c r="H114" s="38" t="s">
        <v>61</v>
      </c>
      <c r="I114" s="43" t="s">
        <v>81</v>
      </c>
      <c r="J114" s="43"/>
      <c r="K114" s="43"/>
      <c r="L114" s="50"/>
      <c r="M114" s="43"/>
      <c r="N114" s="43"/>
      <c r="O114" s="38" t="s">
        <v>82</v>
      </c>
      <c r="P114" s="44"/>
      <c r="Q114" s="45">
        <v>44451.0</v>
      </c>
      <c r="R114" s="46" t="str">
        <f>IFERROR(__xludf.DUMMYFUNCTION("if(isblank($A114),"""",REGEXREPLACE($A114,   "",?(\d),?"",  ""$1""&amp;""-""&amp;$H114))"),"")</f>
        <v/>
      </c>
      <c r="S114" s="47" t="b">
        <f t="shared" si="2"/>
        <v>0</v>
      </c>
      <c r="T114" s="47" t="str">
        <f>IFERROR(__xludf.DUMMYFUNCTION("iferror(split(A114,"","",TRUE,TRUE),"""")"),"")</f>
        <v/>
      </c>
      <c r="U114" s="47"/>
      <c r="V114" s="47"/>
      <c r="W114" s="47"/>
      <c r="X114" s="46" t="str">
        <f>IFERROR(__xludf.DUMMYFUNCTION("if(T114="""","""",if($S114,""Not aligned w/ a specific learning goal."",T114&amp;"": ""&amp;vlookup(to_text(T114),'1.Learning-Goals'!$A$3:$B$100,2,FALSE)))"),"")</f>
        <v/>
      </c>
      <c r="Y114" s="46" t="str">
        <f>IFERROR(__xludf.DUMMYFUNCTION("if(U114="""","""",if($S114,""Not aligned w/ a specific learning goal."",U114&amp;"": ""&amp;vlookup(to_text(U114),'1.Learning-Goals'!$A$3:$B$100,2,FALSE)))"),"")</f>
        <v/>
      </c>
      <c r="Z114" s="46" t="str">
        <f>IFERROR(__xludf.DUMMYFUNCTION("if(V114="""","""",if($S114,""Not aligned w/ a specific learning goal."",V114&amp;"": ""&amp;vlookup(to_text(V114),'1.Learning-Goals'!$A$3:$B$100,2,FALSE)))"),"")</f>
        <v/>
      </c>
      <c r="AA114" s="46" t="str">
        <f>IFERROR(__xludf.DUMMYFUNCTION("if(W114="""","""",if($S114,""Not aligned w/ a specific learning goal."",W114&amp;"": ""&amp;vlookup(to_text(W114),'1.Learning-Goals'!$A$3:$B$100,2,FALSE)))"),"")</f>
        <v/>
      </c>
      <c r="AB114" s="48"/>
      <c r="AC114" s="48"/>
      <c r="AD114" s="48"/>
      <c r="AE114" s="48"/>
      <c r="AF114" s="48"/>
      <c r="AG114" s="48"/>
      <c r="AH114" s="48"/>
      <c r="AI114" s="48"/>
    </row>
    <row r="115">
      <c r="A115" s="41"/>
      <c r="B115" s="42" t="str">
        <f t="shared" si="1"/>
        <v/>
      </c>
      <c r="C115" s="38" t="s">
        <v>289</v>
      </c>
      <c r="D115" s="43" t="s">
        <v>290</v>
      </c>
      <c r="E115" s="38" t="s">
        <v>58</v>
      </c>
      <c r="F115" s="38" t="s">
        <v>80</v>
      </c>
      <c r="G115" s="43" t="s">
        <v>60</v>
      </c>
      <c r="H115" s="38" t="s">
        <v>61</v>
      </c>
      <c r="I115" s="43" t="s">
        <v>81</v>
      </c>
      <c r="J115" s="43"/>
      <c r="K115" s="43"/>
      <c r="L115" s="50"/>
      <c r="M115" s="43"/>
      <c r="N115" s="43"/>
      <c r="O115" s="38" t="s">
        <v>82</v>
      </c>
      <c r="P115" s="44"/>
      <c r="Q115" s="45">
        <v>44322.0</v>
      </c>
      <c r="R115" s="46" t="str">
        <f>IFERROR(__xludf.DUMMYFUNCTION("if(isblank($A115),"""",REGEXREPLACE($A115,   "",?(\d),?"",  ""$1""&amp;""-""&amp;$H115))"),"")</f>
        <v/>
      </c>
      <c r="S115" s="47" t="b">
        <f t="shared" si="2"/>
        <v>0</v>
      </c>
      <c r="T115" s="47" t="str">
        <f>IFERROR(__xludf.DUMMYFUNCTION("iferror(split(A115,"","",TRUE,TRUE),"""")"),"")</f>
        <v/>
      </c>
      <c r="U115" s="47"/>
      <c r="V115" s="47"/>
      <c r="W115" s="47"/>
      <c r="X115" s="46" t="str">
        <f>IFERROR(__xludf.DUMMYFUNCTION("if(T115="""","""",if($S115,""Not aligned w/ a specific learning goal."",T115&amp;"": ""&amp;vlookup(to_text(T115),'1.Learning-Goals'!$A$3:$B$100,2,FALSE)))"),"")</f>
        <v/>
      </c>
      <c r="Y115" s="46" t="str">
        <f>IFERROR(__xludf.DUMMYFUNCTION("if(U115="""","""",if($S115,""Not aligned w/ a specific learning goal."",U115&amp;"": ""&amp;vlookup(to_text(U115),'1.Learning-Goals'!$A$3:$B$100,2,FALSE)))"),"")</f>
        <v/>
      </c>
      <c r="Z115" s="46" t="str">
        <f>IFERROR(__xludf.DUMMYFUNCTION("if(V115="""","""",if($S115,""Not aligned w/ a specific learning goal."",V115&amp;"": ""&amp;vlookup(to_text(V115),'1.Learning-Goals'!$A$3:$B$100,2,FALSE)))"),"")</f>
        <v/>
      </c>
      <c r="AA115" s="46" t="str">
        <f>IFERROR(__xludf.DUMMYFUNCTION("if(W115="""","""",if($S115,""Not aligned w/ a specific learning goal."",W115&amp;"": ""&amp;vlookup(to_text(W115),'1.Learning-Goals'!$A$3:$B$100,2,FALSE)))"),"")</f>
        <v/>
      </c>
      <c r="AB115" s="48"/>
      <c r="AC115" s="48"/>
      <c r="AD115" s="48"/>
      <c r="AE115" s="48"/>
      <c r="AF115" s="48"/>
      <c r="AG115" s="48"/>
      <c r="AH115" s="48"/>
      <c r="AI115" s="48"/>
    </row>
    <row r="116">
      <c r="A116" s="41"/>
      <c r="B116" s="42" t="str">
        <f t="shared" si="1"/>
        <v/>
      </c>
      <c r="C116" s="38" t="s">
        <v>291</v>
      </c>
      <c r="D116" s="43" t="s">
        <v>292</v>
      </c>
      <c r="E116" s="38" t="s">
        <v>58</v>
      </c>
      <c r="F116" s="38" t="s">
        <v>80</v>
      </c>
      <c r="G116" s="43" t="s">
        <v>65</v>
      </c>
      <c r="H116" s="38" t="s">
        <v>61</v>
      </c>
      <c r="I116" s="43" t="s">
        <v>81</v>
      </c>
      <c r="J116" s="43"/>
      <c r="K116" s="43"/>
      <c r="L116" s="50"/>
      <c r="M116" s="43"/>
      <c r="N116" s="43"/>
      <c r="O116" s="38" t="s">
        <v>82</v>
      </c>
      <c r="P116" s="44"/>
      <c r="Q116" s="45">
        <v>44451.0</v>
      </c>
      <c r="R116" s="46" t="str">
        <f>IFERROR(__xludf.DUMMYFUNCTION("if(isblank($A116),"""",REGEXREPLACE($A116,   "",?(\d),?"",  ""$1""&amp;""-""&amp;$H116))"),"")</f>
        <v/>
      </c>
      <c r="S116" s="47" t="b">
        <f t="shared" si="2"/>
        <v>0</v>
      </c>
      <c r="T116" s="47" t="str">
        <f>IFERROR(__xludf.DUMMYFUNCTION("iferror(split(A116,"","",TRUE,TRUE),"""")"),"")</f>
        <v/>
      </c>
      <c r="U116" s="47"/>
      <c r="V116" s="47"/>
      <c r="W116" s="47"/>
      <c r="X116" s="46" t="str">
        <f>IFERROR(__xludf.DUMMYFUNCTION("if(T116="""","""",if($S116,""Not aligned w/ a specific learning goal."",T116&amp;"": ""&amp;vlookup(to_text(T116),'1.Learning-Goals'!$A$3:$B$100,2,FALSE)))"),"")</f>
        <v/>
      </c>
      <c r="Y116" s="46" t="str">
        <f>IFERROR(__xludf.DUMMYFUNCTION("if(U116="""","""",if($S116,""Not aligned w/ a specific learning goal."",U116&amp;"": ""&amp;vlookup(to_text(U116),'1.Learning-Goals'!$A$3:$B$100,2,FALSE)))"),"")</f>
        <v/>
      </c>
      <c r="Z116" s="46" t="str">
        <f>IFERROR(__xludf.DUMMYFUNCTION("if(V116="""","""",if($S116,""Not aligned w/ a specific learning goal."",V116&amp;"": ""&amp;vlookup(to_text(V116),'1.Learning-Goals'!$A$3:$B$100,2,FALSE)))"),"")</f>
        <v/>
      </c>
      <c r="AA116" s="46" t="str">
        <f>IFERROR(__xludf.DUMMYFUNCTION("if(W116="""","""",if($S116,""Not aligned w/ a specific learning goal."",W116&amp;"": ""&amp;vlookup(to_text(W116),'1.Learning-Goals'!$A$3:$B$100,2,FALSE)))"),"")</f>
        <v/>
      </c>
      <c r="AB116" s="48"/>
      <c r="AC116" s="48"/>
      <c r="AD116" s="48"/>
      <c r="AE116" s="48"/>
      <c r="AF116" s="48"/>
      <c r="AG116" s="48"/>
      <c r="AH116" s="48"/>
      <c r="AI116" s="48"/>
    </row>
    <row r="117">
      <c r="A117" s="41"/>
      <c r="B117" s="42" t="str">
        <f t="shared" si="1"/>
        <v/>
      </c>
      <c r="C117" s="38" t="s">
        <v>293</v>
      </c>
      <c r="D117" s="43" t="s">
        <v>294</v>
      </c>
      <c r="E117" s="38" t="s">
        <v>58</v>
      </c>
      <c r="F117" s="38" t="s">
        <v>80</v>
      </c>
      <c r="G117" s="43" t="s">
        <v>60</v>
      </c>
      <c r="H117" s="38" t="s">
        <v>61</v>
      </c>
      <c r="I117" s="43" t="s">
        <v>81</v>
      </c>
      <c r="J117" s="43"/>
      <c r="K117" s="43"/>
      <c r="L117" s="50"/>
      <c r="M117" s="43"/>
      <c r="N117" s="43"/>
      <c r="O117" s="38" t="s">
        <v>82</v>
      </c>
      <c r="P117" s="44"/>
      <c r="Q117" s="45">
        <v>44322.0</v>
      </c>
      <c r="R117" s="46" t="str">
        <f>IFERROR(__xludf.DUMMYFUNCTION("if(isblank($A117),"""",REGEXREPLACE($A117,   "",?(\d),?"",  ""$1""&amp;""-""&amp;$H117))"),"")</f>
        <v/>
      </c>
      <c r="S117" s="47" t="b">
        <f t="shared" si="2"/>
        <v>0</v>
      </c>
      <c r="T117" s="47" t="str">
        <f>IFERROR(__xludf.DUMMYFUNCTION("iferror(split(A117,"","",TRUE,TRUE),"""")"),"")</f>
        <v/>
      </c>
      <c r="U117" s="47"/>
      <c r="V117" s="47"/>
      <c r="W117" s="47"/>
      <c r="X117" s="46" t="str">
        <f>IFERROR(__xludf.DUMMYFUNCTION("if(T117="""","""",if($S117,""Not aligned w/ a specific learning goal."",T117&amp;"": ""&amp;vlookup(to_text(T117),'1.Learning-Goals'!$A$3:$B$100,2,FALSE)))"),"")</f>
        <v/>
      </c>
      <c r="Y117" s="46" t="str">
        <f>IFERROR(__xludf.DUMMYFUNCTION("if(U117="""","""",if($S117,""Not aligned w/ a specific learning goal."",U117&amp;"": ""&amp;vlookup(to_text(U117),'1.Learning-Goals'!$A$3:$B$100,2,FALSE)))"),"")</f>
        <v/>
      </c>
      <c r="Z117" s="46" t="str">
        <f>IFERROR(__xludf.DUMMYFUNCTION("if(V117="""","""",if($S117,""Not aligned w/ a specific learning goal."",V117&amp;"": ""&amp;vlookup(to_text(V117),'1.Learning-Goals'!$A$3:$B$100,2,FALSE)))"),"")</f>
        <v/>
      </c>
      <c r="AA117" s="46" t="str">
        <f>IFERROR(__xludf.DUMMYFUNCTION("if(W117="""","""",if($S117,""Not aligned w/ a specific learning goal."",W117&amp;"": ""&amp;vlookup(to_text(W117),'1.Learning-Goals'!$A$3:$B$100,2,FALSE)))"),"")</f>
        <v/>
      </c>
      <c r="AB117" s="48"/>
      <c r="AC117" s="48"/>
      <c r="AD117" s="48"/>
      <c r="AE117" s="48"/>
      <c r="AF117" s="48"/>
      <c r="AG117" s="48"/>
      <c r="AH117" s="48"/>
      <c r="AI117" s="48"/>
    </row>
    <row r="118">
      <c r="A118" s="41"/>
      <c r="B118" s="42" t="str">
        <f t="shared" si="1"/>
        <v/>
      </c>
      <c r="C118" s="38" t="s">
        <v>295</v>
      </c>
      <c r="D118" s="43" t="s">
        <v>296</v>
      </c>
      <c r="E118" s="38" t="s">
        <v>58</v>
      </c>
      <c r="F118" s="38" t="s">
        <v>80</v>
      </c>
      <c r="G118" s="43" t="s">
        <v>65</v>
      </c>
      <c r="H118" s="38" t="s">
        <v>61</v>
      </c>
      <c r="I118" s="43" t="s">
        <v>81</v>
      </c>
      <c r="J118" s="43"/>
      <c r="K118" s="43"/>
      <c r="L118" s="50"/>
      <c r="M118" s="43"/>
      <c r="N118" s="43"/>
      <c r="O118" s="38" t="s">
        <v>82</v>
      </c>
      <c r="P118" s="44"/>
      <c r="Q118" s="45">
        <v>44451.0</v>
      </c>
      <c r="R118" s="46" t="str">
        <f>IFERROR(__xludf.DUMMYFUNCTION("if(isblank($A118),"""",REGEXREPLACE($A118,   "",?(\d),?"",  ""$1""&amp;""-""&amp;$H118))"),"")</f>
        <v/>
      </c>
      <c r="S118" s="47" t="b">
        <f t="shared" si="2"/>
        <v>0</v>
      </c>
      <c r="T118" s="47" t="str">
        <f>IFERROR(__xludf.DUMMYFUNCTION("iferror(split(A118,"","",TRUE,TRUE),"""")"),"")</f>
        <v/>
      </c>
      <c r="U118" s="47"/>
      <c r="V118" s="47"/>
      <c r="W118" s="47"/>
      <c r="X118" s="46" t="str">
        <f>IFERROR(__xludf.DUMMYFUNCTION("if(T118="""","""",if($S118,""Not aligned w/ a specific learning goal."",T118&amp;"": ""&amp;vlookup(to_text(T118),'1.Learning-Goals'!$A$3:$B$100,2,FALSE)))"),"")</f>
        <v/>
      </c>
      <c r="Y118" s="46" t="str">
        <f>IFERROR(__xludf.DUMMYFUNCTION("if(U118="""","""",if($S118,""Not aligned w/ a specific learning goal."",U118&amp;"": ""&amp;vlookup(to_text(U118),'1.Learning-Goals'!$A$3:$B$100,2,FALSE)))"),"")</f>
        <v/>
      </c>
      <c r="Z118" s="46" t="str">
        <f>IFERROR(__xludf.DUMMYFUNCTION("if(V118="""","""",if($S118,""Not aligned w/ a specific learning goal."",V118&amp;"": ""&amp;vlookup(to_text(V118),'1.Learning-Goals'!$A$3:$B$100,2,FALSE)))"),"")</f>
        <v/>
      </c>
      <c r="AA118" s="46" t="str">
        <f>IFERROR(__xludf.DUMMYFUNCTION("if(W118="""","""",if($S118,""Not aligned w/ a specific learning goal."",W118&amp;"": ""&amp;vlookup(to_text(W118),'1.Learning-Goals'!$A$3:$B$100,2,FALSE)))"),"")</f>
        <v/>
      </c>
      <c r="AB118" s="48"/>
      <c r="AC118" s="48"/>
      <c r="AD118" s="48"/>
      <c r="AE118" s="48"/>
      <c r="AF118" s="48"/>
      <c r="AG118" s="48"/>
      <c r="AH118" s="48"/>
      <c r="AI118" s="48"/>
    </row>
    <row r="119">
      <c r="A119" s="41"/>
      <c r="B119" s="42" t="str">
        <f t="shared" si="1"/>
        <v/>
      </c>
      <c r="C119" s="38" t="s">
        <v>297</v>
      </c>
      <c r="D119" s="43" t="s">
        <v>298</v>
      </c>
      <c r="E119" s="38" t="s">
        <v>58</v>
      </c>
      <c r="F119" s="38" t="s">
        <v>80</v>
      </c>
      <c r="G119" s="43" t="s">
        <v>60</v>
      </c>
      <c r="H119" s="38" t="s">
        <v>61</v>
      </c>
      <c r="I119" s="43" t="s">
        <v>81</v>
      </c>
      <c r="J119" s="43"/>
      <c r="K119" s="43"/>
      <c r="L119" s="50"/>
      <c r="M119" s="43"/>
      <c r="N119" s="43"/>
      <c r="O119" s="38" t="s">
        <v>82</v>
      </c>
      <c r="P119" s="44"/>
      <c r="Q119" s="45">
        <v>44322.0</v>
      </c>
      <c r="R119" s="46" t="str">
        <f>IFERROR(__xludf.DUMMYFUNCTION("if(isblank($A119),"""",REGEXREPLACE($A119,   "",?(\d),?"",  ""$1""&amp;""-""&amp;$H119))"),"")</f>
        <v/>
      </c>
      <c r="S119" s="47" t="b">
        <f t="shared" si="2"/>
        <v>0</v>
      </c>
      <c r="T119" s="47" t="str">
        <f>IFERROR(__xludf.DUMMYFUNCTION("iferror(split(A119,"","",TRUE,TRUE),"""")"),"")</f>
        <v/>
      </c>
      <c r="U119" s="47"/>
      <c r="V119" s="47"/>
      <c r="W119" s="47"/>
      <c r="X119" s="46" t="str">
        <f>IFERROR(__xludf.DUMMYFUNCTION("if(T119="""","""",if($S119,""Not aligned w/ a specific learning goal."",T119&amp;"": ""&amp;vlookup(to_text(T119),'1.Learning-Goals'!$A$3:$B$100,2,FALSE)))"),"")</f>
        <v/>
      </c>
      <c r="Y119" s="46" t="str">
        <f>IFERROR(__xludf.DUMMYFUNCTION("if(U119="""","""",if($S119,""Not aligned w/ a specific learning goal."",U119&amp;"": ""&amp;vlookup(to_text(U119),'1.Learning-Goals'!$A$3:$B$100,2,FALSE)))"),"")</f>
        <v/>
      </c>
      <c r="Z119" s="46" t="str">
        <f>IFERROR(__xludf.DUMMYFUNCTION("if(V119="""","""",if($S119,""Not aligned w/ a specific learning goal."",V119&amp;"": ""&amp;vlookup(to_text(V119),'1.Learning-Goals'!$A$3:$B$100,2,FALSE)))"),"")</f>
        <v/>
      </c>
      <c r="AA119" s="46" t="str">
        <f>IFERROR(__xludf.DUMMYFUNCTION("if(W119="""","""",if($S119,""Not aligned w/ a specific learning goal."",W119&amp;"": ""&amp;vlookup(to_text(W119),'1.Learning-Goals'!$A$3:$B$100,2,FALSE)))"),"")</f>
        <v/>
      </c>
      <c r="AB119" s="48"/>
      <c r="AC119" s="48"/>
      <c r="AD119" s="48"/>
      <c r="AE119" s="48"/>
      <c r="AF119" s="48"/>
      <c r="AG119" s="48"/>
      <c r="AH119" s="48"/>
      <c r="AI119" s="48"/>
    </row>
    <row r="120">
      <c r="A120" s="41"/>
      <c r="B120" s="42" t="str">
        <f t="shared" si="1"/>
        <v/>
      </c>
      <c r="C120" s="38" t="s">
        <v>299</v>
      </c>
      <c r="D120" s="43" t="s">
        <v>300</v>
      </c>
      <c r="E120" s="38" t="s">
        <v>58</v>
      </c>
      <c r="F120" s="38" t="s">
        <v>80</v>
      </c>
      <c r="G120" s="43" t="s">
        <v>65</v>
      </c>
      <c r="H120" s="38" t="s">
        <v>61</v>
      </c>
      <c r="I120" s="43" t="s">
        <v>81</v>
      </c>
      <c r="J120" s="43"/>
      <c r="K120" s="43"/>
      <c r="L120" s="50"/>
      <c r="M120" s="43"/>
      <c r="N120" s="43"/>
      <c r="O120" s="38" t="s">
        <v>82</v>
      </c>
      <c r="P120" s="44"/>
      <c r="Q120" s="45">
        <v>44451.0</v>
      </c>
      <c r="R120" s="46" t="str">
        <f>IFERROR(__xludf.DUMMYFUNCTION("if(isblank($A120),"""",REGEXREPLACE($A120,   "",?(\d),?"",  ""$1""&amp;""-""&amp;$H120))"),"")</f>
        <v/>
      </c>
      <c r="S120" s="47" t="b">
        <f t="shared" si="2"/>
        <v>0</v>
      </c>
      <c r="T120" s="47" t="str">
        <f>IFERROR(__xludf.DUMMYFUNCTION("iferror(split(A120,"","",TRUE,TRUE),"""")"),"")</f>
        <v/>
      </c>
      <c r="U120" s="47"/>
      <c r="V120" s="47"/>
      <c r="W120" s="47"/>
      <c r="X120" s="46" t="str">
        <f>IFERROR(__xludf.DUMMYFUNCTION("if(T120="""","""",if($S120,""Not aligned w/ a specific learning goal."",T120&amp;"": ""&amp;vlookup(to_text(T120),'1.Learning-Goals'!$A$3:$B$100,2,FALSE)))"),"")</f>
        <v/>
      </c>
      <c r="Y120" s="46" t="str">
        <f>IFERROR(__xludf.DUMMYFUNCTION("if(U120="""","""",if($S120,""Not aligned w/ a specific learning goal."",U120&amp;"": ""&amp;vlookup(to_text(U120),'1.Learning-Goals'!$A$3:$B$100,2,FALSE)))"),"")</f>
        <v/>
      </c>
      <c r="Z120" s="46" t="str">
        <f>IFERROR(__xludf.DUMMYFUNCTION("if(V120="""","""",if($S120,""Not aligned w/ a specific learning goal."",V120&amp;"": ""&amp;vlookup(to_text(V120),'1.Learning-Goals'!$A$3:$B$100,2,FALSE)))"),"")</f>
        <v/>
      </c>
      <c r="AA120" s="46" t="str">
        <f>IFERROR(__xludf.DUMMYFUNCTION("if(W120="""","""",if($S120,""Not aligned w/ a specific learning goal."",W120&amp;"": ""&amp;vlookup(to_text(W120),'1.Learning-Goals'!$A$3:$B$100,2,FALSE)))"),"")</f>
        <v/>
      </c>
      <c r="AB120" s="48"/>
      <c r="AC120" s="48"/>
      <c r="AD120" s="48"/>
      <c r="AE120" s="48"/>
      <c r="AF120" s="48"/>
      <c r="AG120" s="48"/>
      <c r="AH120" s="48"/>
      <c r="AI120" s="48"/>
    </row>
    <row r="121">
      <c r="A121" s="41"/>
      <c r="B121" s="42" t="str">
        <f t="shared" si="1"/>
        <v/>
      </c>
      <c r="C121" s="38" t="s">
        <v>301</v>
      </c>
      <c r="D121" s="43" t="s">
        <v>302</v>
      </c>
      <c r="E121" s="38" t="s">
        <v>58</v>
      </c>
      <c r="F121" s="38" t="s">
        <v>80</v>
      </c>
      <c r="G121" s="43" t="s">
        <v>65</v>
      </c>
      <c r="H121" s="38" t="s">
        <v>61</v>
      </c>
      <c r="I121" s="43" t="s">
        <v>81</v>
      </c>
      <c r="J121" s="43"/>
      <c r="K121" s="43"/>
      <c r="L121" s="50"/>
      <c r="M121" s="43"/>
      <c r="N121" s="43"/>
      <c r="O121" s="38" t="s">
        <v>82</v>
      </c>
      <c r="P121" s="44"/>
      <c r="Q121" s="45">
        <v>44451.0</v>
      </c>
      <c r="R121" s="46" t="str">
        <f>IFERROR(__xludf.DUMMYFUNCTION("if(isblank($A121),"""",REGEXREPLACE($A121,   "",?(\d),?"",  ""$1""&amp;""-""&amp;$H121))"),"")</f>
        <v/>
      </c>
      <c r="S121" s="47" t="b">
        <f t="shared" si="2"/>
        <v>0</v>
      </c>
      <c r="T121" s="47" t="str">
        <f>IFERROR(__xludf.DUMMYFUNCTION("iferror(split(A121,"","",TRUE,TRUE),"""")"),"")</f>
        <v/>
      </c>
      <c r="U121" s="47"/>
      <c r="V121" s="47"/>
      <c r="W121" s="47"/>
      <c r="X121" s="46" t="str">
        <f>IFERROR(__xludf.DUMMYFUNCTION("if(T121="""","""",if($S121,""Not aligned w/ a specific learning goal."",T121&amp;"": ""&amp;vlookup(to_text(T121),'1.Learning-Goals'!$A$3:$B$100,2,FALSE)))"),"")</f>
        <v/>
      </c>
      <c r="Y121" s="46" t="str">
        <f>IFERROR(__xludf.DUMMYFUNCTION("if(U121="""","""",if($S121,""Not aligned w/ a specific learning goal."",U121&amp;"": ""&amp;vlookup(to_text(U121),'1.Learning-Goals'!$A$3:$B$100,2,FALSE)))"),"")</f>
        <v/>
      </c>
      <c r="Z121" s="46" t="str">
        <f>IFERROR(__xludf.DUMMYFUNCTION("if(V121="""","""",if($S121,""Not aligned w/ a specific learning goal."",V121&amp;"": ""&amp;vlookup(to_text(V121),'1.Learning-Goals'!$A$3:$B$100,2,FALSE)))"),"")</f>
        <v/>
      </c>
      <c r="AA121" s="46" t="str">
        <f>IFERROR(__xludf.DUMMYFUNCTION("if(W121="""","""",if($S121,""Not aligned w/ a specific learning goal."",W121&amp;"": ""&amp;vlookup(to_text(W121),'1.Learning-Goals'!$A$3:$B$100,2,FALSE)))"),"")</f>
        <v/>
      </c>
      <c r="AB121" s="48"/>
      <c r="AC121" s="48"/>
      <c r="AD121" s="48"/>
      <c r="AE121" s="48"/>
      <c r="AF121" s="48"/>
      <c r="AG121" s="48"/>
      <c r="AH121" s="48"/>
      <c r="AI121" s="48"/>
    </row>
    <row r="122">
      <c r="A122" s="41"/>
      <c r="B122" s="42" t="str">
        <f t="shared" si="1"/>
        <v/>
      </c>
      <c r="C122" s="38" t="s">
        <v>303</v>
      </c>
      <c r="D122" s="43" t="s">
        <v>304</v>
      </c>
      <c r="E122" s="38" t="s">
        <v>58</v>
      </c>
      <c r="F122" s="38" t="s">
        <v>80</v>
      </c>
      <c r="G122" s="43" t="s">
        <v>65</v>
      </c>
      <c r="H122" s="38" t="s">
        <v>61</v>
      </c>
      <c r="I122" s="43" t="s">
        <v>81</v>
      </c>
      <c r="J122" s="43"/>
      <c r="K122" s="43"/>
      <c r="L122" s="50"/>
      <c r="M122" s="43"/>
      <c r="N122" s="43"/>
      <c r="O122" s="38" t="s">
        <v>82</v>
      </c>
      <c r="P122" s="44"/>
      <c r="Q122" s="45">
        <v>44451.0</v>
      </c>
      <c r="R122" s="46" t="str">
        <f>IFERROR(__xludf.DUMMYFUNCTION("if(isblank($A122),"""",REGEXREPLACE($A122,   "",?(\d),?"",  ""$1""&amp;""-""&amp;$H122))"),"")</f>
        <v/>
      </c>
      <c r="S122" s="47" t="b">
        <f t="shared" si="2"/>
        <v>0</v>
      </c>
      <c r="T122" s="47" t="str">
        <f>IFERROR(__xludf.DUMMYFUNCTION("iferror(split(A122,"","",TRUE,TRUE),"""")"),"")</f>
        <v/>
      </c>
      <c r="U122" s="47"/>
      <c r="V122" s="47"/>
      <c r="W122" s="47"/>
      <c r="X122" s="46" t="str">
        <f>IFERROR(__xludf.DUMMYFUNCTION("if(T122="""","""",if($S122,""Not aligned w/ a specific learning goal."",T122&amp;"": ""&amp;vlookup(to_text(T122),'1.Learning-Goals'!$A$3:$B$100,2,FALSE)))"),"")</f>
        <v/>
      </c>
      <c r="Y122" s="46" t="str">
        <f>IFERROR(__xludf.DUMMYFUNCTION("if(U122="""","""",if($S122,""Not aligned w/ a specific learning goal."",U122&amp;"": ""&amp;vlookup(to_text(U122),'1.Learning-Goals'!$A$3:$B$100,2,FALSE)))"),"")</f>
        <v/>
      </c>
      <c r="Z122" s="46" t="str">
        <f>IFERROR(__xludf.DUMMYFUNCTION("if(V122="""","""",if($S122,""Not aligned w/ a specific learning goal."",V122&amp;"": ""&amp;vlookup(to_text(V122),'1.Learning-Goals'!$A$3:$B$100,2,FALSE)))"),"")</f>
        <v/>
      </c>
      <c r="AA122" s="46" t="str">
        <f>IFERROR(__xludf.DUMMYFUNCTION("if(W122="""","""",if($S122,""Not aligned w/ a specific learning goal."",W122&amp;"": ""&amp;vlookup(to_text(W122),'1.Learning-Goals'!$A$3:$B$100,2,FALSE)))"),"")</f>
        <v/>
      </c>
      <c r="AB122" s="48"/>
      <c r="AC122" s="48"/>
      <c r="AD122" s="48"/>
      <c r="AE122" s="48"/>
      <c r="AF122" s="48"/>
      <c r="AG122" s="48"/>
      <c r="AH122" s="48"/>
      <c r="AI122" s="48"/>
    </row>
    <row r="123">
      <c r="A123" s="41"/>
      <c r="B123" s="42" t="str">
        <f t="shared" si="1"/>
        <v/>
      </c>
      <c r="C123" s="38" t="s">
        <v>305</v>
      </c>
      <c r="D123" s="43" t="s">
        <v>306</v>
      </c>
      <c r="E123" s="38" t="s">
        <v>58</v>
      </c>
      <c r="F123" s="38" t="s">
        <v>80</v>
      </c>
      <c r="G123" s="43" t="s">
        <v>60</v>
      </c>
      <c r="H123" s="38" t="s">
        <v>61</v>
      </c>
      <c r="I123" s="43" t="s">
        <v>81</v>
      </c>
      <c r="J123" s="43"/>
      <c r="K123" s="43"/>
      <c r="L123" s="50"/>
      <c r="M123" s="43"/>
      <c r="N123" s="43"/>
      <c r="O123" s="38" t="s">
        <v>82</v>
      </c>
      <c r="P123" s="44"/>
      <c r="Q123" s="45">
        <v>44322.0</v>
      </c>
      <c r="R123" s="46" t="str">
        <f>IFERROR(__xludf.DUMMYFUNCTION("if(isblank($A123),"""",REGEXREPLACE($A123,   "",?(\d),?"",  ""$1""&amp;""-""&amp;$H123))"),"")</f>
        <v/>
      </c>
      <c r="S123" s="47" t="b">
        <f t="shared" si="2"/>
        <v>0</v>
      </c>
      <c r="T123" s="47" t="str">
        <f>IFERROR(__xludf.DUMMYFUNCTION("iferror(split(A123,"","",TRUE,TRUE),"""")"),"")</f>
        <v/>
      </c>
      <c r="U123" s="47"/>
      <c r="V123" s="47"/>
      <c r="W123" s="47"/>
      <c r="X123" s="46" t="str">
        <f>IFERROR(__xludf.DUMMYFUNCTION("if(T123="""","""",if($S123,""Not aligned w/ a specific learning goal."",T123&amp;"": ""&amp;vlookup(to_text(T123),'1.Learning-Goals'!$A$3:$B$100,2,FALSE)))"),"")</f>
        <v/>
      </c>
      <c r="Y123" s="46" t="str">
        <f>IFERROR(__xludf.DUMMYFUNCTION("if(U123="""","""",if($S123,""Not aligned w/ a specific learning goal."",U123&amp;"": ""&amp;vlookup(to_text(U123),'1.Learning-Goals'!$A$3:$B$100,2,FALSE)))"),"")</f>
        <v/>
      </c>
      <c r="Z123" s="46" t="str">
        <f>IFERROR(__xludf.DUMMYFUNCTION("if(V123="""","""",if($S123,""Not aligned w/ a specific learning goal."",V123&amp;"": ""&amp;vlookup(to_text(V123),'1.Learning-Goals'!$A$3:$B$100,2,FALSE)))"),"")</f>
        <v/>
      </c>
      <c r="AA123" s="46" t="str">
        <f>IFERROR(__xludf.DUMMYFUNCTION("if(W123="""","""",if($S123,""Not aligned w/ a specific learning goal."",W123&amp;"": ""&amp;vlookup(to_text(W123),'1.Learning-Goals'!$A$3:$B$100,2,FALSE)))"),"")</f>
        <v/>
      </c>
      <c r="AB123" s="48"/>
      <c r="AC123" s="48"/>
      <c r="AD123" s="48"/>
      <c r="AE123" s="48"/>
      <c r="AF123" s="48"/>
      <c r="AG123" s="48"/>
      <c r="AH123" s="48"/>
      <c r="AI123" s="48"/>
    </row>
    <row r="124">
      <c r="A124" s="41"/>
      <c r="B124" s="42" t="str">
        <f t="shared" si="1"/>
        <v/>
      </c>
      <c r="C124" s="38" t="s">
        <v>307</v>
      </c>
      <c r="D124" s="43" t="s">
        <v>308</v>
      </c>
      <c r="E124" s="38" t="s">
        <v>58</v>
      </c>
      <c r="F124" s="38" t="s">
        <v>80</v>
      </c>
      <c r="G124" s="43" t="s">
        <v>65</v>
      </c>
      <c r="H124" s="38" t="s">
        <v>61</v>
      </c>
      <c r="I124" s="43" t="s">
        <v>81</v>
      </c>
      <c r="J124" s="43"/>
      <c r="K124" s="43"/>
      <c r="L124" s="50"/>
      <c r="M124" s="43"/>
      <c r="N124" s="43"/>
      <c r="O124" s="38" t="s">
        <v>82</v>
      </c>
      <c r="P124" s="44"/>
      <c r="Q124" s="45">
        <v>44451.0</v>
      </c>
      <c r="R124" s="46" t="str">
        <f>IFERROR(__xludf.DUMMYFUNCTION("if(isblank($A124),"""",REGEXREPLACE($A124,   "",?(\d),?"",  ""$1""&amp;""-""&amp;$H124))"),"")</f>
        <v/>
      </c>
      <c r="S124" s="47" t="b">
        <f t="shared" si="2"/>
        <v>0</v>
      </c>
      <c r="T124" s="47" t="str">
        <f>IFERROR(__xludf.DUMMYFUNCTION("iferror(split(A124,"","",TRUE,TRUE),"""")"),"")</f>
        <v/>
      </c>
      <c r="U124" s="47"/>
      <c r="V124" s="47"/>
      <c r="W124" s="47"/>
      <c r="X124" s="46" t="str">
        <f>IFERROR(__xludf.DUMMYFUNCTION("if(T124="""","""",if($S124,""Not aligned w/ a specific learning goal."",T124&amp;"": ""&amp;vlookup(to_text(T124),'1.Learning-Goals'!$A$3:$B$100,2,FALSE)))"),"")</f>
        <v/>
      </c>
      <c r="Y124" s="46" t="str">
        <f>IFERROR(__xludf.DUMMYFUNCTION("if(U124="""","""",if($S124,""Not aligned w/ a specific learning goal."",U124&amp;"": ""&amp;vlookup(to_text(U124),'1.Learning-Goals'!$A$3:$B$100,2,FALSE)))"),"")</f>
        <v/>
      </c>
      <c r="Z124" s="46" t="str">
        <f>IFERROR(__xludf.DUMMYFUNCTION("if(V124="""","""",if($S124,""Not aligned w/ a specific learning goal."",V124&amp;"": ""&amp;vlookup(to_text(V124),'1.Learning-Goals'!$A$3:$B$100,2,FALSE)))"),"")</f>
        <v/>
      </c>
      <c r="AA124" s="46" t="str">
        <f>IFERROR(__xludf.DUMMYFUNCTION("if(W124="""","""",if($S124,""Not aligned w/ a specific learning goal."",W124&amp;"": ""&amp;vlookup(to_text(W124),'1.Learning-Goals'!$A$3:$B$100,2,FALSE)))"),"")</f>
        <v/>
      </c>
      <c r="AB124" s="48"/>
      <c r="AC124" s="48"/>
      <c r="AD124" s="48"/>
      <c r="AE124" s="48"/>
      <c r="AF124" s="48"/>
      <c r="AG124" s="48"/>
      <c r="AH124" s="48"/>
      <c r="AI124" s="48"/>
    </row>
    <row r="125">
      <c r="A125" s="41"/>
      <c r="B125" s="42" t="str">
        <f t="shared" si="1"/>
        <v/>
      </c>
      <c r="C125" s="38" t="s">
        <v>309</v>
      </c>
      <c r="D125" s="43" t="s">
        <v>310</v>
      </c>
      <c r="E125" s="38" t="s">
        <v>58</v>
      </c>
      <c r="F125" s="38" t="s">
        <v>311</v>
      </c>
      <c r="G125" s="43" t="s">
        <v>60</v>
      </c>
      <c r="H125" s="38" t="s">
        <v>61</v>
      </c>
      <c r="I125" s="43" t="s">
        <v>312</v>
      </c>
      <c r="J125" s="43"/>
      <c r="K125" s="43"/>
      <c r="L125" s="43"/>
      <c r="M125" s="43"/>
      <c r="N125" s="43"/>
      <c r="O125" s="38" t="s">
        <v>313</v>
      </c>
      <c r="P125" s="44"/>
      <c r="Q125" s="45">
        <v>44322.0</v>
      </c>
      <c r="R125" s="46" t="str">
        <f>IFERROR(__xludf.DUMMYFUNCTION("if(isblank($A125),"""",REGEXREPLACE($A125,   "",?(\d),?"",  ""$1""&amp;""-""&amp;$H125))"),"")</f>
        <v/>
      </c>
      <c r="S125" s="47" t="b">
        <f t="shared" si="2"/>
        <v>0</v>
      </c>
      <c r="T125" s="47" t="str">
        <f>IFERROR(__xludf.DUMMYFUNCTION("iferror(split(A125,"","",TRUE,TRUE),"""")"),"")</f>
        <v/>
      </c>
      <c r="U125" s="47"/>
      <c r="V125" s="47"/>
      <c r="W125" s="47"/>
      <c r="X125" s="46" t="str">
        <f>IFERROR(__xludf.DUMMYFUNCTION("if(T125="""","""",if($S125,""Not aligned w/ a specific learning goal."",T125&amp;"": ""&amp;vlookup(to_text(T125),'1.Learning-Goals'!$A$3:$B$100,2,FALSE)))"),"")</f>
        <v/>
      </c>
      <c r="Y125" s="46" t="str">
        <f>IFERROR(__xludf.DUMMYFUNCTION("if(U125="""","""",if($S125,""Not aligned w/ a specific learning goal."",U125&amp;"": ""&amp;vlookup(to_text(U125),'1.Learning-Goals'!$A$3:$B$100,2,FALSE)))"),"")</f>
        <v/>
      </c>
      <c r="Z125" s="46" t="str">
        <f>IFERROR(__xludf.DUMMYFUNCTION("if(V125="""","""",if($S125,""Not aligned w/ a specific learning goal."",V125&amp;"": ""&amp;vlookup(to_text(V125),'1.Learning-Goals'!$A$3:$B$100,2,FALSE)))"),"")</f>
        <v/>
      </c>
      <c r="AA125" s="46" t="str">
        <f>IFERROR(__xludf.DUMMYFUNCTION("if(W125="""","""",if($S125,""Not aligned w/ a specific learning goal."",W125&amp;"": ""&amp;vlookup(to_text(W125),'1.Learning-Goals'!$A$3:$B$100,2,FALSE)))"),"")</f>
        <v/>
      </c>
      <c r="AB125" s="48"/>
      <c r="AC125" s="48"/>
      <c r="AD125" s="48"/>
      <c r="AE125" s="48"/>
      <c r="AF125" s="48"/>
      <c r="AG125" s="48"/>
      <c r="AH125" s="48"/>
      <c r="AI125" s="48"/>
    </row>
    <row r="126">
      <c r="A126" s="41"/>
      <c r="B126" s="42" t="str">
        <f t="shared" si="1"/>
        <v/>
      </c>
      <c r="C126" s="38" t="s">
        <v>314</v>
      </c>
      <c r="D126" s="43" t="s">
        <v>315</v>
      </c>
      <c r="E126" s="38" t="s">
        <v>58</v>
      </c>
      <c r="F126" s="38" t="s">
        <v>311</v>
      </c>
      <c r="G126" s="43" t="s">
        <v>65</v>
      </c>
      <c r="H126" s="38" t="s">
        <v>61</v>
      </c>
      <c r="I126" s="43" t="s">
        <v>312</v>
      </c>
      <c r="J126" s="43"/>
      <c r="K126" s="43"/>
      <c r="L126" s="43"/>
      <c r="M126" s="43"/>
      <c r="N126" s="43"/>
      <c r="O126" s="38" t="s">
        <v>313</v>
      </c>
      <c r="P126" s="44"/>
      <c r="Q126" s="45">
        <v>44451.0</v>
      </c>
      <c r="R126" s="46" t="str">
        <f>IFERROR(__xludf.DUMMYFUNCTION("if(isblank($A126),"""",REGEXREPLACE($A126,   "",?(\d),?"",  ""$1""&amp;""-""&amp;$H126))"),"")</f>
        <v/>
      </c>
      <c r="S126" s="47" t="b">
        <f t="shared" si="2"/>
        <v>0</v>
      </c>
      <c r="T126" s="47" t="str">
        <f>IFERROR(__xludf.DUMMYFUNCTION("iferror(split(A126,"","",TRUE,TRUE),"""")"),"")</f>
        <v/>
      </c>
      <c r="U126" s="47"/>
      <c r="V126" s="47"/>
      <c r="W126" s="47"/>
      <c r="X126" s="46" t="str">
        <f>IFERROR(__xludf.DUMMYFUNCTION("if(T126="""","""",if($S126,""Not aligned w/ a specific learning goal."",T126&amp;"": ""&amp;vlookup(to_text(T126),'1.Learning-Goals'!$A$3:$B$100,2,FALSE)))"),"")</f>
        <v/>
      </c>
      <c r="Y126" s="46" t="str">
        <f>IFERROR(__xludf.DUMMYFUNCTION("if(U126="""","""",if($S126,""Not aligned w/ a specific learning goal."",U126&amp;"": ""&amp;vlookup(to_text(U126),'1.Learning-Goals'!$A$3:$B$100,2,FALSE)))"),"")</f>
        <v/>
      </c>
      <c r="Z126" s="46" t="str">
        <f>IFERROR(__xludf.DUMMYFUNCTION("if(V126="""","""",if($S126,""Not aligned w/ a specific learning goal."",V126&amp;"": ""&amp;vlookup(to_text(V126),'1.Learning-Goals'!$A$3:$B$100,2,FALSE)))"),"")</f>
        <v/>
      </c>
      <c r="AA126" s="46" t="str">
        <f>IFERROR(__xludf.DUMMYFUNCTION("if(W126="""","""",if($S126,""Not aligned w/ a specific learning goal."",W126&amp;"": ""&amp;vlookup(to_text(W126),'1.Learning-Goals'!$A$3:$B$100,2,FALSE)))"),"")</f>
        <v/>
      </c>
      <c r="AB126" s="48"/>
      <c r="AC126" s="48"/>
      <c r="AD126" s="48"/>
      <c r="AE126" s="48"/>
      <c r="AF126" s="48"/>
      <c r="AG126" s="48"/>
      <c r="AH126" s="48"/>
      <c r="AI126" s="48"/>
    </row>
    <row r="127">
      <c r="A127" s="41"/>
      <c r="B127" s="42" t="str">
        <f t="shared" si="1"/>
        <v/>
      </c>
      <c r="C127" s="38" t="s">
        <v>316</v>
      </c>
      <c r="D127" s="43" t="s">
        <v>317</v>
      </c>
      <c r="E127" s="38" t="s">
        <v>58</v>
      </c>
      <c r="F127" s="38" t="s">
        <v>311</v>
      </c>
      <c r="G127" s="43" t="s">
        <v>60</v>
      </c>
      <c r="H127" s="38" t="s">
        <v>61</v>
      </c>
      <c r="I127" s="43" t="s">
        <v>312</v>
      </c>
      <c r="J127" s="43"/>
      <c r="K127" s="43"/>
      <c r="L127" s="43"/>
      <c r="M127" s="43"/>
      <c r="N127" s="43"/>
      <c r="O127" s="38" t="s">
        <v>313</v>
      </c>
      <c r="P127" s="44"/>
      <c r="Q127" s="45">
        <v>44322.0</v>
      </c>
      <c r="R127" s="46" t="str">
        <f>IFERROR(__xludf.DUMMYFUNCTION("if(isblank($A127),"""",REGEXREPLACE($A127,   "",?(\d),?"",  ""$1""&amp;""-""&amp;$H127))"),"")</f>
        <v/>
      </c>
      <c r="S127" s="47" t="b">
        <f t="shared" si="2"/>
        <v>0</v>
      </c>
      <c r="T127" s="47" t="str">
        <f>IFERROR(__xludf.DUMMYFUNCTION("iferror(split(A127,"","",TRUE,TRUE),"""")"),"")</f>
        <v/>
      </c>
      <c r="U127" s="47"/>
      <c r="V127" s="47"/>
      <c r="W127" s="47"/>
      <c r="X127" s="46" t="str">
        <f>IFERROR(__xludf.DUMMYFUNCTION("if(T127="""","""",if($S127,""Not aligned w/ a specific learning goal."",T127&amp;"": ""&amp;vlookup(to_text(T127),'1.Learning-Goals'!$A$3:$B$100,2,FALSE)))"),"")</f>
        <v/>
      </c>
      <c r="Y127" s="46" t="str">
        <f>IFERROR(__xludf.DUMMYFUNCTION("if(U127="""","""",if($S127,""Not aligned w/ a specific learning goal."",U127&amp;"": ""&amp;vlookup(to_text(U127),'1.Learning-Goals'!$A$3:$B$100,2,FALSE)))"),"")</f>
        <v/>
      </c>
      <c r="Z127" s="46" t="str">
        <f>IFERROR(__xludf.DUMMYFUNCTION("if(V127="""","""",if($S127,""Not aligned w/ a specific learning goal."",V127&amp;"": ""&amp;vlookup(to_text(V127),'1.Learning-Goals'!$A$3:$B$100,2,FALSE)))"),"")</f>
        <v/>
      </c>
      <c r="AA127" s="46" t="str">
        <f>IFERROR(__xludf.DUMMYFUNCTION("if(W127="""","""",if($S127,""Not aligned w/ a specific learning goal."",W127&amp;"": ""&amp;vlookup(to_text(W127),'1.Learning-Goals'!$A$3:$B$100,2,FALSE)))"),"")</f>
        <v/>
      </c>
      <c r="AB127" s="48"/>
      <c r="AC127" s="48"/>
      <c r="AD127" s="48"/>
      <c r="AE127" s="48"/>
      <c r="AF127" s="48"/>
      <c r="AG127" s="48"/>
      <c r="AH127" s="48"/>
      <c r="AI127" s="48"/>
    </row>
    <row r="128">
      <c r="A128" s="41"/>
      <c r="B128" s="42" t="str">
        <f t="shared" si="1"/>
        <v/>
      </c>
      <c r="C128" s="38" t="s">
        <v>318</v>
      </c>
      <c r="D128" s="43" t="s">
        <v>319</v>
      </c>
      <c r="E128" s="38" t="s">
        <v>58</v>
      </c>
      <c r="F128" s="38" t="s">
        <v>311</v>
      </c>
      <c r="G128" s="43" t="s">
        <v>65</v>
      </c>
      <c r="H128" s="38" t="s">
        <v>61</v>
      </c>
      <c r="I128" s="43" t="s">
        <v>312</v>
      </c>
      <c r="J128" s="43"/>
      <c r="K128" s="43"/>
      <c r="L128" s="43"/>
      <c r="M128" s="43"/>
      <c r="N128" s="43"/>
      <c r="O128" s="38" t="s">
        <v>313</v>
      </c>
      <c r="P128" s="44"/>
      <c r="Q128" s="45">
        <v>44451.0</v>
      </c>
      <c r="R128" s="46" t="str">
        <f>IFERROR(__xludf.DUMMYFUNCTION("if(isblank($A128),"""",REGEXREPLACE($A128,   "",?(\d),?"",  ""$1""&amp;""-""&amp;$H128))"),"")</f>
        <v/>
      </c>
      <c r="S128" s="47" t="b">
        <f t="shared" si="2"/>
        <v>0</v>
      </c>
      <c r="T128" s="47" t="str">
        <f>IFERROR(__xludf.DUMMYFUNCTION("iferror(split(A128,"","",TRUE,TRUE),"""")"),"")</f>
        <v/>
      </c>
      <c r="U128" s="47"/>
      <c r="V128" s="47"/>
      <c r="W128" s="47"/>
      <c r="X128" s="46" t="str">
        <f>IFERROR(__xludf.DUMMYFUNCTION("if(T128="""","""",if($S128,""Not aligned w/ a specific learning goal."",T128&amp;"": ""&amp;vlookup(to_text(T128),'1.Learning-Goals'!$A$3:$B$100,2,FALSE)))"),"")</f>
        <v/>
      </c>
      <c r="Y128" s="46" t="str">
        <f>IFERROR(__xludf.DUMMYFUNCTION("if(U128="""","""",if($S128,""Not aligned w/ a specific learning goal."",U128&amp;"": ""&amp;vlookup(to_text(U128),'1.Learning-Goals'!$A$3:$B$100,2,FALSE)))"),"")</f>
        <v/>
      </c>
      <c r="Z128" s="46" t="str">
        <f>IFERROR(__xludf.DUMMYFUNCTION("if(V128="""","""",if($S128,""Not aligned w/ a specific learning goal."",V128&amp;"": ""&amp;vlookup(to_text(V128),'1.Learning-Goals'!$A$3:$B$100,2,FALSE)))"),"")</f>
        <v/>
      </c>
      <c r="AA128" s="46" t="str">
        <f>IFERROR(__xludf.DUMMYFUNCTION("if(W128="""","""",if($S128,""Not aligned w/ a specific learning goal."",W128&amp;"": ""&amp;vlookup(to_text(W128),'1.Learning-Goals'!$A$3:$B$100,2,FALSE)))"),"")</f>
        <v/>
      </c>
      <c r="AB128" s="48"/>
      <c r="AC128" s="48"/>
      <c r="AD128" s="48"/>
      <c r="AE128" s="48"/>
      <c r="AF128" s="48"/>
      <c r="AG128" s="48"/>
      <c r="AH128" s="48"/>
      <c r="AI128" s="48"/>
    </row>
    <row r="129">
      <c r="A129" s="41"/>
      <c r="B129" s="42" t="str">
        <f t="shared" si="1"/>
        <v/>
      </c>
      <c r="C129" s="38" t="s">
        <v>320</v>
      </c>
      <c r="D129" s="43" t="s">
        <v>321</v>
      </c>
      <c r="E129" s="38" t="s">
        <v>58</v>
      </c>
      <c r="F129" s="38" t="s">
        <v>311</v>
      </c>
      <c r="G129" s="43" t="s">
        <v>60</v>
      </c>
      <c r="H129" s="38" t="s">
        <v>61</v>
      </c>
      <c r="I129" s="43" t="s">
        <v>312</v>
      </c>
      <c r="J129" s="43"/>
      <c r="K129" s="43"/>
      <c r="L129" s="43"/>
      <c r="M129" s="43"/>
      <c r="N129" s="43"/>
      <c r="O129" s="38" t="s">
        <v>313</v>
      </c>
      <c r="P129" s="44"/>
      <c r="Q129" s="45">
        <v>44322.0</v>
      </c>
      <c r="R129" s="46" t="str">
        <f>IFERROR(__xludf.DUMMYFUNCTION("if(isblank($A129),"""",REGEXREPLACE($A129,   "",?(\d),?"",  ""$1""&amp;""-""&amp;$H129))"),"")</f>
        <v/>
      </c>
      <c r="S129" s="47" t="b">
        <f t="shared" si="2"/>
        <v>0</v>
      </c>
      <c r="T129" s="47" t="str">
        <f>IFERROR(__xludf.DUMMYFUNCTION("iferror(split(A129,"","",TRUE,TRUE),"""")"),"")</f>
        <v/>
      </c>
      <c r="U129" s="47"/>
      <c r="V129" s="47"/>
      <c r="W129" s="47"/>
      <c r="X129" s="46" t="str">
        <f>IFERROR(__xludf.DUMMYFUNCTION("if(T129="""","""",if($S129,""Not aligned w/ a specific learning goal."",T129&amp;"": ""&amp;vlookup(to_text(T129),'1.Learning-Goals'!$A$3:$B$100,2,FALSE)))"),"")</f>
        <v/>
      </c>
      <c r="Y129" s="46" t="str">
        <f>IFERROR(__xludf.DUMMYFUNCTION("if(U129="""","""",if($S129,""Not aligned w/ a specific learning goal."",U129&amp;"": ""&amp;vlookup(to_text(U129),'1.Learning-Goals'!$A$3:$B$100,2,FALSE)))"),"")</f>
        <v/>
      </c>
      <c r="Z129" s="46" t="str">
        <f>IFERROR(__xludf.DUMMYFUNCTION("if(V129="""","""",if($S129,""Not aligned w/ a specific learning goal."",V129&amp;"": ""&amp;vlookup(to_text(V129),'1.Learning-Goals'!$A$3:$B$100,2,FALSE)))"),"")</f>
        <v/>
      </c>
      <c r="AA129" s="46" t="str">
        <f>IFERROR(__xludf.DUMMYFUNCTION("if(W129="""","""",if($S129,""Not aligned w/ a specific learning goal."",W129&amp;"": ""&amp;vlookup(to_text(W129),'1.Learning-Goals'!$A$3:$B$100,2,FALSE)))"),"")</f>
        <v/>
      </c>
      <c r="AB129" s="48"/>
      <c r="AC129" s="48"/>
      <c r="AD129" s="48"/>
      <c r="AE129" s="48"/>
      <c r="AF129" s="48"/>
      <c r="AG129" s="48"/>
      <c r="AH129" s="48"/>
      <c r="AI129" s="48"/>
    </row>
    <row r="130">
      <c r="A130" s="41"/>
      <c r="B130" s="42" t="str">
        <f t="shared" si="1"/>
        <v/>
      </c>
      <c r="C130" s="38" t="s">
        <v>322</v>
      </c>
      <c r="D130" s="43" t="s">
        <v>323</v>
      </c>
      <c r="E130" s="38" t="s">
        <v>58</v>
      </c>
      <c r="F130" s="38" t="s">
        <v>311</v>
      </c>
      <c r="G130" s="43" t="s">
        <v>65</v>
      </c>
      <c r="H130" s="38" t="s">
        <v>61</v>
      </c>
      <c r="I130" s="43" t="s">
        <v>312</v>
      </c>
      <c r="J130" s="43"/>
      <c r="K130" s="43"/>
      <c r="L130" s="43"/>
      <c r="M130" s="43"/>
      <c r="N130" s="43"/>
      <c r="O130" s="38" t="s">
        <v>313</v>
      </c>
      <c r="P130" s="44"/>
      <c r="Q130" s="45">
        <v>44451.0</v>
      </c>
      <c r="R130" s="46" t="str">
        <f>IFERROR(__xludf.DUMMYFUNCTION("if(isblank($A130),"""",REGEXREPLACE($A130,   "",?(\d),?"",  ""$1""&amp;""-""&amp;$H130))"),"")</f>
        <v/>
      </c>
      <c r="S130" s="47" t="b">
        <f t="shared" si="2"/>
        <v>0</v>
      </c>
      <c r="T130" s="47" t="str">
        <f>IFERROR(__xludf.DUMMYFUNCTION("iferror(split(A130,"","",TRUE,TRUE),"""")"),"")</f>
        <v/>
      </c>
      <c r="U130" s="47"/>
      <c r="V130" s="47"/>
      <c r="W130" s="47"/>
      <c r="X130" s="46" t="str">
        <f>IFERROR(__xludf.DUMMYFUNCTION("if(T130="""","""",if($S130,""Not aligned w/ a specific learning goal."",T130&amp;"": ""&amp;vlookup(to_text(T130),'1.Learning-Goals'!$A$3:$B$100,2,FALSE)))"),"")</f>
        <v/>
      </c>
      <c r="Y130" s="46" t="str">
        <f>IFERROR(__xludf.DUMMYFUNCTION("if(U130="""","""",if($S130,""Not aligned w/ a specific learning goal."",U130&amp;"": ""&amp;vlookup(to_text(U130),'1.Learning-Goals'!$A$3:$B$100,2,FALSE)))"),"")</f>
        <v/>
      </c>
      <c r="Z130" s="46" t="str">
        <f>IFERROR(__xludf.DUMMYFUNCTION("if(V130="""","""",if($S130,""Not aligned w/ a specific learning goal."",V130&amp;"": ""&amp;vlookup(to_text(V130),'1.Learning-Goals'!$A$3:$B$100,2,FALSE)))"),"")</f>
        <v/>
      </c>
      <c r="AA130" s="46" t="str">
        <f>IFERROR(__xludf.DUMMYFUNCTION("if(W130="""","""",if($S130,""Not aligned w/ a specific learning goal."",W130&amp;"": ""&amp;vlookup(to_text(W130),'1.Learning-Goals'!$A$3:$B$100,2,FALSE)))"),"")</f>
        <v/>
      </c>
      <c r="AB130" s="48"/>
      <c r="AC130" s="48"/>
      <c r="AD130" s="48"/>
      <c r="AE130" s="48"/>
      <c r="AF130" s="48"/>
      <c r="AG130" s="48"/>
      <c r="AH130" s="48"/>
      <c r="AI130" s="48"/>
    </row>
    <row r="131">
      <c r="A131" s="41"/>
      <c r="B131" s="42" t="str">
        <f t="shared" si="1"/>
        <v/>
      </c>
      <c r="C131" s="38" t="s">
        <v>324</v>
      </c>
      <c r="D131" s="43" t="s">
        <v>325</v>
      </c>
      <c r="E131" s="38" t="s">
        <v>58</v>
      </c>
      <c r="F131" s="38" t="s">
        <v>311</v>
      </c>
      <c r="G131" s="43" t="s">
        <v>60</v>
      </c>
      <c r="H131" s="38" t="s">
        <v>61</v>
      </c>
      <c r="I131" s="43" t="s">
        <v>312</v>
      </c>
      <c r="J131" s="43"/>
      <c r="K131" s="43"/>
      <c r="L131" s="43"/>
      <c r="M131" s="43"/>
      <c r="N131" s="43"/>
      <c r="O131" s="38" t="s">
        <v>313</v>
      </c>
      <c r="P131" s="44"/>
      <c r="Q131" s="45">
        <v>44322.0</v>
      </c>
      <c r="R131" s="46" t="str">
        <f>IFERROR(__xludf.DUMMYFUNCTION("if(isblank($A131),"""",REGEXREPLACE($A131,   "",?(\d),?"",  ""$1""&amp;""-""&amp;$H131))"),"")</f>
        <v/>
      </c>
      <c r="S131" s="47" t="b">
        <f t="shared" si="2"/>
        <v>0</v>
      </c>
      <c r="T131" s="47" t="str">
        <f>IFERROR(__xludf.DUMMYFUNCTION("iferror(split(A131,"","",TRUE,TRUE),"""")"),"")</f>
        <v/>
      </c>
      <c r="U131" s="47"/>
      <c r="V131" s="47"/>
      <c r="W131" s="47"/>
      <c r="X131" s="46" t="str">
        <f>IFERROR(__xludf.DUMMYFUNCTION("if(T131="""","""",if($S131,""Not aligned w/ a specific learning goal."",T131&amp;"": ""&amp;vlookup(to_text(T131),'1.Learning-Goals'!$A$3:$B$100,2,FALSE)))"),"")</f>
        <v/>
      </c>
      <c r="Y131" s="46" t="str">
        <f>IFERROR(__xludf.DUMMYFUNCTION("if(U131="""","""",if($S131,""Not aligned w/ a specific learning goal."",U131&amp;"": ""&amp;vlookup(to_text(U131),'1.Learning-Goals'!$A$3:$B$100,2,FALSE)))"),"")</f>
        <v/>
      </c>
      <c r="Z131" s="46" t="str">
        <f>IFERROR(__xludf.DUMMYFUNCTION("if(V131="""","""",if($S131,""Not aligned w/ a specific learning goal."",V131&amp;"": ""&amp;vlookup(to_text(V131),'1.Learning-Goals'!$A$3:$B$100,2,FALSE)))"),"")</f>
        <v/>
      </c>
      <c r="AA131" s="46" t="str">
        <f>IFERROR(__xludf.DUMMYFUNCTION("if(W131="""","""",if($S131,""Not aligned w/ a specific learning goal."",W131&amp;"": ""&amp;vlookup(to_text(W131),'1.Learning-Goals'!$A$3:$B$100,2,FALSE)))"),"")</f>
        <v/>
      </c>
      <c r="AB131" s="48"/>
      <c r="AC131" s="48"/>
      <c r="AD131" s="48"/>
      <c r="AE131" s="48"/>
      <c r="AF131" s="48"/>
      <c r="AG131" s="48"/>
      <c r="AH131" s="48"/>
      <c r="AI131" s="48"/>
    </row>
    <row r="132">
      <c r="A132" s="41"/>
      <c r="B132" s="42" t="str">
        <f t="shared" si="1"/>
        <v/>
      </c>
      <c r="C132" s="38" t="s">
        <v>326</v>
      </c>
      <c r="D132" s="43" t="s">
        <v>327</v>
      </c>
      <c r="E132" s="38" t="s">
        <v>58</v>
      </c>
      <c r="F132" s="38" t="s">
        <v>311</v>
      </c>
      <c r="G132" s="43" t="s">
        <v>65</v>
      </c>
      <c r="H132" s="38" t="s">
        <v>61</v>
      </c>
      <c r="I132" s="43" t="s">
        <v>312</v>
      </c>
      <c r="J132" s="43"/>
      <c r="K132" s="43"/>
      <c r="L132" s="43"/>
      <c r="M132" s="43"/>
      <c r="N132" s="43"/>
      <c r="O132" s="38" t="s">
        <v>313</v>
      </c>
      <c r="P132" s="44"/>
      <c r="Q132" s="45">
        <v>44451.0</v>
      </c>
      <c r="R132" s="46" t="str">
        <f>IFERROR(__xludf.DUMMYFUNCTION("if(isblank($A132),"""",REGEXREPLACE($A132,   "",?(\d),?"",  ""$1""&amp;""-""&amp;$H132))"),"")</f>
        <v/>
      </c>
      <c r="S132" s="47" t="b">
        <f t="shared" si="2"/>
        <v>0</v>
      </c>
      <c r="T132" s="47" t="str">
        <f>IFERROR(__xludf.DUMMYFUNCTION("iferror(split(A132,"","",TRUE,TRUE),"""")"),"")</f>
        <v/>
      </c>
      <c r="U132" s="47"/>
      <c r="V132" s="47"/>
      <c r="W132" s="47"/>
      <c r="X132" s="46" t="str">
        <f>IFERROR(__xludf.DUMMYFUNCTION("if(T132="""","""",if($S132,""Not aligned w/ a specific learning goal."",T132&amp;"": ""&amp;vlookup(to_text(T132),'1.Learning-Goals'!$A$3:$B$100,2,FALSE)))"),"")</f>
        <v/>
      </c>
      <c r="Y132" s="46" t="str">
        <f>IFERROR(__xludf.DUMMYFUNCTION("if(U132="""","""",if($S132,""Not aligned w/ a specific learning goal."",U132&amp;"": ""&amp;vlookup(to_text(U132),'1.Learning-Goals'!$A$3:$B$100,2,FALSE)))"),"")</f>
        <v/>
      </c>
      <c r="Z132" s="46" t="str">
        <f>IFERROR(__xludf.DUMMYFUNCTION("if(V132="""","""",if($S132,""Not aligned w/ a specific learning goal."",V132&amp;"": ""&amp;vlookup(to_text(V132),'1.Learning-Goals'!$A$3:$B$100,2,FALSE)))"),"")</f>
        <v/>
      </c>
      <c r="AA132" s="46" t="str">
        <f>IFERROR(__xludf.DUMMYFUNCTION("if(W132="""","""",if($S132,""Not aligned w/ a specific learning goal."",W132&amp;"": ""&amp;vlookup(to_text(W132),'1.Learning-Goals'!$A$3:$B$100,2,FALSE)))"),"")</f>
        <v/>
      </c>
      <c r="AB132" s="48"/>
      <c r="AC132" s="48"/>
      <c r="AD132" s="48"/>
      <c r="AE132" s="48"/>
      <c r="AF132" s="48"/>
      <c r="AG132" s="48"/>
      <c r="AH132" s="48"/>
      <c r="AI132" s="48"/>
    </row>
    <row r="133">
      <c r="A133" s="41"/>
      <c r="B133" s="42" t="str">
        <f t="shared" si="1"/>
        <v/>
      </c>
      <c r="C133" s="38" t="s">
        <v>328</v>
      </c>
      <c r="D133" s="43" t="s">
        <v>329</v>
      </c>
      <c r="E133" s="38" t="s">
        <v>58</v>
      </c>
      <c r="F133" s="38" t="s">
        <v>311</v>
      </c>
      <c r="G133" s="43" t="s">
        <v>60</v>
      </c>
      <c r="H133" s="38" t="s">
        <v>61</v>
      </c>
      <c r="I133" s="43" t="s">
        <v>312</v>
      </c>
      <c r="J133" s="43"/>
      <c r="K133" s="43"/>
      <c r="L133" s="43"/>
      <c r="M133" s="43"/>
      <c r="N133" s="43"/>
      <c r="O133" s="38" t="s">
        <v>330</v>
      </c>
      <c r="P133" s="44"/>
      <c r="Q133" s="45">
        <v>44322.0</v>
      </c>
      <c r="R133" s="46" t="str">
        <f>IFERROR(__xludf.DUMMYFUNCTION("if(isblank($A133),"""",REGEXREPLACE($A133,   "",?(\d),?"",  ""$1""&amp;""-""&amp;$H133))"),"")</f>
        <v/>
      </c>
      <c r="S133" s="47" t="b">
        <f t="shared" si="2"/>
        <v>0</v>
      </c>
      <c r="T133" s="47" t="str">
        <f>IFERROR(__xludf.DUMMYFUNCTION("iferror(split(A133,"","",TRUE,TRUE),"""")"),"")</f>
        <v/>
      </c>
      <c r="U133" s="47"/>
      <c r="V133" s="47"/>
      <c r="W133" s="47"/>
      <c r="X133" s="46" t="str">
        <f>IFERROR(__xludf.DUMMYFUNCTION("if(T133="""","""",if($S133,""Not aligned w/ a specific learning goal."",T133&amp;"": ""&amp;vlookup(to_text(T133),'1.Learning-Goals'!$A$3:$B$100,2,FALSE)))"),"")</f>
        <v/>
      </c>
      <c r="Y133" s="46" t="str">
        <f>IFERROR(__xludf.DUMMYFUNCTION("if(U133="""","""",if($S133,""Not aligned w/ a specific learning goal."",U133&amp;"": ""&amp;vlookup(to_text(U133),'1.Learning-Goals'!$A$3:$B$100,2,FALSE)))"),"")</f>
        <v/>
      </c>
      <c r="Z133" s="46" t="str">
        <f>IFERROR(__xludf.DUMMYFUNCTION("if(V133="""","""",if($S133,""Not aligned w/ a specific learning goal."",V133&amp;"": ""&amp;vlookup(to_text(V133),'1.Learning-Goals'!$A$3:$B$100,2,FALSE)))"),"")</f>
        <v/>
      </c>
      <c r="AA133" s="46" t="str">
        <f>IFERROR(__xludf.DUMMYFUNCTION("if(W133="""","""",if($S133,""Not aligned w/ a specific learning goal."",W133&amp;"": ""&amp;vlookup(to_text(W133),'1.Learning-Goals'!$A$3:$B$100,2,FALSE)))"),"")</f>
        <v/>
      </c>
      <c r="AB133" s="48"/>
      <c r="AC133" s="48"/>
      <c r="AD133" s="48"/>
      <c r="AE133" s="48"/>
      <c r="AF133" s="48"/>
      <c r="AG133" s="48"/>
      <c r="AH133" s="48"/>
      <c r="AI133" s="48"/>
    </row>
    <row r="134">
      <c r="A134" s="41"/>
      <c r="B134" s="42" t="str">
        <f t="shared" si="1"/>
        <v/>
      </c>
      <c r="C134" s="38" t="s">
        <v>331</v>
      </c>
      <c r="D134" s="43" t="s">
        <v>332</v>
      </c>
      <c r="E134" s="38" t="s">
        <v>58</v>
      </c>
      <c r="F134" s="38" t="s">
        <v>311</v>
      </c>
      <c r="G134" s="43" t="s">
        <v>65</v>
      </c>
      <c r="H134" s="38" t="s">
        <v>61</v>
      </c>
      <c r="I134" s="43" t="s">
        <v>312</v>
      </c>
      <c r="J134" s="43"/>
      <c r="K134" s="43"/>
      <c r="L134" s="43"/>
      <c r="M134" s="43"/>
      <c r="N134" s="43"/>
      <c r="O134" s="38" t="s">
        <v>330</v>
      </c>
      <c r="P134" s="44"/>
      <c r="Q134" s="45">
        <v>44451.0</v>
      </c>
      <c r="R134" s="46" t="str">
        <f>IFERROR(__xludf.DUMMYFUNCTION("if(isblank($A134),"""",REGEXREPLACE($A134,   "",?(\d),?"",  ""$1""&amp;""-""&amp;$H134))"),"")</f>
        <v/>
      </c>
      <c r="S134" s="47" t="b">
        <f t="shared" si="2"/>
        <v>0</v>
      </c>
      <c r="T134" s="47" t="str">
        <f>IFERROR(__xludf.DUMMYFUNCTION("iferror(split(A134,"","",TRUE,TRUE),"""")"),"")</f>
        <v/>
      </c>
      <c r="U134" s="47"/>
      <c r="V134" s="47"/>
      <c r="W134" s="47"/>
      <c r="X134" s="46" t="str">
        <f>IFERROR(__xludf.DUMMYFUNCTION("if(T134="""","""",if($S134,""Not aligned w/ a specific learning goal."",T134&amp;"": ""&amp;vlookup(to_text(T134),'1.Learning-Goals'!$A$3:$B$100,2,FALSE)))"),"")</f>
        <v/>
      </c>
      <c r="Y134" s="46" t="str">
        <f>IFERROR(__xludf.DUMMYFUNCTION("if(U134="""","""",if($S134,""Not aligned w/ a specific learning goal."",U134&amp;"": ""&amp;vlookup(to_text(U134),'1.Learning-Goals'!$A$3:$B$100,2,FALSE)))"),"")</f>
        <v/>
      </c>
      <c r="Z134" s="46" t="str">
        <f>IFERROR(__xludf.DUMMYFUNCTION("if(V134="""","""",if($S134,""Not aligned w/ a specific learning goal."",V134&amp;"": ""&amp;vlookup(to_text(V134),'1.Learning-Goals'!$A$3:$B$100,2,FALSE)))"),"")</f>
        <v/>
      </c>
      <c r="AA134" s="46" t="str">
        <f>IFERROR(__xludf.DUMMYFUNCTION("if(W134="""","""",if($S134,""Not aligned w/ a specific learning goal."",W134&amp;"": ""&amp;vlookup(to_text(W134),'1.Learning-Goals'!$A$3:$B$100,2,FALSE)))"),"")</f>
        <v/>
      </c>
      <c r="AB134" s="48"/>
      <c r="AC134" s="48"/>
      <c r="AD134" s="48"/>
      <c r="AE134" s="48"/>
      <c r="AF134" s="48"/>
      <c r="AG134" s="48"/>
      <c r="AH134" s="48"/>
      <c r="AI134" s="48"/>
    </row>
    <row r="135">
      <c r="A135" s="41"/>
      <c r="B135" s="42" t="str">
        <f t="shared" si="1"/>
        <v/>
      </c>
      <c r="C135" s="38" t="s">
        <v>333</v>
      </c>
      <c r="D135" s="43" t="s">
        <v>334</v>
      </c>
      <c r="E135" s="38" t="s">
        <v>58</v>
      </c>
      <c r="F135" s="38" t="s">
        <v>311</v>
      </c>
      <c r="G135" s="43" t="s">
        <v>60</v>
      </c>
      <c r="H135" s="38" t="s">
        <v>61</v>
      </c>
      <c r="I135" s="43" t="s">
        <v>312</v>
      </c>
      <c r="J135" s="43"/>
      <c r="K135" s="43"/>
      <c r="L135" s="43"/>
      <c r="M135" s="43"/>
      <c r="N135" s="43"/>
      <c r="O135" s="38" t="s">
        <v>330</v>
      </c>
      <c r="P135" s="44"/>
      <c r="Q135" s="45">
        <v>44322.0</v>
      </c>
      <c r="R135" s="46" t="str">
        <f>IFERROR(__xludf.DUMMYFUNCTION("if(isblank($A135),"""",REGEXREPLACE($A135,   "",?(\d),?"",  ""$1""&amp;""-""&amp;$H135))"),"")</f>
        <v/>
      </c>
      <c r="S135" s="47" t="b">
        <f t="shared" si="2"/>
        <v>0</v>
      </c>
      <c r="T135" s="47" t="str">
        <f>IFERROR(__xludf.DUMMYFUNCTION("iferror(split(A135,"","",TRUE,TRUE),"""")"),"")</f>
        <v/>
      </c>
      <c r="U135" s="47"/>
      <c r="V135" s="47"/>
      <c r="W135" s="47"/>
      <c r="X135" s="46" t="str">
        <f>IFERROR(__xludf.DUMMYFUNCTION("if(T135="""","""",if($S135,""Not aligned w/ a specific learning goal."",T135&amp;"": ""&amp;vlookup(to_text(T135),'1.Learning-Goals'!$A$3:$B$100,2,FALSE)))"),"")</f>
        <v/>
      </c>
      <c r="Y135" s="46" t="str">
        <f>IFERROR(__xludf.DUMMYFUNCTION("if(U135="""","""",if($S135,""Not aligned w/ a specific learning goal."",U135&amp;"": ""&amp;vlookup(to_text(U135),'1.Learning-Goals'!$A$3:$B$100,2,FALSE)))"),"")</f>
        <v/>
      </c>
      <c r="Z135" s="46" t="str">
        <f>IFERROR(__xludf.DUMMYFUNCTION("if(V135="""","""",if($S135,""Not aligned w/ a specific learning goal."",V135&amp;"": ""&amp;vlookup(to_text(V135),'1.Learning-Goals'!$A$3:$B$100,2,FALSE)))"),"")</f>
        <v/>
      </c>
      <c r="AA135" s="46" t="str">
        <f>IFERROR(__xludf.DUMMYFUNCTION("if(W135="""","""",if($S135,""Not aligned w/ a specific learning goal."",W135&amp;"": ""&amp;vlookup(to_text(W135),'1.Learning-Goals'!$A$3:$B$100,2,FALSE)))"),"")</f>
        <v/>
      </c>
      <c r="AB135" s="48"/>
      <c r="AC135" s="48"/>
      <c r="AD135" s="48"/>
      <c r="AE135" s="48"/>
      <c r="AF135" s="48"/>
      <c r="AG135" s="48"/>
      <c r="AH135" s="48"/>
      <c r="AI135" s="48"/>
    </row>
    <row r="136">
      <c r="A136" s="41"/>
      <c r="B136" s="42" t="str">
        <f t="shared" si="1"/>
        <v/>
      </c>
      <c r="C136" s="38" t="s">
        <v>335</v>
      </c>
      <c r="D136" s="43" t="s">
        <v>336</v>
      </c>
      <c r="E136" s="38" t="s">
        <v>58</v>
      </c>
      <c r="F136" s="38" t="s">
        <v>311</v>
      </c>
      <c r="G136" s="43" t="s">
        <v>65</v>
      </c>
      <c r="H136" s="38" t="s">
        <v>61</v>
      </c>
      <c r="I136" s="43" t="s">
        <v>312</v>
      </c>
      <c r="J136" s="43"/>
      <c r="K136" s="43"/>
      <c r="L136" s="43"/>
      <c r="M136" s="43"/>
      <c r="N136" s="43"/>
      <c r="O136" s="38" t="s">
        <v>330</v>
      </c>
      <c r="P136" s="44"/>
      <c r="Q136" s="45">
        <v>44451.0</v>
      </c>
      <c r="R136" s="46" t="str">
        <f>IFERROR(__xludf.DUMMYFUNCTION("if(isblank($A136),"""",REGEXREPLACE($A136,   "",?(\d),?"",  ""$1""&amp;""-""&amp;$H136))"),"")</f>
        <v/>
      </c>
      <c r="S136" s="47" t="b">
        <f t="shared" si="2"/>
        <v>0</v>
      </c>
      <c r="T136" s="47" t="str">
        <f>IFERROR(__xludf.DUMMYFUNCTION("iferror(split(A136,"","",TRUE,TRUE),"""")"),"")</f>
        <v/>
      </c>
      <c r="U136" s="47"/>
      <c r="V136" s="47"/>
      <c r="W136" s="47"/>
      <c r="X136" s="46" t="str">
        <f>IFERROR(__xludf.DUMMYFUNCTION("if(T136="""","""",if($S136,""Not aligned w/ a specific learning goal."",T136&amp;"": ""&amp;vlookup(to_text(T136),'1.Learning-Goals'!$A$3:$B$100,2,FALSE)))"),"")</f>
        <v/>
      </c>
      <c r="Y136" s="46" t="str">
        <f>IFERROR(__xludf.DUMMYFUNCTION("if(U136="""","""",if($S136,""Not aligned w/ a specific learning goal."",U136&amp;"": ""&amp;vlookup(to_text(U136),'1.Learning-Goals'!$A$3:$B$100,2,FALSE)))"),"")</f>
        <v/>
      </c>
      <c r="Z136" s="46" t="str">
        <f>IFERROR(__xludf.DUMMYFUNCTION("if(V136="""","""",if($S136,""Not aligned w/ a specific learning goal."",V136&amp;"": ""&amp;vlookup(to_text(V136),'1.Learning-Goals'!$A$3:$B$100,2,FALSE)))"),"")</f>
        <v/>
      </c>
      <c r="AA136" s="46" t="str">
        <f>IFERROR(__xludf.DUMMYFUNCTION("if(W136="""","""",if($S136,""Not aligned w/ a specific learning goal."",W136&amp;"": ""&amp;vlookup(to_text(W136),'1.Learning-Goals'!$A$3:$B$100,2,FALSE)))"),"")</f>
        <v/>
      </c>
      <c r="AB136" s="48"/>
      <c r="AC136" s="48"/>
      <c r="AD136" s="48"/>
      <c r="AE136" s="48"/>
      <c r="AF136" s="48"/>
      <c r="AG136" s="48"/>
      <c r="AH136" s="48"/>
      <c r="AI136" s="48"/>
    </row>
    <row r="137">
      <c r="A137" s="41"/>
      <c r="B137" s="42" t="str">
        <f t="shared" si="1"/>
        <v/>
      </c>
      <c r="C137" s="38" t="s">
        <v>337</v>
      </c>
      <c r="D137" s="43" t="s">
        <v>338</v>
      </c>
      <c r="E137" s="38" t="s">
        <v>58</v>
      </c>
      <c r="F137" s="38" t="s">
        <v>311</v>
      </c>
      <c r="G137" s="43" t="s">
        <v>60</v>
      </c>
      <c r="H137" s="38" t="s">
        <v>61</v>
      </c>
      <c r="I137" s="43" t="s">
        <v>312</v>
      </c>
      <c r="J137" s="43"/>
      <c r="K137" s="43"/>
      <c r="L137" s="43"/>
      <c r="M137" s="43"/>
      <c r="N137" s="43"/>
      <c r="O137" s="38" t="s">
        <v>330</v>
      </c>
      <c r="P137" s="44"/>
      <c r="Q137" s="45">
        <v>44322.0</v>
      </c>
      <c r="R137" s="46" t="str">
        <f>IFERROR(__xludf.DUMMYFUNCTION("if(isblank($A137),"""",REGEXREPLACE($A137,   "",?(\d),?"",  ""$1""&amp;""-""&amp;$H137))"),"")</f>
        <v/>
      </c>
      <c r="S137" s="47" t="b">
        <f t="shared" si="2"/>
        <v>0</v>
      </c>
      <c r="T137" s="47" t="str">
        <f>IFERROR(__xludf.DUMMYFUNCTION("iferror(split(A137,"","",TRUE,TRUE),"""")"),"")</f>
        <v/>
      </c>
      <c r="U137" s="47"/>
      <c r="V137" s="47"/>
      <c r="W137" s="47"/>
      <c r="X137" s="46" t="str">
        <f>IFERROR(__xludf.DUMMYFUNCTION("if(T137="""","""",if($S137,""Not aligned w/ a specific learning goal."",T137&amp;"": ""&amp;vlookup(to_text(T137),'1.Learning-Goals'!$A$3:$B$100,2,FALSE)))"),"")</f>
        <v/>
      </c>
      <c r="Y137" s="46" t="str">
        <f>IFERROR(__xludf.DUMMYFUNCTION("if(U137="""","""",if($S137,""Not aligned w/ a specific learning goal."",U137&amp;"": ""&amp;vlookup(to_text(U137),'1.Learning-Goals'!$A$3:$B$100,2,FALSE)))"),"")</f>
        <v/>
      </c>
      <c r="Z137" s="46" t="str">
        <f>IFERROR(__xludf.DUMMYFUNCTION("if(V137="""","""",if($S137,""Not aligned w/ a specific learning goal."",V137&amp;"": ""&amp;vlookup(to_text(V137),'1.Learning-Goals'!$A$3:$B$100,2,FALSE)))"),"")</f>
        <v/>
      </c>
      <c r="AA137" s="46" t="str">
        <f>IFERROR(__xludf.DUMMYFUNCTION("if(W137="""","""",if($S137,""Not aligned w/ a specific learning goal."",W137&amp;"": ""&amp;vlookup(to_text(W137),'1.Learning-Goals'!$A$3:$B$100,2,FALSE)))"),"")</f>
        <v/>
      </c>
      <c r="AB137" s="48"/>
      <c r="AC137" s="48"/>
      <c r="AD137" s="48"/>
      <c r="AE137" s="48"/>
      <c r="AF137" s="48"/>
      <c r="AG137" s="48"/>
      <c r="AH137" s="48"/>
      <c r="AI137" s="48"/>
    </row>
    <row r="138">
      <c r="A138" s="41"/>
      <c r="B138" s="42" t="str">
        <f t="shared" si="1"/>
        <v/>
      </c>
      <c r="C138" s="38" t="s">
        <v>339</v>
      </c>
      <c r="D138" s="43" t="s">
        <v>340</v>
      </c>
      <c r="E138" s="38" t="s">
        <v>58</v>
      </c>
      <c r="F138" s="38" t="s">
        <v>311</v>
      </c>
      <c r="G138" s="43" t="s">
        <v>65</v>
      </c>
      <c r="H138" s="38" t="s">
        <v>61</v>
      </c>
      <c r="I138" s="43" t="s">
        <v>312</v>
      </c>
      <c r="J138" s="43"/>
      <c r="K138" s="43"/>
      <c r="L138" s="43"/>
      <c r="M138" s="43"/>
      <c r="N138" s="43"/>
      <c r="O138" s="38" t="s">
        <v>330</v>
      </c>
      <c r="P138" s="44"/>
      <c r="Q138" s="45">
        <v>44451.0</v>
      </c>
      <c r="R138" s="46" t="str">
        <f>IFERROR(__xludf.DUMMYFUNCTION("if(isblank($A138),"""",REGEXREPLACE($A138,   "",?(\d),?"",  ""$1""&amp;""-""&amp;$H138))"),"")</f>
        <v/>
      </c>
      <c r="S138" s="47" t="b">
        <f t="shared" si="2"/>
        <v>0</v>
      </c>
      <c r="T138" s="47" t="str">
        <f>IFERROR(__xludf.DUMMYFUNCTION("iferror(split(A138,"","",TRUE,TRUE),"""")"),"")</f>
        <v/>
      </c>
      <c r="U138" s="47"/>
      <c r="V138" s="47"/>
      <c r="W138" s="47"/>
      <c r="X138" s="46" t="str">
        <f>IFERROR(__xludf.DUMMYFUNCTION("if(T138="""","""",if($S138,""Not aligned w/ a specific learning goal."",T138&amp;"": ""&amp;vlookup(to_text(T138),'1.Learning-Goals'!$A$3:$B$100,2,FALSE)))"),"")</f>
        <v/>
      </c>
      <c r="Y138" s="46" t="str">
        <f>IFERROR(__xludf.DUMMYFUNCTION("if(U138="""","""",if($S138,""Not aligned w/ a specific learning goal."",U138&amp;"": ""&amp;vlookup(to_text(U138),'1.Learning-Goals'!$A$3:$B$100,2,FALSE)))"),"")</f>
        <v/>
      </c>
      <c r="Z138" s="46" t="str">
        <f>IFERROR(__xludf.DUMMYFUNCTION("if(V138="""","""",if($S138,""Not aligned w/ a specific learning goal."",V138&amp;"": ""&amp;vlookup(to_text(V138),'1.Learning-Goals'!$A$3:$B$100,2,FALSE)))"),"")</f>
        <v/>
      </c>
      <c r="AA138" s="46" t="str">
        <f>IFERROR(__xludf.DUMMYFUNCTION("if(W138="""","""",if($S138,""Not aligned w/ a specific learning goal."",W138&amp;"": ""&amp;vlookup(to_text(W138),'1.Learning-Goals'!$A$3:$B$100,2,FALSE)))"),"")</f>
        <v/>
      </c>
      <c r="AB138" s="48"/>
      <c r="AC138" s="48"/>
      <c r="AD138" s="48"/>
      <c r="AE138" s="48"/>
      <c r="AF138" s="48"/>
      <c r="AG138" s="48"/>
      <c r="AH138" s="48"/>
      <c r="AI138" s="48"/>
    </row>
    <row r="139">
      <c r="A139" s="41"/>
      <c r="B139" s="42" t="str">
        <f t="shared" si="1"/>
        <v/>
      </c>
      <c r="C139" s="38" t="s">
        <v>341</v>
      </c>
      <c r="D139" s="43" t="s">
        <v>342</v>
      </c>
      <c r="E139" s="38" t="s">
        <v>58</v>
      </c>
      <c r="F139" s="38" t="s">
        <v>311</v>
      </c>
      <c r="G139" s="43" t="s">
        <v>60</v>
      </c>
      <c r="H139" s="38" t="s">
        <v>61</v>
      </c>
      <c r="I139" s="43" t="s">
        <v>312</v>
      </c>
      <c r="J139" s="43"/>
      <c r="K139" s="43"/>
      <c r="L139" s="43"/>
      <c r="M139" s="43"/>
      <c r="N139" s="43"/>
      <c r="O139" s="38" t="s">
        <v>330</v>
      </c>
      <c r="P139" s="44"/>
      <c r="Q139" s="45">
        <v>44322.0</v>
      </c>
      <c r="R139" s="46" t="str">
        <f>IFERROR(__xludf.DUMMYFUNCTION("if(isblank($A139),"""",REGEXREPLACE($A139,   "",?(\d),?"",  ""$1""&amp;""-""&amp;$H139))"),"")</f>
        <v/>
      </c>
      <c r="S139" s="47" t="b">
        <f t="shared" si="2"/>
        <v>0</v>
      </c>
      <c r="T139" s="47" t="str">
        <f>IFERROR(__xludf.DUMMYFUNCTION("iferror(split(A139,"","",TRUE,TRUE),"""")"),"")</f>
        <v/>
      </c>
      <c r="U139" s="47"/>
      <c r="V139" s="47"/>
      <c r="W139" s="47"/>
      <c r="X139" s="46" t="str">
        <f>IFERROR(__xludf.DUMMYFUNCTION("if(T139="""","""",if($S139,""Not aligned w/ a specific learning goal."",T139&amp;"": ""&amp;vlookup(to_text(T139),'1.Learning-Goals'!$A$3:$B$100,2,FALSE)))"),"")</f>
        <v/>
      </c>
      <c r="Y139" s="46" t="str">
        <f>IFERROR(__xludf.DUMMYFUNCTION("if(U139="""","""",if($S139,""Not aligned w/ a specific learning goal."",U139&amp;"": ""&amp;vlookup(to_text(U139),'1.Learning-Goals'!$A$3:$B$100,2,FALSE)))"),"")</f>
        <v/>
      </c>
      <c r="Z139" s="46" t="str">
        <f>IFERROR(__xludf.DUMMYFUNCTION("if(V139="""","""",if($S139,""Not aligned w/ a specific learning goal."",V139&amp;"": ""&amp;vlookup(to_text(V139),'1.Learning-Goals'!$A$3:$B$100,2,FALSE)))"),"")</f>
        <v/>
      </c>
      <c r="AA139" s="46" t="str">
        <f>IFERROR(__xludf.DUMMYFUNCTION("if(W139="""","""",if($S139,""Not aligned w/ a specific learning goal."",W139&amp;"": ""&amp;vlookup(to_text(W139),'1.Learning-Goals'!$A$3:$B$100,2,FALSE)))"),"")</f>
        <v/>
      </c>
      <c r="AB139" s="48"/>
      <c r="AC139" s="48"/>
      <c r="AD139" s="48"/>
      <c r="AE139" s="48"/>
      <c r="AF139" s="48"/>
      <c r="AG139" s="48"/>
      <c r="AH139" s="48"/>
      <c r="AI139" s="48"/>
    </row>
    <row r="140">
      <c r="A140" s="41"/>
      <c r="B140" s="42" t="str">
        <f t="shared" si="1"/>
        <v/>
      </c>
      <c r="C140" s="38" t="s">
        <v>343</v>
      </c>
      <c r="D140" s="43" t="s">
        <v>344</v>
      </c>
      <c r="E140" s="38" t="s">
        <v>58</v>
      </c>
      <c r="F140" s="38" t="s">
        <v>311</v>
      </c>
      <c r="G140" s="43" t="s">
        <v>65</v>
      </c>
      <c r="H140" s="38" t="s">
        <v>61</v>
      </c>
      <c r="I140" s="43" t="s">
        <v>312</v>
      </c>
      <c r="J140" s="43"/>
      <c r="K140" s="43"/>
      <c r="L140" s="43"/>
      <c r="M140" s="43"/>
      <c r="N140" s="43"/>
      <c r="O140" s="38" t="s">
        <v>330</v>
      </c>
      <c r="P140" s="44"/>
      <c r="Q140" s="45">
        <v>44451.0</v>
      </c>
      <c r="R140" s="46" t="str">
        <f>IFERROR(__xludf.DUMMYFUNCTION("if(isblank($A140),"""",REGEXREPLACE($A140,   "",?(\d),?"",  ""$1""&amp;""-""&amp;$H140))"),"")</f>
        <v/>
      </c>
      <c r="S140" s="47" t="b">
        <f t="shared" si="2"/>
        <v>0</v>
      </c>
      <c r="T140" s="47" t="str">
        <f>IFERROR(__xludf.DUMMYFUNCTION("iferror(split(A140,"","",TRUE,TRUE),"""")"),"")</f>
        <v/>
      </c>
      <c r="U140" s="47"/>
      <c r="V140" s="47"/>
      <c r="W140" s="47"/>
      <c r="X140" s="46" t="str">
        <f>IFERROR(__xludf.DUMMYFUNCTION("if(T140="""","""",if($S140,""Not aligned w/ a specific learning goal."",T140&amp;"": ""&amp;vlookup(to_text(T140),'1.Learning-Goals'!$A$3:$B$100,2,FALSE)))"),"")</f>
        <v/>
      </c>
      <c r="Y140" s="46" t="str">
        <f>IFERROR(__xludf.DUMMYFUNCTION("if(U140="""","""",if($S140,""Not aligned w/ a specific learning goal."",U140&amp;"": ""&amp;vlookup(to_text(U140),'1.Learning-Goals'!$A$3:$B$100,2,FALSE)))"),"")</f>
        <v/>
      </c>
      <c r="Z140" s="46" t="str">
        <f>IFERROR(__xludf.DUMMYFUNCTION("if(V140="""","""",if($S140,""Not aligned w/ a specific learning goal."",V140&amp;"": ""&amp;vlookup(to_text(V140),'1.Learning-Goals'!$A$3:$B$100,2,FALSE)))"),"")</f>
        <v/>
      </c>
      <c r="AA140" s="46" t="str">
        <f>IFERROR(__xludf.DUMMYFUNCTION("if(W140="""","""",if($S140,""Not aligned w/ a specific learning goal."",W140&amp;"": ""&amp;vlookup(to_text(W140),'1.Learning-Goals'!$A$3:$B$100,2,FALSE)))"),"")</f>
        <v/>
      </c>
      <c r="AB140" s="48"/>
      <c r="AC140" s="48"/>
      <c r="AD140" s="48"/>
      <c r="AE140" s="48"/>
      <c r="AF140" s="48"/>
      <c r="AG140" s="48"/>
      <c r="AH140" s="48"/>
      <c r="AI140" s="48"/>
    </row>
    <row r="141">
      <c r="A141" s="41"/>
      <c r="B141" s="42" t="str">
        <f t="shared" si="1"/>
        <v/>
      </c>
      <c r="C141" s="38" t="s">
        <v>345</v>
      </c>
      <c r="D141" s="43" t="s">
        <v>346</v>
      </c>
      <c r="E141" s="38" t="s">
        <v>58</v>
      </c>
      <c r="F141" s="38" t="s">
        <v>311</v>
      </c>
      <c r="G141" s="43" t="s">
        <v>60</v>
      </c>
      <c r="H141" s="38" t="s">
        <v>61</v>
      </c>
      <c r="I141" s="43" t="s">
        <v>312</v>
      </c>
      <c r="J141" s="43"/>
      <c r="K141" s="43"/>
      <c r="L141" s="43"/>
      <c r="M141" s="43"/>
      <c r="N141" s="43"/>
      <c r="O141" s="38" t="s">
        <v>330</v>
      </c>
      <c r="P141" s="44"/>
      <c r="Q141" s="45">
        <v>44322.0</v>
      </c>
      <c r="R141" s="46" t="str">
        <f>IFERROR(__xludf.DUMMYFUNCTION("if(isblank($A141),"""",REGEXREPLACE($A141,   "",?(\d),?"",  ""$1""&amp;""-""&amp;$H141))"),"")</f>
        <v/>
      </c>
      <c r="S141" s="47" t="b">
        <f t="shared" si="2"/>
        <v>0</v>
      </c>
      <c r="T141" s="47" t="str">
        <f>IFERROR(__xludf.DUMMYFUNCTION("iferror(split(A141,"","",TRUE,TRUE),"""")"),"")</f>
        <v/>
      </c>
      <c r="U141" s="47"/>
      <c r="V141" s="47"/>
      <c r="W141" s="47"/>
      <c r="X141" s="46" t="str">
        <f>IFERROR(__xludf.DUMMYFUNCTION("if(T141="""","""",if($S141,""Not aligned w/ a specific learning goal."",T141&amp;"": ""&amp;vlookup(to_text(T141),'1.Learning-Goals'!$A$3:$B$100,2,FALSE)))"),"")</f>
        <v/>
      </c>
      <c r="Y141" s="46" t="str">
        <f>IFERROR(__xludf.DUMMYFUNCTION("if(U141="""","""",if($S141,""Not aligned w/ a specific learning goal."",U141&amp;"": ""&amp;vlookup(to_text(U141),'1.Learning-Goals'!$A$3:$B$100,2,FALSE)))"),"")</f>
        <v/>
      </c>
      <c r="Z141" s="46" t="str">
        <f>IFERROR(__xludf.DUMMYFUNCTION("if(V141="""","""",if($S141,""Not aligned w/ a specific learning goal."",V141&amp;"": ""&amp;vlookup(to_text(V141),'1.Learning-Goals'!$A$3:$B$100,2,FALSE)))"),"")</f>
        <v/>
      </c>
      <c r="AA141" s="46" t="str">
        <f>IFERROR(__xludf.DUMMYFUNCTION("if(W141="""","""",if($S141,""Not aligned w/ a specific learning goal."",W141&amp;"": ""&amp;vlookup(to_text(W141),'1.Learning-Goals'!$A$3:$B$100,2,FALSE)))"),"")</f>
        <v/>
      </c>
      <c r="AB141" s="48"/>
      <c r="AC141" s="48"/>
      <c r="AD141" s="48"/>
      <c r="AE141" s="48"/>
      <c r="AF141" s="48"/>
      <c r="AG141" s="48"/>
      <c r="AH141" s="48"/>
      <c r="AI141" s="48"/>
    </row>
    <row r="142">
      <c r="A142" s="41"/>
      <c r="B142" s="42" t="str">
        <f t="shared" si="1"/>
        <v/>
      </c>
      <c r="C142" s="38" t="s">
        <v>347</v>
      </c>
      <c r="D142" s="43" t="s">
        <v>348</v>
      </c>
      <c r="E142" s="38" t="s">
        <v>58</v>
      </c>
      <c r="F142" s="38" t="s">
        <v>311</v>
      </c>
      <c r="G142" s="43" t="s">
        <v>65</v>
      </c>
      <c r="H142" s="38" t="s">
        <v>61</v>
      </c>
      <c r="I142" s="43" t="s">
        <v>312</v>
      </c>
      <c r="J142" s="43"/>
      <c r="K142" s="43"/>
      <c r="L142" s="43"/>
      <c r="M142" s="43"/>
      <c r="N142" s="43"/>
      <c r="O142" s="38" t="s">
        <v>330</v>
      </c>
      <c r="P142" s="44"/>
      <c r="Q142" s="45">
        <v>44451.0</v>
      </c>
      <c r="R142" s="46" t="str">
        <f>IFERROR(__xludf.DUMMYFUNCTION("if(isblank($A142),"""",REGEXREPLACE($A142,   "",?(\d),?"",  ""$1""&amp;""-""&amp;$H142))"),"")</f>
        <v/>
      </c>
      <c r="S142" s="47" t="b">
        <f t="shared" si="2"/>
        <v>0</v>
      </c>
      <c r="T142" s="47" t="str">
        <f>IFERROR(__xludf.DUMMYFUNCTION("iferror(split(A142,"","",TRUE,TRUE),"""")"),"")</f>
        <v/>
      </c>
      <c r="U142" s="47"/>
      <c r="V142" s="47"/>
      <c r="W142" s="47"/>
      <c r="X142" s="46" t="str">
        <f>IFERROR(__xludf.DUMMYFUNCTION("if(T142="""","""",if($S142,""Not aligned w/ a specific learning goal."",T142&amp;"": ""&amp;vlookup(to_text(T142),'1.Learning-Goals'!$A$3:$B$100,2,FALSE)))"),"")</f>
        <v/>
      </c>
      <c r="Y142" s="46" t="str">
        <f>IFERROR(__xludf.DUMMYFUNCTION("if(U142="""","""",if($S142,""Not aligned w/ a specific learning goal."",U142&amp;"": ""&amp;vlookup(to_text(U142),'1.Learning-Goals'!$A$3:$B$100,2,FALSE)))"),"")</f>
        <v/>
      </c>
      <c r="Z142" s="46" t="str">
        <f>IFERROR(__xludf.DUMMYFUNCTION("if(V142="""","""",if($S142,""Not aligned w/ a specific learning goal."",V142&amp;"": ""&amp;vlookup(to_text(V142),'1.Learning-Goals'!$A$3:$B$100,2,FALSE)))"),"")</f>
        <v/>
      </c>
      <c r="AA142" s="46" t="str">
        <f>IFERROR(__xludf.DUMMYFUNCTION("if(W142="""","""",if($S142,""Not aligned w/ a specific learning goal."",W142&amp;"": ""&amp;vlookup(to_text(W142),'1.Learning-Goals'!$A$3:$B$100,2,FALSE)))"),"")</f>
        <v/>
      </c>
      <c r="AB142" s="48"/>
      <c r="AC142" s="48"/>
      <c r="AD142" s="48"/>
      <c r="AE142" s="48"/>
      <c r="AF142" s="48"/>
      <c r="AG142" s="48"/>
      <c r="AH142" s="48"/>
      <c r="AI142" s="48"/>
    </row>
    <row r="143">
      <c r="A143" s="41"/>
      <c r="B143" s="42" t="str">
        <f t="shared" si="1"/>
        <v/>
      </c>
      <c r="C143" s="38" t="s">
        <v>349</v>
      </c>
      <c r="D143" s="43" t="s">
        <v>350</v>
      </c>
      <c r="E143" s="38" t="s">
        <v>58</v>
      </c>
      <c r="F143" s="38" t="s">
        <v>311</v>
      </c>
      <c r="G143" s="43" t="s">
        <v>60</v>
      </c>
      <c r="H143" s="38" t="s">
        <v>61</v>
      </c>
      <c r="I143" s="43" t="s">
        <v>312</v>
      </c>
      <c r="J143" s="43"/>
      <c r="K143" s="43"/>
      <c r="L143" s="43"/>
      <c r="M143" s="43"/>
      <c r="N143" s="43"/>
      <c r="O143" s="38" t="s">
        <v>330</v>
      </c>
      <c r="P143" s="44"/>
      <c r="Q143" s="45">
        <v>44322.0</v>
      </c>
      <c r="R143" s="46" t="str">
        <f>IFERROR(__xludf.DUMMYFUNCTION("if(isblank($A143),"""",REGEXREPLACE($A143,   "",?(\d),?"",  ""$1""&amp;""-""&amp;$H143))"),"")</f>
        <v/>
      </c>
      <c r="S143" s="47" t="b">
        <f t="shared" si="2"/>
        <v>0</v>
      </c>
      <c r="T143" s="47" t="str">
        <f>IFERROR(__xludf.DUMMYFUNCTION("iferror(split(A143,"","",TRUE,TRUE),"""")"),"")</f>
        <v/>
      </c>
      <c r="U143" s="47"/>
      <c r="V143" s="47"/>
      <c r="W143" s="47"/>
      <c r="X143" s="46" t="str">
        <f>IFERROR(__xludf.DUMMYFUNCTION("if(T143="""","""",if($S143,""Not aligned w/ a specific learning goal."",T143&amp;"": ""&amp;vlookup(to_text(T143),'1.Learning-Goals'!$A$3:$B$100,2,FALSE)))"),"")</f>
        <v/>
      </c>
      <c r="Y143" s="46" t="str">
        <f>IFERROR(__xludf.DUMMYFUNCTION("if(U143="""","""",if($S143,""Not aligned w/ a specific learning goal."",U143&amp;"": ""&amp;vlookup(to_text(U143),'1.Learning-Goals'!$A$3:$B$100,2,FALSE)))"),"")</f>
        <v/>
      </c>
      <c r="Z143" s="46" t="str">
        <f>IFERROR(__xludf.DUMMYFUNCTION("if(V143="""","""",if($S143,""Not aligned w/ a specific learning goal."",V143&amp;"": ""&amp;vlookup(to_text(V143),'1.Learning-Goals'!$A$3:$B$100,2,FALSE)))"),"")</f>
        <v/>
      </c>
      <c r="AA143" s="46" t="str">
        <f>IFERROR(__xludf.DUMMYFUNCTION("if(W143="""","""",if($S143,""Not aligned w/ a specific learning goal."",W143&amp;"": ""&amp;vlookup(to_text(W143),'1.Learning-Goals'!$A$3:$B$100,2,FALSE)))"),"")</f>
        <v/>
      </c>
      <c r="AB143" s="48"/>
      <c r="AC143" s="48"/>
      <c r="AD143" s="48"/>
      <c r="AE143" s="48"/>
      <c r="AF143" s="48"/>
      <c r="AG143" s="48"/>
      <c r="AH143" s="48"/>
      <c r="AI143" s="48"/>
    </row>
    <row r="144">
      <c r="A144" s="41"/>
      <c r="B144" s="42" t="str">
        <f t="shared" si="1"/>
        <v/>
      </c>
      <c r="C144" s="38" t="s">
        <v>351</v>
      </c>
      <c r="D144" s="43" t="s">
        <v>352</v>
      </c>
      <c r="E144" s="38" t="s">
        <v>58</v>
      </c>
      <c r="F144" s="38" t="s">
        <v>311</v>
      </c>
      <c r="G144" s="43" t="s">
        <v>65</v>
      </c>
      <c r="H144" s="38" t="s">
        <v>61</v>
      </c>
      <c r="I144" s="43" t="s">
        <v>312</v>
      </c>
      <c r="J144" s="43"/>
      <c r="K144" s="43"/>
      <c r="L144" s="43"/>
      <c r="M144" s="43"/>
      <c r="N144" s="43"/>
      <c r="O144" s="38" t="s">
        <v>330</v>
      </c>
      <c r="P144" s="44"/>
      <c r="Q144" s="45">
        <v>44451.0</v>
      </c>
      <c r="R144" s="46" t="str">
        <f>IFERROR(__xludf.DUMMYFUNCTION("if(isblank($A144),"""",REGEXREPLACE($A144,   "",?(\d),?"",  ""$1""&amp;""-""&amp;$H144))"),"")</f>
        <v/>
      </c>
      <c r="S144" s="47" t="b">
        <f t="shared" si="2"/>
        <v>0</v>
      </c>
      <c r="T144" s="47" t="str">
        <f>IFERROR(__xludf.DUMMYFUNCTION("iferror(split(A144,"","",TRUE,TRUE),"""")"),"")</f>
        <v/>
      </c>
      <c r="U144" s="47"/>
      <c r="V144" s="47"/>
      <c r="W144" s="47"/>
      <c r="X144" s="46" t="str">
        <f>IFERROR(__xludf.DUMMYFUNCTION("if(T144="""","""",if($S144,""Not aligned w/ a specific learning goal."",T144&amp;"": ""&amp;vlookup(to_text(T144),'1.Learning-Goals'!$A$3:$B$100,2,FALSE)))"),"")</f>
        <v/>
      </c>
      <c r="Y144" s="46" t="str">
        <f>IFERROR(__xludf.DUMMYFUNCTION("if(U144="""","""",if($S144,""Not aligned w/ a specific learning goal."",U144&amp;"": ""&amp;vlookup(to_text(U144),'1.Learning-Goals'!$A$3:$B$100,2,FALSE)))"),"")</f>
        <v/>
      </c>
      <c r="Z144" s="46" t="str">
        <f>IFERROR(__xludf.DUMMYFUNCTION("if(V144="""","""",if($S144,""Not aligned w/ a specific learning goal."",V144&amp;"": ""&amp;vlookup(to_text(V144),'1.Learning-Goals'!$A$3:$B$100,2,FALSE)))"),"")</f>
        <v/>
      </c>
      <c r="AA144" s="46" t="str">
        <f>IFERROR(__xludf.DUMMYFUNCTION("if(W144="""","""",if($S144,""Not aligned w/ a specific learning goal."",W144&amp;"": ""&amp;vlookup(to_text(W144),'1.Learning-Goals'!$A$3:$B$100,2,FALSE)))"),"")</f>
        <v/>
      </c>
      <c r="AB144" s="48"/>
      <c r="AC144" s="48"/>
      <c r="AD144" s="48"/>
      <c r="AE144" s="48"/>
      <c r="AF144" s="48"/>
      <c r="AG144" s="48"/>
      <c r="AH144" s="48"/>
      <c r="AI144" s="48"/>
    </row>
    <row r="145">
      <c r="A145" s="41"/>
      <c r="B145" s="42" t="str">
        <f t="shared" si="1"/>
        <v/>
      </c>
      <c r="C145" s="38" t="s">
        <v>353</v>
      </c>
      <c r="D145" s="43" t="s">
        <v>354</v>
      </c>
      <c r="E145" s="38" t="s">
        <v>58</v>
      </c>
      <c r="F145" s="38" t="s">
        <v>311</v>
      </c>
      <c r="G145" s="43" t="s">
        <v>60</v>
      </c>
      <c r="H145" s="38" t="s">
        <v>61</v>
      </c>
      <c r="I145" s="43" t="s">
        <v>312</v>
      </c>
      <c r="J145" s="43"/>
      <c r="K145" s="43"/>
      <c r="L145" s="43"/>
      <c r="M145" s="43"/>
      <c r="N145" s="43"/>
      <c r="O145" s="38" t="s">
        <v>330</v>
      </c>
      <c r="P145" s="44"/>
      <c r="Q145" s="45">
        <v>44322.0</v>
      </c>
      <c r="R145" s="46" t="str">
        <f>IFERROR(__xludf.DUMMYFUNCTION("if(isblank($A145),"""",REGEXREPLACE($A145,   "",?(\d),?"",  ""$1""&amp;""-""&amp;$H145))"),"")</f>
        <v/>
      </c>
      <c r="S145" s="47" t="b">
        <f t="shared" si="2"/>
        <v>0</v>
      </c>
      <c r="T145" s="47" t="str">
        <f>IFERROR(__xludf.DUMMYFUNCTION("iferror(split(A145,"","",TRUE,TRUE),"""")"),"")</f>
        <v/>
      </c>
      <c r="U145" s="47"/>
      <c r="V145" s="47"/>
      <c r="W145" s="47"/>
      <c r="X145" s="46" t="str">
        <f>IFERROR(__xludf.DUMMYFUNCTION("if(T145="""","""",if($S145,""Not aligned w/ a specific learning goal."",T145&amp;"": ""&amp;vlookup(to_text(T145),'1.Learning-Goals'!$A$3:$B$100,2,FALSE)))"),"")</f>
        <v/>
      </c>
      <c r="Y145" s="46" t="str">
        <f>IFERROR(__xludf.DUMMYFUNCTION("if(U145="""","""",if($S145,""Not aligned w/ a specific learning goal."",U145&amp;"": ""&amp;vlookup(to_text(U145),'1.Learning-Goals'!$A$3:$B$100,2,FALSE)))"),"")</f>
        <v/>
      </c>
      <c r="Z145" s="46" t="str">
        <f>IFERROR(__xludf.DUMMYFUNCTION("if(V145="""","""",if($S145,""Not aligned w/ a specific learning goal."",V145&amp;"": ""&amp;vlookup(to_text(V145),'1.Learning-Goals'!$A$3:$B$100,2,FALSE)))"),"")</f>
        <v/>
      </c>
      <c r="AA145" s="46" t="str">
        <f>IFERROR(__xludf.DUMMYFUNCTION("if(W145="""","""",if($S145,""Not aligned w/ a specific learning goal."",W145&amp;"": ""&amp;vlookup(to_text(W145),'1.Learning-Goals'!$A$3:$B$100,2,FALSE)))"),"")</f>
        <v/>
      </c>
      <c r="AB145" s="48"/>
      <c r="AC145" s="48"/>
      <c r="AD145" s="48"/>
      <c r="AE145" s="48"/>
      <c r="AF145" s="48"/>
      <c r="AG145" s="48"/>
      <c r="AH145" s="48"/>
      <c r="AI145" s="48"/>
    </row>
    <row r="146">
      <c r="A146" s="41"/>
      <c r="B146" s="42" t="str">
        <f t="shared" si="1"/>
        <v/>
      </c>
      <c r="C146" s="38" t="s">
        <v>355</v>
      </c>
      <c r="D146" s="43" t="s">
        <v>356</v>
      </c>
      <c r="E146" s="38" t="s">
        <v>58</v>
      </c>
      <c r="F146" s="38" t="s">
        <v>311</v>
      </c>
      <c r="G146" s="43" t="s">
        <v>65</v>
      </c>
      <c r="H146" s="38" t="s">
        <v>61</v>
      </c>
      <c r="I146" s="43" t="s">
        <v>312</v>
      </c>
      <c r="J146" s="43"/>
      <c r="K146" s="43"/>
      <c r="L146" s="43"/>
      <c r="M146" s="43"/>
      <c r="N146" s="43"/>
      <c r="O146" s="38" t="s">
        <v>330</v>
      </c>
      <c r="P146" s="44"/>
      <c r="Q146" s="45">
        <v>44451.0</v>
      </c>
      <c r="R146" s="46" t="str">
        <f>IFERROR(__xludf.DUMMYFUNCTION("if(isblank($A146),"""",REGEXREPLACE($A146,   "",?(\d),?"",  ""$1""&amp;""-""&amp;$H146))"),"")</f>
        <v/>
      </c>
      <c r="S146" s="47" t="b">
        <f t="shared" si="2"/>
        <v>0</v>
      </c>
      <c r="T146" s="47" t="str">
        <f>IFERROR(__xludf.DUMMYFUNCTION("iferror(split(A146,"","",TRUE,TRUE),"""")"),"")</f>
        <v/>
      </c>
      <c r="U146" s="47"/>
      <c r="V146" s="47"/>
      <c r="W146" s="47"/>
      <c r="X146" s="46" t="str">
        <f>IFERROR(__xludf.DUMMYFUNCTION("if(T146="""","""",if($S146,""Not aligned w/ a specific learning goal."",T146&amp;"": ""&amp;vlookup(to_text(T146),'1.Learning-Goals'!$A$3:$B$100,2,FALSE)))"),"")</f>
        <v/>
      </c>
      <c r="Y146" s="46" t="str">
        <f>IFERROR(__xludf.DUMMYFUNCTION("if(U146="""","""",if($S146,""Not aligned w/ a specific learning goal."",U146&amp;"": ""&amp;vlookup(to_text(U146),'1.Learning-Goals'!$A$3:$B$100,2,FALSE)))"),"")</f>
        <v/>
      </c>
      <c r="Z146" s="46" t="str">
        <f>IFERROR(__xludf.DUMMYFUNCTION("if(V146="""","""",if($S146,""Not aligned w/ a specific learning goal."",V146&amp;"": ""&amp;vlookup(to_text(V146),'1.Learning-Goals'!$A$3:$B$100,2,FALSE)))"),"")</f>
        <v/>
      </c>
      <c r="AA146" s="46" t="str">
        <f>IFERROR(__xludf.DUMMYFUNCTION("if(W146="""","""",if($S146,""Not aligned w/ a specific learning goal."",W146&amp;"": ""&amp;vlookup(to_text(W146),'1.Learning-Goals'!$A$3:$B$100,2,FALSE)))"),"")</f>
        <v/>
      </c>
      <c r="AB146" s="48"/>
      <c r="AC146" s="48"/>
      <c r="AD146" s="48"/>
      <c r="AE146" s="48"/>
      <c r="AF146" s="48"/>
      <c r="AG146" s="48"/>
      <c r="AH146" s="48"/>
      <c r="AI146" s="48"/>
    </row>
    <row r="147">
      <c r="A147" s="41"/>
      <c r="B147" s="42" t="str">
        <f t="shared" si="1"/>
        <v/>
      </c>
      <c r="C147" s="38" t="s">
        <v>357</v>
      </c>
      <c r="D147" s="43" t="s">
        <v>358</v>
      </c>
      <c r="E147" s="38" t="s">
        <v>58</v>
      </c>
      <c r="F147" s="38" t="s">
        <v>311</v>
      </c>
      <c r="G147" s="43" t="s">
        <v>60</v>
      </c>
      <c r="H147" s="38" t="s">
        <v>61</v>
      </c>
      <c r="I147" s="43" t="s">
        <v>312</v>
      </c>
      <c r="J147" s="43"/>
      <c r="K147" s="43"/>
      <c r="L147" s="43"/>
      <c r="M147" s="43"/>
      <c r="N147" s="43"/>
      <c r="O147" s="38" t="s">
        <v>330</v>
      </c>
      <c r="P147" s="44"/>
      <c r="Q147" s="45">
        <v>44322.0</v>
      </c>
      <c r="R147" s="46" t="str">
        <f>IFERROR(__xludf.DUMMYFUNCTION("if(isblank($A147),"""",REGEXREPLACE($A147,   "",?(\d),?"",  ""$1""&amp;""-""&amp;$H147))"),"")</f>
        <v/>
      </c>
      <c r="S147" s="47" t="b">
        <f t="shared" si="2"/>
        <v>0</v>
      </c>
      <c r="T147" s="47" t="str">
        <f>IFERROR(__xludf.DUMMYFUNCTION("iferror(split(A147,"","",TRUE,TRUE),"""")"),"")</f>
        <v/>
      </c>
      <c r="U147" s="47"/>
      <c r="V147" s="47"/>
      <c r="W147" s="47"/>
      <c r="X147" s="46" t="str">
        <f>IFERROR(__xludf.DUMMYFUNCTION("if(T147="""","""",if($S147,""Not aligned w/ a specific learning goal."",T147&amp;"": ""&amp;vlookup(to_text(T147),'1.Learning-Goals'!$A$3:$B$100,2,FALSE)))"),"")</f>
        <v/>
      </c>
      <c r="Y147" s="46" t="str">
        <f>IFERROR(__xludf.DUMMYFUNCTION("if(U147="""","""",if($S147,""Not aligned w/ a specific learning goal."",U147&amp;"": ""&amp;vlookup(to_text(U147),'1.Learning-Goals'!$A$3:$B$100,2,FALSE)))"),"")</f>
        <v/>
      </c>
      <c r="Z147" s="46" t="str">
        <f>IFERROR(__xludf.DUMMYFUNCTION("if(V147="""","""",if($S147,""Not aligned w/ a specific learning goal."",V147&amp;"": ""&amp;vlookup(to_text(V147),'1.Learning-Goals'!$A$3:$B$100,2,FALSE)))"),"")</f>
        <v/>
      </c>
      <c r="AA147" s="46" t="str">
        <f>IFERROR(__xludf.DUMMYFUNCTION("if(W147="""","""",if($S147,""Not aligned w/ a specific learning goal."",W147&amp;"": ""&amp;vlookup(to_text(W147),'1.Learning-Goals'!$A$3:$B$100,2,FALSE)))"),"")</f>
        <v/>
      </c>
      <c r="AB147" s="48"/>
      <c r="AC147" s="48"/>
      <c r="AD147" s="48"/>
      <c r="AE147" s="48"/>
      <c r="AF147" s="48"/>
      <c r="AG147" s="48"/>
      <c r="AH147" s="48"/>
      <c r="AI147" s="48"/>
    </row>
    <row r="148">
      <c r="A148" s="41"/>
      <c r="B148" s="42" t="str">
        <f t="shared" si="1"/>
        <v/>
      </c>
      <c r="C148" s="38" t="s">
        <v>359</v>
      </c>
      <c r="D148" s="43" t="s">
        <v>360</v>
      </c>
      <c r="E148" s="38" t="s">
        <v>58</v>
      </c>
      <c r="F148" s="38" t="s">
        <v>311</v>
      </c>
      <c r="G148" s="43" t="s">
        <v>65</v>
      </c>
      <c r="H148" s="38" t="s">
        <v>61</v>
      </c>
      <c r="I148" s="43" t="s">
        <v>312</v>
      </c>
      <c r="J148" s="43"/>
      <c r="K148" s="43"/>
      <c r="L148" s="43"/>
      <c r="M148" s="43"/>
      <c r="N148" s="43"/>
      <c r="O148" s="38" t="s">
        <v>330</v>
      </c>
      <c r="P148" s="44"/>
      <c r="Q148" s="45">
        <v>44451.0</v>
      </c>
      <c r="R148" s="46" t="str">
        <f>IFERROR(__xludf.DUMMYFUNCTION("if(isblank($A148),"""",REGEXREPLACE($A148,   "",?(\d),?"",  ""$1""&amp;""-""&amp;$H148))"),"")</f>
        <v/>
      </c>
      <c r="S148" s="47" t="b">
        <f t="shared" si="2"/>
        <v>0</v>
      </c>
      <c r="T148" s="47" t="str">
        <f>IFERROR(__xludf.DUMMYFUNCTION("iferror(split(A148,"","",TRUE,TRUE),"""")"),"")</f>
        <v/>
      </c>
      <c r="U148" s="47"/>
      <c r="V148" s="47"/>
      <c r="W148" s="47"/>
      <c r="X148" s="46" t="str">
        <f>IFERROR(__xludf.DUMMYFUNCTION("if(T148="""","""",if($S148,""Not aligned w/ a specific learning goal."",T148&amp;"": ""&amp;vlookup(to_text(T148),'1.Learning-Goals'!$A$3:$B$100,2,FALSE)))"),"")</f>
        <v/>
      </c>
      <c r="Y148" s="46" t="str">
        <f>IFERROR(__xludf.DUMMYFUNCTION("if(U148="""","""",if($S148,""Not aligned w/ a specific learning goal."",U148&amp;"": ""&amp;vlookup(to_text(U148),'1.Learning-Goals'!$A$3:$B$100,2,FALSE)))"),"")</f>
        <v/>
      </c>
      <c r="Z148" s="46" t="str">
        <f>IFERROR(__xludf.DUMMYFUNCTION("if(V148="""","""",if($S148,""Not aligned w/ a specific learning goal."",V148&amp;"": ""&amp;vlookup(to_text(V148),'1.Learning-Goals'!$A$3:$B$100,2,FALSE)))"),"")</f>
        <v/>
      </c>
      <c r="AA148" s="46" t="str">
        <f>IFERROR(__xludf.DUMMYFUNCTION("if(W148="""","""",if($S148,""Not aligned w/ a specific learning goal."",W148&amp;"": ""&amp;vlookup(to_text(W148),'1.Learning-Goals'!$A$3:$B$100,2,FALSE)))"),"")</f>
        <v/>
      </c>
      <c r="AB148" s="48"/>
      <c r="AC148" s="48"/>
      <c r="AD148" s="48"/>
      <c r="AE148" s="48"/>
      <c r="AF148" s="48"/>
      <c r="AG148" s="48"/>
      <c r="AH148" s="48"/>
      <c r="AI148" s="48"/>
    </row>
    <row r="149">
      <c r="A149" s="41"/>
      <c r="B149" s="42" t="str">
        <f t="shared" si="1"/>
        <v/>
      </c>
      <c r="C149" s="38" t="s">
        <v>361</v>
      </c>
      <c r="D149" s="43" t="s">
        <v>362</v>
      </c>
      <c r="E149" s="38" t="s">
        <v>363</v>
      </c>
      <c r="F149" s="38" t="s">
        <v>364</v>
      </c>
      <c r="G149" s="43" t="s">
        <v>365</v>
      </c>
      <c r="H149" s="38" t="s">
        <v>6</v>
      </c>
      <c r="I149" s="43" t="s">
        <v>366</v>
      </c>
      <c r="J149" s="43"/>
      <c r="K149" s="43"/>
      <c r="L149" s="50"/>
      <c r="M149" s="43"/>
      <c r="N149" s="43"/>
      <c r="O149" s="38" t="s">
        <v>367</v>
      </c>
      <c r="P149" s="51" t="s">
        <v>368</v>
      </c>
      <c r="Q149" s="38" t="s">
        <v>369</v>
      </c>
      <c r="R149" s="46" t="str">
        <f>IFERROR(__xludf.DUMMYFUNCTION("if(isblank($A149),"""",REGEXREPLACE($A149,   "",?(\d),?"",  ""$1""&amp;""-""&amp;$H149))"),"")</f>
        <v/>
      </c>
      <c r="S149" s="47" t="b">
        <f t="shared" si="2"/>
        <v>0</v>
      </c>
      <c r="T149" s="47" t="str">
        <f>IFERROR(__xludf.DUMMYFUNCTION("iferror(split(A149,"","",TRUE,TRUE),"""")"),"")</f>
        <v/>
      </c>
      <c r="U149" s="47"/>
      <c r="V149" s="47"/>
      <c r="W149" s="47"/>
      <c r="X149" s="46" t="str">
        <f>IFERROR(__xludf.DUMMYFUNCTION("if(T149="""","""",if($S149,""Not aligned w/ a specific learning goal."",T149&amp;"": ""&amp;vlookup(to_text(T149),'1.Learning-Goals'!$A$3:$B$100,2,FALSE)))"),"")</f>
        <v/>
      </c>
      <c r="Y149" s="46" t="str">
        <f>IFERROR(__xludf.DUMMYFUNCTION("if(U149="""","""",if($S149,""Not aligned w/ a specific learning goal."",U149&amp;"": ""&amp;vlookup(to_text(U149),'1.Learning-Goals'!$A$3:$B$100,2,FALSE)))"),"")</f>
        <v/>
      </c>
      <c r="Z149" s="46" t="str">
        <f>IFERROR(__xludf.DUMMYFUNCTION("if(V149="""","""",if($S149,""Not aligned w/ a specific learning goal."",V149&amp;"": ""&amp;vlookup(to_text(V149),'1.Learning-Goals'!$A$3:$B$100,2,FALSE)))"),"")</f>
        <v/>
      </c>
      <c r="AA149" s="46" t="str">
        <f>IFERROR(__xludf.DUMMYFUNCTION("if(W149="""","""",if($S149,""Not aligned w/ a specific learning goal."",W149&amp;"": ""&amp;vlookup(to_text(W149),'1.Learning-Goals'!$A$3:$B$100,2,FALSE)))"),"")</f>
        <v/>
      </c>
      <c r="AB149" s="48"/>
      <c r="AC149" s="48"/>
      <c r="AD149" s="48"/>
      <c r="AE149" s="48"/>
      <c r="AF149" s="48"/>
      <c r="AG149" s="48"/>
      <c r="AH149" s="48"/>
      <c r="AI149" s="48"/>
    </row>
    <row r="150">
      <c r="A150" s="41"/>
      <c r="B150" s="42" t="str">
        <f t="shared" si="1"/>
        <v/>
      </c>
      <c r="C150" s="38" t="s">
        <v>370</v>
      </c>
      <c r="D150" s="43" t="s">
        <v>371</v>
      </c>
      <c r="E150" s="38" t="s">
        <v>363</v>
      </c>
      <c r="F150" s="38" t="s">
        <v>364</v>
      </c>
      <c r="G150" s="43" t="s">
        <v>365</v>
      </c>
      <c r="H150" s="38" t="s">
        <v>6</v>
      </c>
      <c r="I150" s="43" t="s">
        <v>366</v>
      </c>
      <c r="J150" s="43"/>
      <c r="K150" s="43"/>
      <c r="L150" s="50"/>
      <c r="M150" s="43"/>
      <c r="N150" s="43"/>
      <c r="O150" s="38" t="s">
        <v>367</v>
      </c>
      <c r="P150" s="51" t="s">
        <v>372</v>
      </c>
      <c r="Q150" s="38" t="s">
        <v>369</v>
      </c>
      <c r="R150" s="46" t="str">
        <f>IFERROR(__xludf.DUMMYFUNCTION("if(isblank($A150),"""",REGEXREPLACE($A150,   "",?(\d),?"",  ""$1""&amp;""-""&amp;$H150))"),"")</f>
        <v/>
      </c>
      <c r="S150" s="47" t="b">
        <f t="shared" si="2"/>
        <v>0</v>
      </c>
      <c r="T150" s="47" t="str">
        <f>IFERROR(__xludf.DUMMYFUNCTION("iferror(split(A150,"","",TRUE,TRUE),"""")"),"")</f>
        <v/>
      </c>
      <c r="U150" s="47"/>
      <c r="V150" s="47"/>
      <c r="W150" s="47"/>
      <c r="X150" s="46" t="str">
        <f>IFERROR(__xludf.DUMMYFUNCTION("if(T150="""","""",if($S150,""Not aligned w/ a specific learning goal."",T150&amp;"": ""&amp;vlookup(to_text(T150),'1.Learning-Goals'!$A$3:$B$100,2,FALSE)))"),"")</f>
        <v/>
      </c>
      <c r="Y150" s="46" t="str">
        <f>IFERROR(__xludf.DUMMYFUNCTION("if(U150="""","""",if($S150,""Not aligned w/ a specific learning goal."",U150&amp;"": ""&amp;vlookup(to_text(U150),'1.Learning-Goals'!$A$3:$B$100,2,FALSE)))"),"")</f>
        <v/>
      </c>
      <c r="Z150" s="46" t="str">
        <f>IFERROR(__xludf.DUMMYFUNCTION("if(V150="""","""",if($S150,""Not aligned w/ a specific learning goal."",V150&amp;"": ""&amp;vlookup(to_text(V150),'1.Learning-Goals'!$A$3:$B$100,2,FALSE)))"),"")</f>
        <v/>
      </c>
      <c r="AA150" s="46" t="str">
        <f>IFERROR(__xludf.DUMMYFUNCTION("if(W150="""","""",if($S150,""Not aligned w/ a specific learning goal."",W150&amp;"": ""&amp;vlookup(to_text(W150),'1.Learning-Goals'!$A$3:$B$100,2,FALSE)))"),"")</f>
        <v/>
      </c>
      <c r="AB150" s="48"/>
      <c r="AC150" s="48"/>
      <c r="AD150" s="48"/>
      <c r="AE150" s="48"/>
      <c r="AF150" s="48"/>
      <c r="AG150" s="48"/>
      <c r="AH150" s="48"/>
      <c r="AI150" s="48"/>
    </row>
    <row r="151">
      <c r="A151" s="41"/>
      <c r="B151" s="42" t="str">
        <f t="shared" si="1"/>
        <v/>
      </c>
      <c r="C151" s="38" t="s">
        <v>373</v>
      </c>
      <c r="D151" s="43" t="s">
        <v>374</v>
      </c>
      <c r="E151" s="38" t="s">
        <v>363</v>
      </c>
      <c r="F151" s="38" t="s">
        <v>364</v>
      </c>
      <c r="G151" s="43" t="s">
        <v>365</v>
      </c>
      <c r="H151" s="38" t="s">
        <v>6</v>
      </c>
      <c r="I151" s="43" t="s">
        <v>366</v>
      </c>
      <c r="J151" s="43"/>
      <c r="K151" s="43"/>
      <c r="L151" s="50"/>
      <c r="M151" s="43"/>
      <c r="N151" s="43"/>
      <c r="O151" s="38" t="s">
        <v>367</v>
      </c>
      <c r="P151" s="51" t="s">
        <v>375</v>
      </c>
      <c r="Q151" s="38" t="s">
        <v>369</v>
      </c>
      <c r="R151" s="46" t="str">
        <f>IFERROR(__xludf.DUMMYFUNCTION("if(isblank($A151),"""",REGEXREPLACE($A151,   "",?(\d),?"",  ""$1""&amp;""-""&amp;$H151))"),"")</f>
        <v/>
      </c>
      <c r="S151" s="47" t="b">
        <f t="shared" si="2"/>
        <v>0</v>
      </c>
      <c r="T151" s="47" t="str">
        <f>IFERROR(__xludf.DUMMYFUNCTION("iferror(split(A151,"","",TRUE,TRUE),"""")"),"")</f>
        <v/>
      </c>
      <c r="U151" s="47"/>
      <c r="V151" s="47"/>
      <c r="W151" s="47"/>
      <c r="X151" s="46" t="str">
        <f>IFERROR(__xludf.DUMMYFUNCTION("if(T151="""","""",if($S151,""Not aligned w/ a specific learning goal."",T151&amp;"": ""&amp;vlookup(to_text(T151),'1.Learning-Goals'!$A$3:$B$100,2,FALSE)))"),"")</f>
        <v/>
      </c>
      <c r="Y151" s="46" t="str">
        <f>IFERROR(__xludf.DUMMYFUNCTION("if(U151="""","""",if($S151,""Not aligned w/ a specific learning goal."",U151&amp;"": ""&amp;vlookup(to_text(U151),'1.Learning-Goals'!$A$3:$B$100,2,FALSE)))"),"")</f>
        <v/>
      </c>
      <c r="Z151" s="46" t="str">
        <f>IFERROR(__xludf.DUMMYFUNCTION("if(V151="""","""",if($S151,""Not aligned w/ a specific learning goal."",V151&amp;"": ""&amp;vlookup(to_text(V151),'1.Learning-Goals'!$A$3:$B$100,2,FALSE)))"),"")</f>
        <v/>
      </c>
      <c r="AA151" s="46" t="str">
        <f>IFERROR(__xludf.DUMMYFUNCTION("if(W151="""","""",if($S151,""Not aligned w/ a specific learning goal."",W151&amp;"": ""&amp;vlookup(to_text(W151),'1.Learning-Goals'!$A$3:$B$100,2,FALSE)))"),"")</f>
        <v/>
      </c>
      <c r="AB151" s="48"/>
      <c r="AC151" s="48"/>
      <c r="AD151" s="48"/>
      <c r="AE151" s="48"/>
      <c r="AF151" s="48"/>
      <c r="AG151" s="48"/>
      <c r="AH151" s="48"/>
      <c r="AI151" s="48"/>
    </row>
    <row r="152">
      <c r="A152" s="41"/>
      <c r="B152" s="42" t="str">
        <f t="shared" si="1"/>
        <v/>
      </c>
      <c r="C152" s="38" t="s">
        <v>376</v>
      </c>
      <c r="D152" s="43" t="s">
        <v>377</v>
      </c>
      <c r="E152" s="38" t="s">
        <v>363</v>
      </c>
      <c r="F152" s="38" t="s">
        <v>364</v>
      </c>
      <c r="G152" s="43" t="s">
        <v>365</v>
      </c>
      <c r="H152" s="38" t="s">
        <v>6</v>
      </c>
      <c r="I152" s="43" t="s">
        <v>366</v>
      </c>
      <c r="J152" s="43"/>
      <c r="K152" s="43"/>
      <c r="L152" s="50"/>
      <c r="M152" s="43"/>
      <c r="N152" s="43"/>
      <c r="O152" s="38" t="s">
        <v>367</v>
      </c>
      <c r="P152" s="51" t="s">
        <v>378</v>
      </c>
      <c r="Q152" s="38" t="s">
        <v>369</v>
      </c>
      <c r="R152" s="46" t="str">
        <f>IFERROR(__xludf.DUMMYFUNCTION("if(isblank($A152),"""",REGEXREPLACE($A152,   "",?(\d),?"",  ""$1""&amp;""-""&amp;$H152))"),"")</f>
        <v/>
      </c>
      <c r="S152" s="47" t="b">
        <f t="shared" si="2"/>
        <v>0</v>
      </c>
      <c r="T152" s="47" t="str">
        <f>IFERROR(__xludf.DUMMYFUNCTION("iferror(split(A152,"","",TRUE,TRUE),"""")"),"")</f>
        <v/>
      </c>
      <c r="U152" s="47"/>
      <c r="V152" s="47"/>
      <c r="W152" s="47"/>
      <c r="X152" s="46" t="str">
        <f>IFERROR(__xludf.DUMMYFUNCTION("if(T152="""","""",if($S152,""Not aligned w/ a specific learning goal."",T152&amp;"": ""&amp;vlookup(to_text(T152),'1.Learning-Goals'!$A$3:$B$100,2,FALSE)))"),"")</f>
        <v/>
      </c>
      <c r="Y152" s="46" t="str">
        <f>IFERROR(__xludf.DUMMYFUNCTION("if(U152="""","""",if($S152,""Not aligned w/ a specific learning goal."",U152&amp;"": ""&amp;vlookup(to_text(U152),'1.Learning-Goals'!$A$3:$B$100,2,FALSE)))"),"")</f>
        <v/>
      </c>
      <c r="Z152" s="46" t="str">
        <f>IFERROR(__xludf.DUMMYFUNCTION("if(V152="""","""",if($S152,""Not aligned w/ a specific learning goal."",V152&amp;"": ""&amp;vlookup(to_text(V152),'1.Learning-Goals'!$A$3:$B$100,2,FALSE)))"),"")</f>
        <v/>
      </c>
      <c r="AA152" s="46" t="str">
        <f>IFERROR(__xludf.DUMMYFUNCTION("if(W152="""","""",if($S152,""Not aligned w/ a specific learning goal."",W152&amp;"": ""&amp;vlookup(to_text(W152),'1.Learning-Goals'!$A$3:$B$100,2,FALSE)))"),"")</f>
        <v/>
      </c>
      <c r="AB152" s="48"/>
      <c r="AC152" s="48"/>
      <c r="AD152" s="48"/>
      <c r="AE152" s="48"/>
      <c r="AF152" s="48"/>
      <c r="AG152" s="48"/>
      <c r="AH152" s="48"/>
      <c r="AI152" s="48"/>
    </row>
    <row r="153">
      <c r="A153" s="41"/>
      <c r="B153" s="42" t="str">
        <f t="shared" si="1"/>
        <v/>
      </c>
      <c r="C153" s="38" t="s">
        <v>379</v>
      </c>
      <c r="D153" s="43" t="s">
        <v>380</v>
      </c>
      <c r="E153" s="38" t="s">
        <v>363</v>
      </c>
      <c r="F153" s="38" t="s">
        <v>364</v>
      </c>
      <c r="G153" s="43" t="s">
        <v>365</v>
      </c>
      <c r="H153" s="38" t="s">
        <v>6</v>
      </c>
      <c r="I153" s="43" t="s">
        <v>366</v>
      </c>
      <c r="J153" s="43"/>
      <c r="K153" s="43"/>
      <c r="L153" s="50"/>
      <c r="M153" s="43"/>
      <c r="N153" s="43"/>
      <c r="O153" s="38" t="s">
        <v>367</v>
      </c>
      <c r="P153" s="51" t="s">
        <v>381</v>
      </c>
      <c r="Q153" s="38" t="s">
        <v>369</v>
      </c>
      <c r="R153" s="46" t="str">
        <f>IFERROR(__xludf.DUMMYFUNCTION("if(isblank($A153),"""",REGEXREPLACE($A153,   "",?(\d),?"",  ""$1""&amp;""-""&amp;$H153))"),"")</f>
        <v/>
      </c>
      <c r="S153" s="47" t="b">
        <f t="shared" si="2"/>
        <v>0</v>
      </c>
      <c r="T153" s="47" t="str">
        <f>IFERROR(__xludf.DUMMYFUNCTION("iferror(split(A153,"","",TRUE,TRUE),"""")"),"")</f>
        <v/>
      </c>
      <c r="U153" s="47"/>
      <c r="V153" s="47"/>
      <c r="W153" s="47"/>
      <c r="X153" s="46" t="str">
        <f>IFERROR(__xludf.DUMMYFUNCTION("if(T153="""","""",if($S153,""Not aligned w/ a specific learning goal."",T153&amp;"": ""&amp;vlookup(to_text(T153),'1.Learning-Goals'!$A$3:$B$100,2,FALSE)))"),"")</f>
        <v/>
      </c>
      <c r="Y153" s="46" t="str">
        <f>IFERROR(__xludf.DUMMYFUNCTION("if(U153="""","""",if($S153,""Not aligned w/ a specific learning goal."",U153&amp;"": ""&amp;vlookup(to_text(U153),'1.Learning-Goals'!$A$3:$B$100,2,FALSE)))"),"")</f>
        <v/>
      </c>
      <c r="Z153" s="46" t="str">
        <f>IFERROR(__xludf.DUMMYFUNCTION("if(V153="""","""",if($S153,""Not aligned w/ a specific learning goal."",V153&amp;"": ""&amp;vlookup(to_text(V153),'1.Learning-Goals'!$A$3:$B$100,2,FALSE)))"),"")</f>
        <v/>
      </c>
      <c r="AA153" s="46" t="str">
        <f>IFERROR(__xludf.DUMMYFUNCTION("if(W153="""","""",if($S153,""Not aligned w/ a specific learning goal."",W153&amp;"": ""&amp;vlookup(to_text(W153),'1.Learning-Goals'!$A$3:$B$100,2,FALSE)))"),"")</f>
        <v/>
      </c>
      <c r="AB153" s="48"/>
      <c r="AC153" s="48"/>
      <c r="AD153" s="48"/>
      <c r="AE153" s="48"/>
      <c r="AF153" s="48"/>
      <c r="AG153" s="48"/>
      <c r="AH153" s="48"/>
      <c r="AI153" s="48"/>
    </row>
    <row r="154">
      <c r="A154" s="41"/>
      <c r="B154" s="42" t="str">
        <f t="shared" si="1"/>
        <v/>
      </c>
      <c r="C154" s="38" t="s">
        <v>382</v>
      </c>
      <c r="D154" s="43" t="s">
        <v>383</v>
      </c>
      <c r="E154" s="38" t="s">
        <v>363</v>
      </c>
      <c r="F154" s="38" t="s">
        <v>364</v>
      </c>
      <c r="G154" s="43" t="s">
        <v>365</v>
      </c>
      <c r="H154" s="38" t="s">
        <v>6</v>
      </c>
      <c r="I154" s="43" t="s">
        <v>366</v>
      </c>
      <c r="J154" s="43"/>
      <c r="K154" s="43"/>
      <c r="L154" s="50"/>
      <c r="M154" s="43"/>
      <c r="N154" s="43"/>
      <c r="O154" s="38" t="s">
        <v>367</v>
      </c>
      <c r="P154" s="51" t="s">
        <v>384</v>
      </c>
      <c r="Q154" s="38" t="s">
        <v>369</v>
      </c>
      <c r="R154" s="46" t="str">
        <f>IFERROR(__xludf.DUMMYFUNCTION("if(isblank($A154),"""",REGEXREPLACE($A154,   "",?(\d),?"",  ""$1""&amp;""-""&amp;$H154))"),"")</f>
        <v/>
      </c>
      <c r="S154" s="47" t="b">
        <f t="shared" si="2"/>
        <v>0</v>
      </c>
      <c r="T154" s="47" t="str">
        <f>IFERROR(__xludf.DUMMYFUNCTION("iferror(split(A154,"","",TRUE,TRUE),"""")"),"")</f>
        <v/>
      </c>
      <c r="U154" s="47"/>
      <c r="V154" s="47"/>
      <c r="W154" s="47"/>
      <c r="X154" s="46" t="str">
        <f>IFERROR(__xludf.DUMMYFUNCTION("if(T154="""","""",if($S154,""Not aligned w/ a specific learning goal."",T154&amp;"": ""&amp;vlookup(to_text(T154),'1.Learning-Goals'!$A$3:$B$100,2,FALSE)))"),"")</f>
        <v/>
      </c>
      <c r="Y154" s="46" t="str">
        <f>IFERROR(__xludf.DUMMYFUNCTION("if(U154="""","""",if($S154,""Not aligned w/ a specific learning goal."",U154&amp;"": ""&amp;vlookup(to_text(U154),'1.Learning-Goals'!$A$3:$B$100,2,FALSE)))"),"")</f>
        <v/>
      </c>
      <c r="Z154" s="46" t="str">
        <f>IFERROR(__xludf.DUMMYFUNCTION("if(V154="""","""",if($S154,""Not aligned w/ a specific learning goal."",V154&amp;"": ""&amp;vlookup(to_text(V154),'1.Learning-Goals'!$A$3:$B$100,2,FALSE)))"),"")</f>
        <v/>
      </c>
      <c r="AA154" s="46" t="str">
        <f>IFERROR(__xludf.DUMMYFUNCTION("if(W154="""","""",if($S154,""Not aligned w/ a specific learning goal."",W154&amp;"": ""&amp;vlookup(to_text(W154),'1.Learning-Goals'!$A$3:$B$100,2,FALSE)))"),"")</f>
        <v/>
      </c>
      <c r="AB154" s="48"/>
      <c r="AC154" s="48"/>
      <c r="AD154" s="48"/>
      <c r="AE154" s="48"/>
      <c r="AF154" s="48"/>
      <c r="AG154" s="48"/>
      <c r="AH154" s="48"/>
      <c r="AI154" s="48"/>
    </row>
    <row r="155">
      <c r="A155" s="41"/>
      <c r="B155" s="42" t="str">
        <f t="shared" si="1"/>
        <v/>
      </c>
      <c r="C155" s="38" t="s">
        <v>385</v>
      </c>
      <c r="D155" s="43" t="s">
        <v>386</v>
      </c>
      <c r="E155" s="38" t="s">
        <v>363</v>
      </c>
      <c r="F155" s="38" t="s">
        <v>387</v>
      </c>
      <c r="G155" s="43" t="s">
        <v>365</v>
      </c>
      <c r="H155" s="38" t="s">
        <v>6</v>
      </c>
      <c r="I155" s="43" t="s">
        <v>388</v>
      </c>
      <c r="J155" s="50"/>
      <c r="K155" s="50"/>
      <c r="L155" s="50"/>
      <c r="M155" s="43"/>
      <c r="N155" s="43"/>
      <c r="O155" s="38" t="s">
        <v>388</v>
      </c>
      <c r="P155" s="51" t="s">
        <v>389</v>
      </c>
      <c r="Q155" s="38" t="s">
        <v>369</v>
      </c>
      <c r="R155" s="46" t="str">
        <f>IFERROR(__xludf.DUMMYFUNCTION("if(isblank($A155),"""",REGEXREPLACE($A155,   "",?(\d),?"",  ""$1""&amp;""-""&amp;$H155))"),"")</f>
        <v/>
      </c>
      <c r="S155" s="47" t="b">
        <f t="shared" si="2"/>
        <v>0</v>
      </c>
      <c r="T155" s="47" t="str">
        <f>IFERROR(__xludf.DUMMYFUNCTION("iferror(split(A155,"","",TRUE,TRUE),"""")"),"")</f>
        <v/>
      </c>
      <c r="U155" s="47"/>
      <c r="V155" s="47"/>
      <c r="W155" s="47"/>
      <c r="X155" s="46" t="str">
        <f>IFERROR(__xludf.DUMMYFUNCTION("if(T155="""","""",if($S155,""Not aligned w/ a specific learning goal."",T155&amp;"": ""&amp;vlookup(to_text(T155),'1.Learning-Goals'!$A$3:$B$100,2,FALSE)))"),"")</f>
        <v/>
      </c>
      <c r="Y155" s="46" t="str">
        <f>IFERROR(__xludf.DUMMYFUNCTION("if(U155="""","""",if($S155,""Not aligned w/ a specific learning goal."",U155&amp;"": ""&amp;vlookup(to_text(U155),'1.Learning-Goals'!$A$3:$B$100,2,FALSE)))"),"")</f>
        <v/>
      </c>
      <c r="Z155" s="46" t="str">
        <f>IFERROR(__xludf.DUMMYFUNCTION("if(V155="""","""",if($S155,""Not aligned w/ a specific learning goal."",V155&amp;"": ""&amp;vlookup(to_text(V155),'1.Learning-Goals'!$A$3:$B$100,2,FALSE)))"),"")</f>
        <v/>
      </c>
      <c r="AA155" s="46" t="str">
        <f>IFERROR(__xludf.DUMMYFUNCTION("if(W155="""","""",if($S155,""Not aligned w/ a specific learning goal."",W155&amp;"": ""&amp;vlookup(to_text(W155),'1.Learning-Goals'!$A$3:$B$100,2,FALSE)))"),"")</f>
        <v/>
      </c>
      <c r="AB155" s="48"/>
      <c r="AC155" s="48"/>
      <c r="AD155" s="48"/>
      <c r="AE155" s="48"/>
      <c r="AF155" s="48"/>
      <c r="AG155" s="48"/>
      <c r="AH155" s="48"/>
      <c r="AI155" s="48"/>
    </row>
    <row r="156">
      <c r="A156" s="41"/>
      <c r="B156" s="42" t="str">
        <f t="shared" si="1"/>
        <v/>
      </c>
      <c r="C156" s="38" t="s">
        <v>390</v>
      </c>
      <c r="D156" s="43" t="s">
        <v>391</v>
      </c>
      <c r="E156" s="38" t="s">
        <v>363</v>
      </c>
      <c r="F156" s="38" t="s">
        <v>387</v>
      </c>
      <c r="G156" s="43" t="s">
        <v>365</v>
      </c>
      <c r="H156" s="38" t="s">
        <v>6</v>
      </c>
      <c r="I156" s="43" t="s">
        <v>388</v>
      </c>
      <c r="J156" s="50"/>
      <c r="K156" s="50"/>
      <c r="L156" s="50"/>
      <c r="M156" s="43"/>
      <c r="N156" s="43"/>
      <c r="O156" s="38" t="s">
        <v>388</v>
      </c>
      <c r="P156" s="51" t="s">
        <v>392</v>
      </c>
      <c r="Q156" s="38" t="s">
        <v>369</v>
      </c>
      <c r="R156" s="46" t="str">
        <f>IFERROR(__xludf.DUMMYFUNCTION("if(isblank($A156),"""",REGEXREPLACE($A156,   "",?(\d),?"",  ""$1""&amp;""-""&amp;$H156))"),"")</f>
        <v/>
      </c>
      <c r="S156" s="47" t="b">
        <f t="shared" si="2"/>
        <v>0</v>
      </c>
      <c r="T156" s="47" t="str">
        <f>IFERROR(__xludf.DUMMYFUNCTION("iferror(split(A156,"","",TRUE,TRUE),"""")"),"")</f>
        <v/>
      </c>
      <c r="U156" s="47"/>
      <c r="V156" s="47"/>
      <c r="W156" s="47"/>
      <c r="X156" s="46" t="str">
        <f>IFERROR(__xludf.DUMMYFUNCTION("if(T156="""","""",if($S156,""Not aligned w/ a specific learning goal."",T156&amp;"": ""&amp;vlookup(to_text(T156),'1.Learning-Goals'!$A$3:$B$100,2,FALSE)))"),"")</f>
        <v/>
      </c>
      <c r="Y156" s="46" t="str">
        <f>IFERROR(__xludf.DUMMYFUNCTION("if(U156="""","""",if($S156,""Not aligned w/ a specific learning goal."",U156&amp;"": ""&amp;vlookup(to_text(U156),'1.Learning-Goals'!$A$3:$B$100,2,FALSE)))"),"")</f>
        <v/>
      </c>
      <c r="Z156" s="46" t="str">
        <f>IFERROR(__xludf.DUMMYFUNCTION("if(V156="""","""",if($S156,""Not aligned w/ a specific learning goal."",V156&amp;"": ""&amp;vlookup(to_text(V156),'1.Learning-Goals'!$A$3:$B$100,2,FALSE)))"),"")</f>
        <v/>
      </c>
      <c r="AA156" s="46" t="str">
        <f>IFERROR(__xludf.DUMMYFUNCTION("if(W156="""","""",if($S156,""Not aligned w/ a specific learning goal."",W156&amp;"": ""&amp;vlookup(to_text(W156),'1.Learning-Goals'!$A$3:$B$100,2,FALSE)))"),"")</f>
        <v/>
      </c>
      <c r="AB156" s="48"/>
      <c r="AC156" s="48"/>
      <c r="AD156" s="48"/>
      <c r="AE156" s="48"/>
      <c r="AF156" s="48"/>
      <c r="AG156" s="48"/>
      <c r="AH156" s="48"/>
      <c r="AI156" s="48"/>
    </row>
    <row r="157">
      <c r="A157" s="41"/>
      <c r="B157" s="42" t="str">
        <f t="shared" si="1"/>
        <v/>
      </c>
      <c r="C157" s="38" t="s">
        <v>393</v>
      </c>
      <c r="D157" s="43" t="s">
        <v>394</v>
      </c>
      <c r="E157" s="38" t="s">
        <v>363</v>
      </c>
      <c r="F157" s="38" t="s">
        <v>387</v>
      </c>
      <c r="G157" s="43" t="s">
        <v>365</v>
      </c>
      <c r="H157" s="38" t="s">
        <v>6</v>
      </c>
      <c r="I157" s="43" t="s">
        <v>388</v>
      </c>
      <c r="J157" s="50"/>
      <c r="K157" s="50"/>
      <c r="L157" s="50"/>
      <c r="M157" s="43"/>
      <c r="N157" s="43"/>
      <c r="O157" s="38" t="s">
        <v>388</v>
      </c>
      <c r="P157" s="51" t="s">
        <v>395</v>
      </c>
      <c r="Q157" s="38" t="s">
        <v>369</v>
      </c>
      <c r="R157" s="46" t="str">
        <f>IFERROR(__xludf.DUMMYFUNCTION("if(isblank($A157),"""",REGEXREPLACE($A157,   "",?(\d),?"",  ""$1""&amp;""-""&amp;$H157))"),"")</f>
        <v/>
      </c>
      <c r="S157" s="47" t="b">
        <f t="shared" si="2"/>
        <v>0</v>
      </c>
      <c r="T157" s="47" t="str">
        <f>IFERROR(__xludf.DUMMYFUNCTION("iferror(split(A157,"","",TRUE,TRUE),"""")"),"")</f>
        <v/>
      </c>
      <c r="U157" s="47"/>
      <c r="V157" s="47"/>
      <c r="W157" s="47"/>
      <c r="X157" s="46" t="str">
        <f>IFERROR(__xludf.DUMMYFUNCTION("if(T157="""","""",if($S157,""Not aligned w/ a specific learning goal."",T157&amp;"": ""&amp;vlookup(to_text(T157),'1.Learning-Goals'!$A$3:$B$100,2,FALSE)))"),"")</f>
        <v/>
      </c>
      <c r="Y157" s="46" t="str">
        <f>IFERROR(__xludf.DUMMYFUNCTION("if(U157="""","""",if($S157,""Not aligned w/ a specific learning goal."",U157&amp;"": ""&amp;vlookup(to_text(U157),'1.Learning-Goals'!$A$3:$B$100,2,FALSE)))"),"")</f>
        <v/>
      </c>
      <c r="Z157" s="46" t="str">
        <f>IFERROR(__xludf.DUMMYFUNCTION("if(V157="""","""",if($S157,""Not aligned w/ a specific learning goal."",V157&amp;"": ""&amp;vlookup(to_text(V157),'1.Learning-Goals'!$A$3:$B$100,2,FALSE)))"),"")</f>
        <v/>
      </c>
      <c r="AA157" s="46" t="str">
        <f>IFERROR(__xludf.DUMMYFUNCTION("if(W157="""","""",if($S157,""Not aligned w/ a specific learning goal."",W157&amp;"": ""&amp;vlookup(to_text(W157),'1.Learning-Goals'!$A$3:$B$100,2,FALSE)))"),"")</f>
        <v/>
      </c>
      <c r="AB157" s="48"/>
      <c r="AC157" s="48"/>
      <c r="AD157" s="48"/>
      <c r="AE157" s="48"/>
      <c r="AF157" s="48"/>
      <c r="AG157" s="48"/>
      <c r="AH157" s="48"/>
      <c r="AI157" s="48"/>
    </row>
    <row r="158">
      <c r="A158" s="41"/>
      <c r="B158" s="42" t="str">
        <f t="shared" si="1"/>
        <v/>
      </c>
      <c r="C158" s="38" t="s">
        <v>396</v>
      </c>
      <c r="D158" s="43" t="s">
        <v>397</v>
      </c>
      <c r="E158" s="38" t="s">
        <v>363</v>
      </c>
      <c r="F158" s="38" t="s">
        <v>387</v>
      </c>
      <c r="G158" s="43" t="s">
        <v>365</v>
      </c>
      <c r="H158" s="38" t="s">
        <v>6</v>
      </c>
      <c r="I158" s="43" t="s">
        <v>388</v>
      </c>
      <c r="J158" s="50"/>
      <c r="K158" s="50"/>
      <c r="L158" s="50"/>
      <c r="M158" s="43"/>
      <c r="N158" s="43"/>
      <c r="O158" s="38" t="s">
        <v>388</v>
      </c>
      <c r="P158" s="51" t="s">
        <v>398</v>
      </c>
      <c r="Q158" s="38" t="s">
        <v>369</v>
      </c>
      <c r="R158" s="46" t="str">
        <f>IFERROR(__xludf.DUMMYFUNCTION("if(isblank($A158),"""",REGEXREPLACE($A158,   "",?(\d),?"",  ""$1""&amp;""-""&amp;$H158))"),"")</f>
        <v/>
      </c>
      <c r="S158" s="47" t="b">
        <f t="shared" si="2"/>
        <v>0</v>
      </c>
      <c r="T158" s="47" t="str">
        <f>IFERROR(__xludf.DUMMYFUNCTION("iferror(split(A158,"","",TRUE,TRUE),"""")"),"")</f>
        <v/>
      </c>
      <c r="U158" s="47"/>
      <c r="V158" s="47"/>
      <c r="W158" s="47"/>
      <c r="X158" s="46" t="str">
        <f>IFERROR(__xludf.DUMMYFUNCTION("if(T158="""","""",if($S158,""Not aligned w/ a specific learning goal."",T158&amp;"": ""&amp;vlookup(to_text(T158),'1.Learning-Goals'!$A$3:$B$100,2,FALSE)))"),"")</f>
        <v/>
      </c>
      <c r="Y158" s="46" t="str">
        <f>IFERROR(__xludf.DUMMYFUNCTION("if(U158="""","""",if($S158,""Not aligned w/ a specific learning goal."",U158&amp;"": ""&amp;vlookup(to_text(U158),'1.Learning-Goals'!$A$3:$B$100,2,FALSE)))"),"")</f>
        <v/>
      </c>
      <c r="Z158" s="46" t="str">
        <f>IFERROR(__xludf.DUMMYFUNCTION("if(V158="""","""",if($S158,""Not aligned w/ a specific learning goal."",V158&amp;"": ""&amp;vlookup(to_text(V158),'1.Learning-Goals'!$A$3:$B$100,2,FALSE)))"),"")</f>
        <v/>
      </c>
      <c r="AA158" s="46" t="str">
        <f>IFERROR(__xludf.DUMMYFUNCTION("if(W158="""","""",if($S158,""Not aligned w/ a specific learning goal."",W158&amp;"": ""&amp;vlookup(to_text(W158),'1.Learning-Goals'!$A$3:$B$100,2,FALSE)))"),"")</f>
        <v/>
      </c>
      <c r="AB158" s="48"/>
      <c r="AC158" s="48"/>
      <c r="AD158" s="48"/>
      <c r="AE158" s="48"/>
      <c r="AF158" s="48"/>
      <c r="AG158" s="48"/>
      <c r="AH158" s="48"/>
      <c r="AI158" s="48"/>
    </row>
    <row r="159">
      <c r="A159" s="41"/>
      <c r="B159" s="42" t="str">
        <f t="shared" si="1"/>
        <v/>
      </c>
      <c r="C159" s="38" t="s">
        <v>399</v>
      </c>
      <c r="D159" s="43" t="s">
        <v>400</v>
      </c>
      <c r="E159" s="38" t="s">
        <v>363</v>
      </c>
      <c r="F159" s="38" t="s">
        <v>387</v>
      </c>
      <c r="G159" s="43" t="s">
        <v>365</v>
      </c>
      <c r="H159" s="38" t="s">
        <v>6</v>
      </c>
      <c r="I159" s="43" t="s">
        <v>388</v>
      </c>
      <c r="J159" s="50"/>
      <c r="K159" s="50"/>
      <c r="L159" s="50"/>
      <c r="M159" s="43"/>
      <c r="N159" s="43"/>
      <c r="O159" s="38" t="s">
        <v>388</v>
      </c>
      <c r="P159" s="51" t="s">
        <v>401</v>
      </c>
      <c r="Q159" s="38" t="s">
        <v>369</v>
      </c>
      <c r="R159" s="46" t="str">
        <f>IFERROR(__xludf.DUMMYFUNCTION("if(isblank($A159),"""",REGEXREPLACE($A159,   "",?(\d),?"",  ""$1""&amp;""-""&amp;$H159))"),"")</f>
        <v/>
      </c>
      <c r="S159" s="47" t="b">
        <f t="shared" si="2"/>
        <v>0</v>
      </c>
      <c r="T159" s="47" t="str">
        <f>IFERROR(__xludf.DUMMYFUNCTION("iferror(split(A159,"","",TRUE,TRUE),"""")"),"")</f>
        <v/>
      </c>
      <c r="U159" s="47"/>
      <c r="V159" s="47"/>
      <c r="W159" s="47"/>
      <c r="X159" s="46" t="str">
        <f>IFERROR(__xludf.DUMMYFUNCTION("if(T159="""","""",if($S159,""Not aligned w/ a specific learning goal."",T159&amp;"": ""&amp;vlookup(to_text(T159),'1.Learning-Goals'!$A$3:$B$100,2,FALSE)))"),"")</f>
        <v/>
      </c>
      <c r="Y159" s="46" t="str">
        <f>IFERROR(__xludf.DUMMYFUNCTION("if(U159="""","""",if($S159,""Not aligned w/ a specific learning goal."",U159&amp;"": ""&amp;vlookup(to_text(U159),'1.Learning-Goals'!$A$3:$B$100,2,FALSE)))"),"")</f>
        <v/>
      </c>
      <c r="Z159" s="46" t="str">
        <f>IFERROR(__xludf.DUMMYFUNCTION("if(V159="""","""",if($S159,""Not aligned w/ a specific learning goal."",V159&amp;"": ""&amp;vlookup(to_text(V159),'1.Learning-Goals'!$A$3:$B$100,2,FALSE)))"),"")</f>
        <v/>
      </c>
      <c r="AA159" s="46" t="str">
        <f>IFERROR(__xludf.DUMMYFUNCTION("if(W159="""","""",if($S159,""Not aligned w/ a specific learning goal."",W159&amp;"": ""&amp;vlookup(to_text(W159),'1.Learning-Goals'!$A$3:$B$100,2,FALSE)))"),"")</f>
        <v/>
      </c>
      <c r="AB159" s="48"/>
      <c r="AC159" s="48"/>
      <c r="AD159" s="48"/>
      <c r="AE159" s="48"/>
      <c r="AF159" s="48"/>
      <c r="AG159" s="48"/>
      <c r="AH159" s="48"/>
      <c r="AI159" s="48"/>
    </row>
    <row r="160">
      <c r="A160" s="41"/>
      <c r="B160" s="42" t="str">
        <f t="shared" si="1"/>
        <v/>
      </c>
      <c r="C160" s="38" t="s">
        <v>402</v>
      </c>
      <c r="D160" s="43" t="s">
        <v>403</v>
      </c>
      <c r="E160" s="38" t="s">
        <v>363</v>
      </c>
      <c r="F160" s="38" t="s">
        <v>387</v>
      </c>
      <c r="G160" s="43" t="s">
        <v>365</v>
      </c>
      <c r="H160" s="38" t="s">
        <v>6</v>
      </c>
      <c r="I160" s="43" t="s">
        <v>388</v>
      </c>
      <c r="J160" s="50"/>
      <c r="K160" s="50"/>
      <c r="L160" s="50"/>
      <c r="M160" s="43"/>
      <c r="N160" s="43"/>
      <c r="O160" s="38" t="s">
        <v>388</v>
      </c>
      <c r="P160" s="51" t="s">
        <v>404</v>
      </c>
      <c r="Q160" s="38" t="s">
        <v>369</v>
      </c>
      <c r="R160" s="46" t="str">
        <f>IFERROR(__xludf.DUMMYFUNCTION("if(isblank($A160),"""",REGEXREPLACE($A160,   "",?(\d),?"",  ""$1""&amp;""-""&amp;$H160))"),"")</f>
        <v/>
      </c>
      <c r="S160" s="47" t="b">
        <f t="shared" si="2"/>
        <v>0</v>
      </c>
      <c r="T160" s="47" t="str">
        <f>IFERROR(__xludf.DUMMYFUNCTION("iferror(split(A160,"","",TRUE,TRUE),"""")"),"")</f>
        <v/>
      </c>
      <c r="U160" s="47"/>
      <c r="V160" s="47"/>
      <c r="W160" s="47"/>
      <c r="X160" s="46" t="str">
        <f>IFERROR(__xludf.DUMMYFUNCTION("if(T160="""","""",if($S160,""Not aligned w/ a specific learning goal."",T160&amp;"": ""&amp;vlookup(to_text(T160),'1.Learning-Goals'!$A$3:$B$100,2,FALSE)))"),"")</f>
        <v/>
      </c>
      <c r="Y160" s="46" t="str">
        <f>IFERROR(__xludf.DUMMYFUNCTION("if(U160="""","""",if($S160,""Not aligned w/ a specific learning goal."",U160&amp;"": ""&amp;vlookup(to_text(U160),'1.Learning-Goals'!$A$3:$B$100,2,FALSE)))"),"")</f>
        <v/>
      </c>
      <c r="Z160" s="46" t="str">
        <f>IFERROR(__xludf.DUMMYFUNCTION("if(V160="""","""",if($S160,""Not aligned w/ a specific learning goal."",V160&amp;"": ""&amp;vlookup(to_text(V160),'1.Learning-Goals'!$A$3:$B$100,2,FALSE)))"),"")</f>
        <v/>
      </c>
      <c r="AA160" s="46" t="str">
        <f>IFERROR(__xludf.DUMMYFUNCTION("if(W160="""","""",if($S160,""Not aligned w/ a specific learning goal."",W160&amp;"": ""&amp;vlookup(to_text(W160),'1.Learning-Goals'!$A$3:$B$100,2,FALSE)))"),"")</f>
        <v/>
      </c>
      <c r="AB160" s="48"/>
      <c r="AC160" s="48"/>
      <c r="AD160" s="48"/>
      <c r="AE160" s="48"/>
      <c r="AF160" s="48"/>
      <c r="AG160" s="48"/>
      <c r="AH160" s="48"/>
      <c r="AI160" s="48"/>
    </row>
    <row r="161">
      <c r="A161" s="41"/>
      <c r="B161" s="42" t="str">
        <f t="shared" si="1"/>
        <v/>
      </c>
      <c r="C161" s="38" t="s">
        <v>405</v>
      </c>
      <c r="D161" s="43" t="s">
        <v>406</v>
      </c>
      <c r="E161" s="38" t="s">
        <v>363</v>
      </c>
      <c r="F161" s="38" t="s">
        <v>387</v>
      </c>
      <c r="G161" s="43" t="s">
        <v>365</v>
      </c>
      <c r="H161" s="38" t="s">
        <v>6</v>
      </c>
      <c r="I161" s="43" t="s">
        <v>388</v>
      </c>
      <c r="J161" s="50"/>
      <c r="K161" s="50"/>
      <c r="L161" s="50"/>
      <c r="M161" s="43"/>
      <c r="N161" s="43"/>
      <c r="O161" s="38" t="s">
        <v>388</v>
      </c>
      <c r="P161" s="51" t="s">
        <v>407</v>
      </c>
      <c r="Q161" s="38" t="s">
        <v>369</v>
      </c>
      <c r="R161" s="46" t="str">
        <f>IFERROR(__xludf.DUMMYFUNCTION("if(isblank($A161),"""",REGEXREPLACE($A161,   "",?(\d),?"",  ""$1""&amp;""-""&amp;$H161))"),"")</f>
        <v/>
      </c>
      <c r="S161" s="47" t="b">
        <f t="shared" si="2"/>
        <v>0</v>
      </c>
      <c r="T161" s="47" t="str">
        <f>IFERROR(__xludf.DUMMYFUNCTION("iferror(split(A161,"","",TRUE,TRUE),"""")"),"")</f>
        <v/>
      </c>
      <c r="U161" s="47"/>
      <c r="V161" s="47"/>
      <c r="W161" s="47"/>
      <c r="X161" s="46" t="str">
        <f>IFERROR(__xludf.DUMMYFUNCTION("if(T161="""","""",if($S161,""Not aligned w/ a specific learning goal."",T161&amp;"": ""&amp;vlookup(to_text(T161),'1.Learning-Goals'!$A$3:$B$100,2,FALSE)))"),"")</f>
        <v/>
      </c>
      <c r="Y161" s="46" t="str">
        <f>IFERROR(__xludf.DUMMYFUNCTION("if(U161="""","""",if($S161,""Not aligned w/ a specific learning goal."",U161&amp;"": ""&amp;vlookup(to_text(U161),'1.Learning-Goals'!$A$3:$B$100,2,FALSE)))"),"")</f>
        <v/>
      </c>
      <c r="Z161" s="46" t="str">
        <f>IFERROR(__xludf.DUMMYFUNCTION("if(V161="""","""",if($S161,""Not aligned w/ a specific learning goal."",V161&amp;"": ""&amp;vlookup(to_text(V161),'1.Learning-Goals'!$A$3:$B$100,2,FALSE)))"),"")</f>
        <v/>
      </c>
      <c r="AA161" s="46" t="str">
        <f>IFERROR(__xludf.DUMMYFUNCTION("if(W161="""","""",if($S161,""Not aligned w/ a specific learning goal."",W161&amp;"": ""&amp;vlookup(to_text(W161),'1.Learning-Goals'!$A$3:$B$100,2,FALSE)))"),"")</f>
        <v/>
      </c>
      <c r="AB161" s="48"/>
      <c r="AC161" s="48"/>
      <c r="AD161" s="48"/>
      <c r="AE161" s="48"/>
      <c r="AF161" s="48"/>
      <c r="AG161" s="48"/>
      <c r="AH161" s="48"/>
      <c r="AI161" s="48"/>
    </row>
    <row r="162">
      <c r="A162" s="41"/>
      <c r="B162" s="42" t="str">
        <f t="shared" si="1"/>
        <v/>
      </c>
      <c r="C162" s="38" t="s">
        <v>408</v>
      </c>
      <c r="D162" s="43" t="s">
        <v>409</v>
      </c>
      <c r="E162" s="38" t="s">
        <v>363</v>
      </c>
      <c r="F162" s="38" t="s">
        <v>387</v>
      </c>
      <c r="G162" s="43" t="s">
        <v>365</v>
      </c>
      <c r="H162" s="38" t="s">
        <v>6</v>
      </c>
      <c r="I162" s="43" t="s">
        <v>388</v>
      </c>
      <c r="J162" s="50"/>
      <c r="K162" s="50"/>
      <c r="L162" s="50"/>
      <c r="M162" s="43"/>
      <c r="N162" s="43"/>
      <c r="O162" s="38" t="s">
        <v>388</v>
      </c>
      <c r="P162" s="51" t="s">
        <v>410</v>
      </c>
      <c r="Q162" s="38" t="s">
        <v>369</v>
      </c>
      <c r="R162" s="46" t="str">
        <f>IFERROR(__xludf.DUMMYFUNCTION("if(isblank($A162),"""",REGEXREPLACE($A162,   "",?(\d),?"",  ""$1""&amp;""-""&amp;$H162))"),"")</f>
        <v/>
      </c>
      <c r="S162" s="47" t="b">
        <f t="shared" si="2"/>
        <v>0</v>
      </c>
      <c r="T162" s="47" t="str">
        <f>IFERROR(__xludf.DUMMYFUNCTION("iferror(split(A162,"","",TRUE,TRUE),"""")"),"")</f>
        <v/>
      </c>
      <c r="U162" s="47"/>
      <c r="V162" s="47"/>
      <c r="W162" s="47"/>
      <c r="X162" s="46" t="str">
        <f>IFERROR(__xludf.DUMMYFUNCTION("if(T162="""","""",if($S162,""Not aligned w/ a specific learning goal."",T162&amp;"": ""&amp;vlookup(to_text(T162),'1.Learning-Goals'!$A$3:$B$100,2,FALSE)))"),"")</f>
        <v/>
      </c>
      <c r="Y162" s="46" t="str">
        <f>IFERROR(__xludf.DUMMYFUNCTION("if(U162="""","""",if($S162,""Not aligned w/ a specific learning goal."",U162&amp;"": ""&amp;vlookup(to_text(U162),'1.Learning-Goals'!$A$3:$B$100,2,FALSE)))"),"")</f>
        <v/>
      </c>
      <c r="Z162" s="46" t="str">
        <f>IFERROR(__xludf.DUMMYFUNCTION("if(V162="""","""",if($S162,""Not aligned w/ a specific learning goal."",V162&amp;"": ""&amp;vlookup(to_text(V162),'1.Learning-Goals'!$A$3:$B$100,2,FALSE)))"),"")</f>
        <v/>
      </c>
      <c r="AA162" s="46" t="str">
        <f>IFERROR(__xludf.DUMMYFUNCTION("if(W162="""","""",if($S162,""Not aligned w/ a specific learning goal."",W162&amp;"": ""&amp;vlookup(to_text(W162),'1.Learning-Goals'!$A$3:$B$100,2,FALSE)))"),"")</f>
        <v/>
      </c>
      <c r="AB162" s="48"/>
      <c r="AC162" s="48"/>
      <c r="AD162" s="48"/>
      <c r="AE162" s="48"/>
      <c r="AF162" s="48"/>
      <c r="AG162" s="48"/>
      <c r="AH162" s="48"/>
      <c r="AI162" s="48"/>
    </row>
    <row r="163">
      <c r="A163" s="41"/>
      <c r="B163" s="42" t="str">
        <f t="shared" si="1"/>
        <v/>
      </c>
      <c r="C163" s="38" t="s">
        <v>411</v>
      </c>
      <c r="D163" s="43" t="s">
        <v>412</v>
      </c>
      <c r="E163" s="38" t="s">
        <v>363</v>
      </c>
      <c r="F163" s="38" t="s">
        <v>387</v>
      </c>
      <c r="G163" s="43" t="s">
        <v>365</v>
      </c>
      <c r="H163" s="38" t="s">
        <v>6</v>
      </c>
      <c r="I163" s="43" t="s">
        <v>388</v>
      </c>
      <c r="J163" s="50"/>
      <c r="K163" s="50"/>
      <c r="L163" s="50"/>
      <c r="M163" s="43"/>
      <c r="N163" s="43"/>
      <c r="O163" s="38" t="s">
        <v>388</v>
      </c>
      <c r="P163" s="51" t="s">
        <v>413</v>
      </c>
      <c r="Q163" s="38" t="s">
        <v>369</v>
      </c>
      <c r="R163" s="46" t="str">
        <f>IFERROR(__xludf.DUMMYFUNCTION("if(isblank($A163),"""",REGEXREPLACE($A163,   "",?(\d),?"",  ""$1""&amp;""-""&amp;$H163))"),"")</f>
        <v/>
      </c>
      <c r="S163" s="47" t="b">
        <f t="shared" si="2"/>
        <v>0</v>
      </c>
      <c r="T163" s="47" t="str">
        <f>IFERROR(__xludf.DUMMYFUNCTION("iferror(split(A163,"","",TRUE,TRUE),"""")"),"")</f>
        <v/>
      </c>
      <c r="U163" s="47"/>
      <c r="V163" s="47"/>
      <c r="W163" s="47"/>
      <c r="X163" s="46" t="str">
        <f>IFERROR(__xludf.DUMMYFUNCTION("if(T163="""","""",if($S163,""Not aligned w/ a specific learning goal."",T163&amp;"": ""&amp;vlookup(to_text(T163),'1.Learning-Goals'!$A$3:$B$100,2,FALSE)))"),"")</f>
        <v/>
      </c>
      <c r="Y163" s="46" t="str">
        <f>IFERROR(__xludf.DUMMYFUNCTION("if(U163="""","""",if($S163,""Not aligned w/ a specific learning goal."",U163&amp;"": ""&amp;vlookup(to_text(U163),'1.Learning-Goals'!$A$3:$B$100,2,FALSE)))"),"")</f>
        <v/>
      </c>
      <c r="Z163" s="46" t="str">
        <f>IFERROR(__xludf.DUMMYFUNCTION("if(V163="""","""",if($S163,""Not aligned w/ a specific learning goal."",V163&amp;"": ""&amp;vlookup(to_text(V163),'1.Learning-Goals'!$A$3:$B$100,2,FALSE)))"),"")</f>
        <v/>
      </c>
      <c r="AA163" s="46" t="str">
        <f>IFERROR(__xludf.DUMMYFUNCTION("if(W163="""","""",if($S163,""Not aligned w/ a specific learning goal."",W163&amp;"": ""&amp;vlookup(to_text(W163),'1.Learning-Goals'!$A$3:$B$100,2,FALSE)))"),"")</f>
        <v/>
      </c>
      <c r="AB163" s="48"/>
      <c r="AC163" s="48"/>
      <c r="AD163" s="48"/>
      <c r="AE163" s="48"/>
      <c r="AF163" s="48"/>
      <c r="AG163" s="48"/>
      <c r="AH163" s="48"/>
      <c r="AI163" s="48"/>
    </row>
    <row r="164">
      <c r="A164" s="41"/>
      <c r="B164" s="42" t="str">
        <f t="shared" si="1"/>
        <v/>
      </c>
      <c r="C164" s="38" t="s">
        <v>414</v>
      </c>
      <c r="D164" s="43" t="s">
        <v>415</v>
      </c>
      <c r="E164" s="38" t="s">
        <v>363</v>
      </c>
      <c r="F164" s="38" t="s">
        <v>387</v>
      </c>
      <c r="G164" s="43" t="s">
        <v>365</v>
      </c>
      <c r="H164" s="38" t="s">
        <v>6</v>
      </c>
      <c r="I164" s="43" t="s">
        <v>388</v>
      </c>
      <c r="J164" s="50"/>
      <c r="K164" s="50"/>
      <c r="L164" s="50"/>
      <c r="M164" s="43"/>
      <c r="N164" s="43"/>
      <c r="O164" s="38" t="s">
        <v>388</v>
      </c>
      <c r="P164" s="51" t="s">
        <v>416</v>
      </c>
      <c r="Q164" s="38" t="s">
        <v>369</v>
      </c>
      <c r="R164" s="46" t="str">
        <f>IFERROR(__xludf.DUMMYFUNCTION("if(isblank($A164),"""",REGEXREPLACE($A164,   "",?(\d),?"",  ""$1""&amp;""-""&amp;$H164))"),"")</f>
        <v/>
      </c>
      <c r="S164" s="47" t="b">
        <f t="shared" si="2"/>
        <v>0</v>
      </c>
      <c r="T164" s="47" t="str">
        <f>IFERROR(__xludf.DUMMYFUNCTION("iferror(split(A164,"","",TRUE,TRUE),"""")"),"")</f>
        <v/>
      </c>
      <c r="U164" s="47"/>
      <c r="V164" s="47"/>
      <c r="W164" s="47"/>
      <c r="X164" s="46" t="str">
        <f>IFERROR(__xludf.DUMMYFUNCTION("if(T164="""","""",if($S164,""Not aligned w/ a specific learning goal."",T164&amp;"": ""&amp;vlookup(to_text(T164),'1.Learning-Goals'!$A$3:$B$100,2,FALSE)))"),"")</f>
        <v/>
      </c>
      <c r="Y164" s="46" t="str">
        <f>IFERROR(__xludf.DUMMYFUNCTION("if(U164="""","""",if($S164,""Not aligned w/ a specific learning goal."",U164&amp;"": ""&amp;vlookup(to_text(U164),'1.Learning-Goals'!$A$3:$B$100,2,FALSE)))"),"")</f>
        <v/>
      </c>
      <c r="Z164" s="46" t="str">
        <f>IFERROR(__xludf.DUMMYFUNCTION("if(V164="""","""",if($S164,""Not aligned w/ a specific learning goal."",V164&amp;"": ""&amp;vlookup(to_text(V164),'1.Learning-Goals'!$A$3:$B$100,2,FALSE)))"),"")</f>
        <v/>
      </c>
      <c r="AA164" s="46" t="str">
        <f>IFERROR(__xludf.DUMMYFUNCTION("if(W164="""","""",if($S164,""Not aligned w/ a specific learning goal."",W164&amp;"": ""&amp;vlookup(to_text(W164),'1.Learning-Goals'!$A$3:$B$100,2,FALSE)))"),"")</f>
        <v/>
      </c>
      <c r="AB164" s="48"/>
      <c r="AC164" s="48"/>
      <c r="AD164" s="48"/>
      <c r="AE164" s="48"/>
      <c r="AF164" s="48"/>
      <c r="AG164" s="48"/>
      <c r="AH164" s="48"/>
      <c r="AI164" s="48"/>
    </row>
    <row r="165">
      <c r="A165" s="41"/>
      <c r="B165" s="42" t="str">
        <f t="shared" si="1"/>
        <v/>
      </c>
      <c r="C165" s="38" t="s">
        <v>417</v>
      </c>
      <c r="D165" s="43" t="s">
        <v>418</v>
      </c>
      <c r="E165" s="38" t="s">
        <v>363</v>
      </c>
      <c r="F165" s="38" t="s">
        <v>364</v>
      </c>
      <c r="G165" s="43" t="s">
        <v>365</v>
      </c>
      <c r="H165" s="38" t="s">
        <v>6</v>
      </c>
      <c r="I165" s="43" t="s">
        <v>366</v>
      </c>
      <c r="J165" s="43"/>
      <c r="K165" s="43"/>
      <c r="L165" s="50"/>
      <c r="M165" s="43"/>
      <c r="N165" s="43"/>
      <c r="O165" s="38" t="s">
        <v>419</v>
      </c>
      <c r="P165" s="51" t="s">
        <v>420</v>
      </c>
      <c r="Q165" s="38" t="s">
        <v>369</v>
      </c>
      <c r="R165" s="46" t="str">
        <f>IFERROR(__xludf.DUMMYFUNCTION("if(isblank($A165),"""",REGEXREPLACE($A165,   "",?(\d),?"",  ""$1""&amp;""-""&amp;$H165))"),"")</f>
        <v/>
      </c>
      <c r="S165" s="47" t="b">
        <f t="shared" si="2"/>
        <v>0</v>
      </c>
      <c r="T165" s="47" t="str">
        <f>IFERROR(__xludf.DUMMYFUNCTION("iferror(split(A165,"","",TRUE,TRUE),"""")"),"")</f>
        <v/>
      </c>
      <c r="U165" s="47"/>
      <c r="V165" s="47"/>
      <c r="W165" s="47"/>
      <c r="X165" s="46" t="str">
        <f>IFERROR(__xludf.DUMMYFUNCTION("if(T165="""","""",if($S165,""Not aligned w/ a specific learning goal."",T165&amp;"": ""&amp;vlookup(to_text(T165),'1.Learning-Goals'!$A$3:$B$100,2,FALSE)))"),"")</f>
        <v/>
      </c>
      <c r="Y165" s="46" t="str">
        <f>IFERROR(__xludf.DUMMYFUNCTION("if(U165="""","""",if($S165,""Not aligned w/ a specific learning goal."",U165&amp;"": ""&amp;vlookup(to_text(U165),'1.Learning-Goals'!$A$3:$B$100,2,FALSE)))"),"")</f>
        <v/>
      </c>
      <c r="Z165" s="46" t="str">
        <f>IFERROR(__xludf.DUMMYFUNCTION("if(V165="""","""",if($S165,""Not aligned w/ a specific learning goal."",V165&amp;"": ""&amp;vlookup(to_text(V165),'1.Learning-Goals'!$A$3:$B$100,2,FALSE)))"),"")</f>
        <v/>
      </c>
      <c r="AA165" s="46" t="str">
        <f>IFERROR(__xludf.DUMMYFUNCTION("if(W165="""","""",if($S165,""Not aligned w/ a specific learning goal."",W165&amp;"": ""&amp;vlookup(to_text(W165),'1.Learning-Goals'!$A$3:$B$100,2,FALSE)))"),"")</f>
        <v/>
      </c>
      <c r="AB165" s="48"/>
      <c r="AC165" s="48"/>
      <c r="AD165" s="48"/>
      <c r="AE165" s="48"/>
      <c r="AF165" s="48"/>
      <c r="AG165" s="48"/>
      <c r="AH165" s="48"/>
      <c r="AI165" s="48"/>
    </row>
    <row r="166">
      <c r="A166" s="41"/>
      <c r="B166" s="42" t="str">
        <f t="shared" si="1"/>
        <v/>
      </c>
      <c r="C166" s="38" t="s">
        <v>421</v>
      </c>
      <c r="D166" s="43" t="s">
        <v>422</v>
      </c>
      <c r="E166" s="38" t="s">
        <v>363</v>
      </c>
      <c r="F166" s="38" t="s">
        <v>364</v>
      </c>
      <c r="G166" s="43" t="s">
        <v>365</v>
      </c>
      <c r="H166" s="38" t="s">
        <v>6</v>
      </c>
      <c r="I166" s="43" t="s">
        <v>366</v>
      </c>
      <c r="J166" s="43"/>
      <c r="K166" s="43"/>
      <c r="L166" s="50"/>
      <c r="M166" s="43"/>
      <c r="N166" s="43"/>
      <c r="O166" s="38" t="s">
        <v>419</v>
      </c>
      <c r="P166" s="51" t="s">
        <v>423</v>
      </c>
      <c r="Q166" s="38" t="s">
        <v>369</v>
      </c>
      <c r="R166" s="46" t="str">
        <f>IFERROR(__xludf.DUMMYFUNCTION("if(isblank($A166),"""",REGEXREPLACE($A166,   "",?(\d),?"",  ""$1""&amp;""-""&amp;$H166))"),"")</f>
        <v/>
      </c>
      <c r="S166" s="47" t="b">
        <f t="shared" si="2"/>
        <v>0</v>
      </c>
      <c r="T166" s="47" t="str">
        <f>IFERROR(__xludf.DUMMYFUNCTION("iferror(split(A166,"","",TRUE,TRUE),"""")"),"")</f>
        <v/>
      </c>
      <c r="U166" s="47"/>
      <c r="V166" s="47"/>
      <c r="W166" s="47"/>
      <c r="X166" s="46" t="str">
        <f>IFERROR(__xludf.DUMMYFUNCTION("if(T166="""","""",if($S166,""Not aligned w/ a specific learning goal."",T166&amp;"": ""&amp;vlookup(to_text(T166),'1.Learning-Goals'!$A$3:$B$100,2,FALSE)))"),"")</f>
        <v/>
      </c>
      <c r="Y166" s="46" t="str">
        <f>IFERROR(__xludf.DUMMYFUNCTION("if(U166="""","""",if($S166,""Not aligned w/ a specific learning goal."",U166&amp;"": ""&amp;vlookup(to_text(U166),'1.Learning-Goals'!$A$3:$B$100,2,FALSE)))"),"")</f>
        <v/>
      </c>
      <c r="Z166" s="46" t="str">
        <f>IFERROR(__xludf.DUMMYFUNCTION("if(V166="""","""",if($S166,""Not aligned w/ a specific learning goal."",V166&amp;"": ""&amp;vlookup(to_text(V166),'1.Learning-Goals'!$A$3:$B$100,2,FALSE)))"),"")</f>
        <v/>
      </c>
      <c r="AA166" s="46" t="str">
        <f>IFERROR(__xludf.DUMMYFUNCTION("if(W166="""","""",if($S166,""Not aligned w/ a specific learning goal."",W166&amp;"": ""&amp;vlookup(to_text(W166),'1.Learning-Goals'!$A$3:$B$100,2,FALSE)))"),"")</f>
        <v/>
      </c>
      <c r="AB166" s="48"/>
      <c r="AC166" s="48"/>
      <c r="AD166" s="48"/>
      <c r="AE166" s="48"/>
      <c r="AF166" s="48"/>
      <c r="AG166" s="48"/>
      <c r="AH166" s="48"/>
      <c r="AI166" s="48"/>
    </row>
    <row r="167">
      <c r="A167" s="41"/>
      <c r="B167" s="42" t="str">
        <f t="shared" si="1"/>
        <v/>
      </c>
      <c r="C167" s="38" t="s">
        <v>424</v>
      </c>
      <c r="D167" s="43" t="s">
        <v>425</v>
      </c>
      <c r="E167" s="38" t="s">
        <v>363</v>
      </c>
      <c r="F167" s="38" t="s">
        <v>364</v>
      </c>
      <c r="G167" s="43" t="s">
        <v>365</v>
      </c>
      <c r="H167" s="38" t="s">
        <v>6</v>
      </c>
      <c r="I167" s="43" t="s">
        <v>366</v>
      </c>
      <c r="J167" s="43"/>
      <c r="K167" s="43"/>
      <c r="L167" s="50"/>
      <c r="M167" s="43"/>
      <c r="N167" s="43"/>
      <c r="O167" s="38" t="s">
        <v>419</v>
      </c>
      <c r="P167" s="51" t="s">
        <v>426</v>
      </c>
      <c r="Q167" s="38" t="s">
        <v>369</v>
      </c>
      <c r="R167" s="46" t="str">
        <f>IFERROR(__xludf.DUMMYFUNCTION("if(isblank($A167),"""",REGEXREPLACE($A167,   "",?(\d),?"",  ""$1""&amp;""-""&amp;$H167))"),"")</f>
        <v/>
      </c>
      <c r="S167" s="47" t="b">
        <f t="shared" si="2"/>
        <v>0</v>
      </c>
      <c r="T167" s="47" t="str">
        <f>IFERROR(__xludf.DUMMYFUNCTION("iferror(split(A167,"","",TRUE,TRUE),"""")"),"")</f>
        <v/>
      </c>
      <c r="U167" s="47"/>
      <c r="V167" s="47"/>
      <c r="W167" s="47"/>
      <c r="X167" s="46" t="str">
        <f>IFERROR(__xludf.DUMMYFUNCTION("if(T167="""","""",if($S167,""Not aligned w/ a specific learning goal."",T167&amp;"": ""&amp;vlookup(to_text(T167),'1.Learning-Goals'!$A$3:$B$100,2,FALSE)))"),"")</f>
        <v/>
      </c>
      <c r="Y167" s="46" t="str">
        <f>IFERROR(__xludf.DUMMYFUNCTION("if(U167="""","""",if($S167,""Not aligned w/ a specific learning goal."",U167&amp;"": ""&amp;vlookup(to_text(U167),'1.Learning-Goals'!$A$3:$B$100,2,FALSE)))"),"")</f>
        <v/>
      </c>
      <c r="Z167" s="46" t="str">
        <f>IFERROR(__xludf.DUMMYFUNCTION("if(V167="""","""",if($S167,""Not aligned w/ a specific learning goal."",V167&amp;"": ""&amp;vlookup(to_text(V167),'1.Learning-Goals'!$A$3:$B$100,2,FALSE)))"),"")</f>
        <v/>
      </c>
      <c r="AA167" s="46" t="str">
        <f>IFERROR(__xludf.DUMMYFUNCTION("if(W167="""","""",if($S167,""Not aligned w/ a specific learning goal."",W167&amp;"": ""&amp;vlookup(to_text(W167),'1.Learning-Goals'!$A$3:$B$100,2,FALSE)))"),"")</f>
        <v/>
      </c>
      <c r="AB167" s="48"/>
      <c r="AC167" s="48"/>
      <c r="AD167" s="48"/>
      <c r="AE167" s="48"/>
      <c r="AF167" s="48"/>
      <c r="AG167" s="48"/>
      <c r="AH167" s="48"/>
      <c r="AI167" s="48"/>
    </row>
    <row r="168">
      <c r="A168" s="41"/>
      <c r="B168" s="42" t="str">
        <f t="shared" si="1"/>
        <v/>
      </c>
      <c r="C168" s="38" t="s">
        <v>427</v>
      </c>
      <c r="D168" s="43" t="s">
        <v>428</v>
      </c>
      <c r="E168" s="38" t="s">
        <v>363</v>
      </c>
      <c r="F168" s="38" t="s">
        <v>364</v>
      </c>
      <c r="G168" s="43" t="s">
        <v>365</v>
      </c>
      <c r="H168" s="38" t="s">
        <v>6</v>
      </c>
      <c r="I168" s="43" t="s">
        <v>366</v>
      </c>
      <c r="J168" s="43"/>
      <c r="K168" s="43"/>
      <c r="L168" s="50"/>
      <c r="M168" s="43"/>
      <c r="N168" s="43"/>
      <c r="O168" s="38" t="s">
        <v>419</v>
      </c>
      <c r="P168" s="51" t="s">
        <v>429</v>
      </c>
      <c r="Q168" s="38" t="s">
        <v>369</v>
      </c>
      <c r="R168" s="46" t="str">
        <f>IFERROR(__xludf.DUMMYFUNCTION("if(isblank($A168),"""",REGEXREPLACE($A168,   "",?(\d),?"",  ""$1""&amp;""-""&amp;$H168))"),"")</f>
        <v/>
      </c>
      <c r="S168" s="47" t="b">
        <f t="shared" si="2"/>
        <v>0</v>
      </c>
      <c r="T168" s="47" t="str">
        <f>IFERROR(__xludf.DUMMYFUNCTION("iferror(split(A168,"","",TRUE,TRUE),"""")"),"")</f>
        <v/>
      </c>
      <c r="U168" s="47"/>
      <c r="V168" s="47"/>
      <c r="W168" s="47"/>
      <c r="X168" s="46" t="str">
        <f>IFERROR(__xludf.DUMMYFUNCTION("if(T168="""","""",if($S168,""Not aligned w/ a specific learning goal."",T168&amp;"": ""&amp;vlookup(to_text(T168),'1.Learning-Goals'!$A$3:$B$100,2,FALSE)))"),"")</f>
        <v/>
      </c>
      <c r="Y168" s="46" t="str">
        <f>IFERROR(__xludf.DUMMYFUNCTION("if(U168="""","""",if($S168,""Not aligned w/ a specific learning goal."",U168&amp;"": ""&amp;vlookup(to_text(U168),'1.Learning-Goals'!$A$3:$B$100,2,FALSE)))"),"")</f>
        <v/>
      </c>
      <c r="Z168" s="46" t="str">
        <f>IFERROR(__xludf.DUMMYFUNCTION("if(V168="""","""",if($S168,""Not aligned w/ a specific learning goal."",V168&amp;"": ""&amp;vlookup(to_text(V168),'1.Learning-Goals'!$A$3:$B$100,2,FALSE)))"),"")</f>
        <v/>
      </c>
      <c r="AA168" s="46" t="str">
        <f>IFERROR(__xludf.DUMMYFUNCTION("if(W168="""","""",if($S168,""Not aligned w/ a specific learning goal."",W168&amp;"": ""&amp;vlookup(to_text(W168),'1.Learning-Goals'!$A$3:$B$100,2,FALSE)))"),"")</f>
        <v/>
      </c>
      <c r="AB168" s="48"/>
      <c r="AC168" s="48"/>
      <c r="AD168" s="48"/>
      <c r="AE168" s="48"/>
      <c r="AF168" s="48"/>
      <c r="AG168" s="48"/>
      <c r="AH168" s="48"/>
      <c r="AI168" s="48"/>
    </row>
    <row r="169">
      <c r="A169" s="41"/>
      <c r="B169" s="42" t="str">
        <f t="shared" si="1"/>
        <v/>
      </c>
      <c r="C169" s="38" t="s">
        <v>430</v>
      </c>
      <c r="D169" s="43" t="s">
        <v>431</v>
      </c>
      <c r="E169" s="38" t="s">
        <v>363</v>
      </c>
      <c r="F169" s="38" t="s">
        <v>364</v>
      </c>
      <c r="G169" s="43" t="s">
        <v>365</v>
      </c>
      <c r="H169" s="38" t="s">
        <v>6</v>
      </c>
      <c r="I169" s="43" t="s">
        <v>366</v>
      </c>
      <c r="J169" s="43"/>
      <c r="K169" s="43"/>
      <c r="L169" s="50"/>
      <c r="M169" s="43"/>
      <c r="N169" s="43"/>
      <c r="O169" s="38" t="s">
        <v>419</v>
      </c>
      <c r="P169" s="51" t="s">
        <v>432</v>
      </c>
      <c r="Q169" s="38" t="s">
        <v>369</v>
      </c>
      <c r="R169" s="46" t="str">
        <f>IFERROR(__xludf.DUMMYFUNCTION("if(isblank($A169),"""",REGEXREPLACE($A169,   "",?(\d),?"",  ""$1""&amp;""-""&amp;$H169))"),"")</f>
        <v/>
      </c>
      <c r="S169" s="47" t="b">
        <f t="shared" si="2"/>
        <v>0</v>
      </c>
      <c r="T169" s="47" t="str">
        <f>IFERROR(__xludf.DUMMYFUNCTION("iferror(split(A169,"","",TRUE,TRUE),"""")"),"")</f>
        <v/>
      </c>
      <c r="U169" s="47"/>
      <c r="V169" s="47"/>
      <c r="W169" s="47"/>
      <c r="X169" s="46" t="str">
        <f>IFERROR(__xludf.DUMMYFUNCTION("if(T169="""","""",if($S169,""Not aligned w/ a specific learning goal."",T169&amp;"": ""&amp;vlookup(to_text(T169),'1.Learning-Goals'!$A$3:$B$100,2,FALSE)))"),"")</f>
        <v/>
      </c>
      <c r="Y169" s="46" t="str">
        <f>IFERROR(__xludf.DUMMYFUNCTION("if(U169="""","""",if($S169,""Not aligned w/ a specific learning goal."",U169&amp;"": ""&amp;vlookup(to_text(U169),'1.Learning-Goals'!$A$3:$B$100,2,FALSE)))"),"")</f>
        <v/>
      </c>
      <c r="Z169" s="46" t="str">
        <f>IFERROR(__xludf.DUMMYFUNCTION("if(V169="""","""",if($S169,""Not aligned w/ a specific learning goal."",V169&amp;"": ""&amp;vlookup(to_text(V169),'1.Learning-Goals'!$A$3:$B$100,2,FALSE)))"),"")</f>
        <v/>
      </c>
      <c r="AA169" s="46" t="str">
        <f>IFERROR(__xludf.DUMMYFUNCTION("if(W169="""","""",if($S169,""Not aligned w/ a specific learning goal."",W169&amp;"": ""&amp;vlookup(to_text(W169),'1.Learning-Goals'!$A$3:$B$100,2,FALSE)))"),"")</f>
        <v/>
      </c>
      <c r="AB169" s="48"/>
      <c r="AC169" s="48"/>
      <c r="AD169" s="48"/>
      <c r="AE169" s="48"/>
      <c r="AF169" s="48"/>
      <c r="AG169" s="48"/>
      <c r="AH169" s="48"/>
      <c r="AI169" s="48"/>
    </row>
    <row r="170">
      <c r="A170" s="41"/>
      <c r="B170" s="42" t="str">
        <f t="shared" si="1"/>
        <v/>
      </c>
      <c r="C170" s="38" t="s">
        <v>433</v>
      </c>
      <c r="D170" s="43" t="s">
        <v>434</v>
      </c>
      <c r="E170" s="38" t="s">
        <v>363</v>
      </c>
      <c r="F170" s="38" t="s">
        <v>364</v>
      </c>
      <c r="G170" s="43" t="s">
        <v>365</v>
      </c>
      <c r="H170" s="38" t="s">
        <v>6</v>
      </c>
      <c r="I170" s="43" t="s">
        <v>366</v>
      </c>
      <c r="J170" s="43"/>
      <c r="K170" s="43"/>
      <c r="L170" s="50"/>
      <c r="M170" s="43"/>
      <c r="N170" s="43"/>
      <c r="O170" s="38" t="s">
        <v>419</v>
      </c>
      <c r="P170" s="51" t="s">
        <v>435</v>
      </c>
      <c r="Q170" s="38" t="s">
        <v>369</v>
      </c>
      <c r="R170" s="46" t="str">
        <f>IFERROR(__xludf.DUMMYFUNCTION("if(isblank($A170),"""",REGEXREPLACE($A170,   "",?(\d),?"",  ""$1""&amp;""-""&amp;$H170))"),"")</f>
        <v/>
      </c>
      <c r="S170" s="47" t="b">
        <f t="shared" si="2"/>
        <v>0</v>
      </c>
      <c r="T170" s="47" t="str">
        <f>IFERROR(__xludf.DUMMYFUNCTION("iferror(split(A170,"","",TRUE,TRUE),"""")"),"")</f>
        <v/>
      </c>
      <c r="U170" s="47"/>
      <c r="V170" s="47"/>
      <c r="W170" s="47"/>
      <c r="X170" s="46" t="str">
        <f>IFERROR(__xludf.DUMMYFUNCTION("if(T170="""","""",if($S170,""Not aligned w/ a specific learning goal."",T170&amp;"": ""&amp;vlookup(to_text(T170),'1.Learning-Goals'!$A$3:$B$100,2,FALSE)))"),"")</f>
        <v/>
      </c>
      <c r="Y170" s="46" t="str">
        <f>IFERROR(__xludf.DUMMYFUNCTION("if(U170="""","""",if($S170,""Not aligned w/ a specific learning goal."",U170&amp;"": ""&amp;vlookup(to_text(U170),'1.Learning-Goals'!$A$3:$B$100,2,FALSE)))"),"")</f>
        <v/>
      </c>
      <c r="Z170" s="46" t="str">
        <f>IFERROR(__xludf.DUMMYFUNCTION("if(V170="""","""",if($S170,""Not aligned w/ a specific learning goal."",V170&amp;"": ""&amp;vlookup(to_text(V170),'1.Learning-Goals'!$A$3:$B$100,2,FALSE)))"),"")</f>
        <v/>
      </c>
      <c r="AA170" s="46" t="str">
        <f>IFERROR(__xludf.DUMMYFUNCTION("if(W170="""","""",if($S170,""Not aligned w/ a specific learning goal."",W170&amp;"": ""&amp;vlookup(to_text(W170),'1.Learning-Goals'!$A$3:$B$100,2,FALSE)))"),"")</f>
        <v/>
      </c>
      <c r="AB170" s="48"/>
      <c r="AC170" s="48"/>
      <c r="AD170" s="48"/>
      <c r="AE170" s="48"/>
      <c r="AF170" s="48"/>
      <c r="AG170" s="48"/>
      <c r="AH170" s="48"/>
      <c r="AI170" s="48"/>
    </row>
    <row r="171">
      <c r="A171" s="41"/>
      <c r="B171" s="42" t="str">
        <f t="shared" si="1"/>
        <v/>
      </c>
      <c r="C171" s="38" t="s">
        <v>436</v>
      </c>
      <c r="D171" s="43" t="s">
        <v>437</v>
      </c>
      <c r="E171" s="38" t="s">
        <v>363</v>
      </c>
      <c r="F171" s="38" t="s">
        <v>438</v>
      </c>
      <c r="G171" s="43" t="s">
        <v>365</v>
      </c>
      <c r="H171" s="38" t="s">
        <v>6</v>
      </c>
      <c r="I171" s="43" t="s">
        <v>439</v>
      </c>
      <c r="J171" s="50"/>
      <c r="K171" s="50"/>
      <c r="L171" s="50"/>
      <c r="M171" s="43"/>
      <c r="N171" s="43"/>
      <c r="O171" s="38" t="s">
        <v>439</v>
      </c>
      <c r="P171" s="51" t="s">
        <v>440</v>
      </c>
      <c r="Q171" s="38" t="s">
        <v>369</v>
      </c>
      <c r="R171" s="46" t="str">
        <f>IFERROR(__xludf.DUMMYFUNCTION("if(isblank($A171),"""",REGEXREPLACE($A171,   "",?(\d),?"",  ""$1""&amp;""-""&amp;$H171))"),"")</f>
        <v/>
      </c>
      <c r="S171" s="47" t="b">
        <f t="shared" si="2"/>
        <v>0</v>
      </c>
      <c r="T171" s="47" t="str">
        <f>IFERROR(__xludf.DUMMYFUNCTION("iferror(split(A171,"","",TRUE,TRUE),"""")"),"")</f>
        <v/>
      </c>
      <c r="U171" s="47"/>
      <c r="V171" s="47"/>
      <c r="W171" s="47"/>
      <c r="X171" s="46" t="str">
        <f>IFERROR(__xludf.DUMMYFUNCTION("if(T171="""","""",if($S171,""Not aligned w/ a specific learning goal."",T171&amp;"": ""&amp;vlookup(to_text(T171),'1.Learning-Goals'!$A$3:$B$100,2,FALSE)))"),"")</f>
        <v/>
      </c>
      <c r="Y171" s="46" t="str">
        <f>IFERROR(__xludf.DUMMYFUNCTION("if(U171="""","""",if($S171,""Not aligned w/ a specific learning goal."",U171&amp;"": ""&amp;vlookup(to_text(U171),'1.Learning-Goals'!$A$3:$B$100,2,FALSE)))"),"")</f>
        <v/>
      </c>
      <c r="Z171" s="46" t="str">
        <f>IFERROR(__xludf.DUMMYFUNCTION("if(V171="""","""",if($S171,""Not aligned w/ a specific learning goal."",V171&amp;"": ""&amp;vlookup(to_text(V171),'1.Learning-Goals'!$A$3:$B$100,2,FALSE)))"),"")</f>
        <v/>
      </c>
      <c r="AA171" s="46" t="str">
        <f>IFERROR(__xludf.DUMMYFUNCTION("if(W171="""","""",if($S171,""Not aligned w/ a specific learning goal."",W171&amp;"": ""&amp;vlookup(to_text(W171),'1.Learning-Goals'!$A$3:$B$100,2,FALSE)))"),"")</f>
        <v/>
      </c>
      <c r="AB171" s="48"/>
      <c r="AC171" s="48"/>
      <c r="AD171" s="48"/>
      <c r="AE171" s="48"/>
      <c r="AF171" s="48"/>
      <c r="AG171" s="48"/>
      <c r="AH171" s="48"/>
      <c r="AI171" s="48"/>
    </row>
    <row r="172">
      <c r="A172" s="41"/>
      <c r="B172" s="42" t="str">
        <f t="shared" si="1"/>
        <v/>
      </c>
      <c r="C172" s="38" t="s">
        <v>441</v>
      </c>
      <c r="D172" s="43" t="s">
        <v>442</v>
      </c>
      <c r="E172" s="38" t="s">
        <v>363</v>
      </c>
      <c r="F172" s="38" t="s">
        <v>438</v>
      </c>
      <c r="G172" s="43" t="s">
        <v>365</v>
      </c>
      <c r="H172" s="38" t="s">
        <v>6</v>
      </c>
      <c r="I172" s="43" t="s">
        <v>439</v>
      </c>
      <c r="J172" s="50"/>
      <c r="K172" s="50"/>
      <c r="L172" s="50"/>
      <c r="M172" s="43"/>
      <c r="N172" s="43"/>
      <c r="O172" s="38" t="s">
        <v>439</v>
      </c>
      <c r="P172" s="51" t="s">
        <v>443</v>
      </c>
      <c r="Q172" s="38" t="s">
        <v>369</v>
      </c>
      <c r="R172" s="46" t="str">
        <f>IFERROR(__xludf.DUMMYFUNCTION("if(isblank($A172),"""",REGEXREPLACE($A172,   "",?(\d),?"",  ""$1""&amp;""-""&amp;$H172))"),"")</f>
        <v/>
      </c>
      <c r="S172" s="47" t="b">
        <f t="shared" si="2"/>
        <v>0</v>
      </c>
      <c r="T172" s="47" t="str">
        <f>IFERROR(__xludf.DUMMYFUNCTION("iferror(split(A172,"","",TRUE,TRUE),"""")"),"")</f>
        <v/>
      </c>
      <c r="U172" s="47"/>
      <c r="V172" s="47"/>
      <c r="W172" s="47"/>
      <c r="X172" s="46" t="str">
        <f>IFERROR(__xludf.DUMMYFUNCTION("if(T172="""","""",if($S172,""Not aligned w/ a specific learning goal."",T172&amp;"": ""&amp;vlookup(to_text(T172),'1.Learning-Goals'!$A$3:$B$100,2,FALSE)))"),"")</f>
        <v/>
      </c>
      <c r="Y172" s="46" t="str">
        <f>IFERROR(__xludf.DUMMYFUNCTION("if(U172="""","""",if($S172,""Not aligned w/ a specific learning goal."",U172&amp;"": ""&amp;vlookup(to_text(U172),'1.Learning-Goals'!$A$3:$B$100,2,FALSE)))"),"")</f>
        <v/>
      </c>
      <c r="Z172" s="46" t="str">
        <f>IFERROR(__xludf.DUMMYFUNCTION("if(V172="""","""",if($S172,""Not aligned w/ a specific learning goal."",V172&amp;"": ""&amp;vlookup(to_text(V172),'1.Learning-Goals'!$A$3:$B$100,2,FALSE)))"),"")</f>
        <v/>
      </c>
      <c r="AA172" s="46" t="str">
        <f>IFERROR(__xludf.DUMMYFUNCTION("if(W172="""","""",if($S172,""Not aligned w/ a specific learning goal."",W172&amp;"": ""&amp;vlookup(to_text(W172),'1.Learning-Goals'!$A$3:$B$100,2,FALSE)))"),"")</f>
        <v/>
      </c>
      <c r="AB172" s="48"/>
      <c r="AC172" s="48"/>
      <c r="AD172" s="48"/>
      <c r="AE172" s="48"/>
      <c r="AF172" s="48"/>
      <c r="AG172" s="48"/>
      <c r="AH172" s="48"/>
      <c r="AI172" s="48"/>
    </row>
    <row r="173">
      <c r="A173" s="41"/>
      <c r="B173" s="42" t="str">
        <f t="shared" si="1"/>
        <v/>
      </c>
      <c r="C173" s="38" t="s">
        <v>444</v>
      </c>
      <c r="D173" s="43" t="s">
        <v>445</v>
      </c>
      <c r="E173" s="38" t="s">
        <v>363</v>
      </c>
      <c r="F173" s="38" t="s">
        <v>438</v>
      </c>
      <c r="G173" s="43" t="s">
        <v>365</v>
      </c>
      <c r="H173" s="38" t="s">
        <v>6</v>
      </c>
      <c r="I173" s="43" t="s">
        <v>439</v>
      </c>
      <c r="J173" s="50"/>
      <c r="K173" s="50"/>
      <c r="L173" s="50"/>
      <c r="M173" s="43"/>
      <c r="N173" s="43"/>
      <c r="O173" s="38" t="s">
        <v>439</v>
      </c>
      <c r="P173" s="51" t="s">
        <v>446</v>
      </c>
      <c r="Q173" s="38" t="s">
        <v>369</v>
      </c>
      <c r="R173" s="46" t="str">
        <f>IFERROR(__xludf.DUMMYFUNCTION("if(isblank($A173),"""",REGEXREPLACE($A173,   "",?(\d),?"",  ""$1""&amp;""-""&amp;$H173))"),"")</f>
        <v/>
      </c>
      <c r="S173" s="47" t="b">
        <f t="shared" si="2"/>
        <v>0</v>
      </c>
      <c r="T173" s="47" t="str">
        <f>IFERROR(__xludf.DUMMYFUNCTION("iferror(split(A173,"","",TRUE,TRUE),"""")"),"")</f>
        <v/>
      </c>
      <c r="U173" s="47"/>
      <c r="V173" s="47"/>
      <c r="W173" s="47"/>
      <c r="X173" s="46" t="str">
        <f>IFERROR(__xludf.DUMMYFUNCTION("if(T173="""","""",if($S173,""Not aligned w/ a specific learning goal."",T173&amp;"": ""&amp;vlookup(to_text(T173),'1.Learning-Goals'!$A$3:$B$100,2,FALSE)))"),"")</f>
        <v/>
      </c>
      <c r="Y173" s="46" t="str">
        <f>IFERROR(__xludf.DUMMYFUNCTION("if(U173="""","""",if($S173,""Not aligned w/ a specific learning goal."",U173&amp;"": ""&amp;vlookup(to_text(U173),'1.Learning-Goals'!$A$3:$B$100,2,FALSE)))"),"")</f>
        <v/>
      </c>
      <c r="Z173" s="46" t="str">
        <f>IFERROR(__xludf.DUMMYFUNCTION("if(V173="""","""",if($S173,""Not aligned w/ a specific learning goal."",V173&amp;"": ""&amp;vlookup(to_text(V173),'1.Learning-Goals'!$A$3:$B$100,2,FALSE)))"),"")</f>
        <v/>
      </c>
      <c r="AA173" s="46" t="str">
        <f>IFERROR(__xludf.DUMMYFUNCTION("if(W173="""","""",if($S173,""Not aligned w/ a specific learning goal."",W173&amp;"": ""&amp;vlookup(to_text(W173),'1.Learning-Goals'!$A$3:$B$100,2,FALSE)))"),"")</f>
        <v/>
      </c>
      <c r="AB173" s="48"/>
      <c r="AC173" s="48"/>
      <c r="AD173" s="48"/>
      <c r="AE173" s="48"/>
      <c r="AF173" s="48"/>
      <c r="AG173" s="48"/>
      <c r="AH173" s="48"/>
      <c r="AI173" s="48"/>
    </row>
    <row r="174">
      <c r="A174" s="41"/>
      <c r="B174" s="42" t="str">
        <f t="shared" si="1"/>
        <v/>
      </c>
      <c r="C174" s="38" t="s">
        <v>447</v>
      </c>
      <c r="D174" s="43" t="s">
        <v>448</v>
      </c>
      <c r="E174" s="38" t="s">
        <v>363</v>
      </c>
      <c r="F174" s="38" t="s">
        <v>438</v>
      </c>
      <c r="G174" s="43" t="s">
        <v>365</v>
      </c>
      <c r="H174" s="38" t="s">
        <v>6</v>
      </c>
      <c r="I174" s="43" t="s">
        <v>439</v>
      </c>
      <c r="J174" s="50"/>
      <c r="K174" s="50"/>
      <c r="L174" s="50"/>
      <c r="M174" s="43"/>
      <c r="N174" s="43"/>
      <c r="O174" s="38" t="s">
        <v>439</v>
      </c>
      <c r="P174" s="51" t="s">
        <v>449</v>
      </c>
      <c r="Q174" s="38" t="s">
        <v>369</v>
      </c>
      <c r="R174" s="46" t="str">
        <f>IFERROR(__xludf.DUMMYFUNCTION("if(isblank($A174),"""",REGEXREPLACE($A174,   "",?(\d),?"",  ""$1""&amp;""-""&amp;$H174))"),"")</f>
        <v/>
      </c>
      <c r="S174" s="47" t="b">
        <f t="shared" si="2"/>
        <v>0</v>
      </c>
      <c r="T174" s="47" t="str">
        <f>IFERROR(__xludf.DUMMYFUNCTION("iferror(split(A174,"","",TRUE,TRUE),"""")"),"")</f>
        <v/>
      </c>
      <c r="U174" s="47"/>
      <c r="V174" s="47"/>
      <c r="W174" s="47"/>
      <c r="X174" s="46" t="str">
        <f>IFERROR(__xludf.DUMMYFUNCTION("if(T174="""","""",if($S174,""Not aligned w/ a specific learning goal."",T174&amp;"": ""&amp;vlookup(to_text(T174),'1.Learning-Goals'!$A$3:$B$100,2,FALSE)))"),"")</f>
        <v/>
      </c>
      <c r="Y174" s="46" t="str">
        <f>IFERROR(__xludf.DUMMYFUNCTION("if(U174="""","""",if($S174,""Not aligned w/ a specific learning goal."",U174&amp;"": ""&amp;vlookup(to_text(U174),'1.Learning-Goals'!$A$3:$B$100,2,FALSE)))"),"")</f>
        <v/>
      </c>
      <c r="Z174" s="46" t="str">
        <f>IFERROR(__xludf.DUMMYFUNCTION("if(V174="""","""",if($S174,""Not aligned w/ a specific learning goal."",V174&amp;"": ""&amp;vlookup(to_text(V174),'1.Learning-Goals'!$A$3:$B$100,2,FALSE)))"),"")</f>
        <v/>
      </c>
      <c r="AA174" s="46" t="str">
        <f>IFERROR(__xludf.DUMMYFUNCTION("if(W174="""","""",if($S174,""Not aligned w/ a specific learning goal."",W174&amp;"": ""&amp;vlookup(to_text(W174),'1.Learning-Goals'!$A$3:$B$100,2,FALSE)))"),"")</f>
        <v/>
      </c>
      <c r="AB174" s="48"/>
      <c r="AC174" s="48"/>
      <c r="AD174" s="48"/>
      <c r="AE174" s="48"/>
      <c r="AF174" s="48"/>
      <c r="AG174" s="48"/>
      <c r="AH174" s="48"/>
      <c r="AI174" s="48"/>
    </row>
    <row r="175">
      <c r="A175" s="41"/>
      <c r="B175" s="42" t="str">
        <f t="shared" si="1"/>
        <v/>
      </c>
      <c r="C175" s="38" t="s">
        <v>450</v>
      </c>
      <c r="D175" s="43" t="s">
        <v>451</v>
      </c>
      <c r="E175" s="38" t="s">
        <v>363</v>
      </c>
      <c r="F175" s="38" t="s">
        <v>438</v>
      </c>
      <c r="G175" s="43" t="s">
        <v>365</v>
      </c>
      <c r="H175" s="38" t="s">
        <v>6</v>
      </c>
      <c r="I175" s="43" t="s">
        <v>439</v>
      </c>
      <c r="J175" s="50"/>
      <c r="K175" s="50"/>
      <c r="L175" s="50"/>
      <c r="M175" s="43"/>
      <c r="N175" s="43"/>
      <c r="O175" s="38" t="s">
        <v>439</v>
      </c>
      <c r="P175" s="51" t="s">
        <v>452</v>
      </c>
      <c r="Q175" s="38" t="s">
        <v>369</v>
      </c>
      <c r="R175" s="46" t="str">
        <f>IFERROR(__xludf.DUMMYFUNCTION("if(isblank($A175),"""",REGEXREPLACE($A175,   "",?(\d),?"",  ""$1""&amp;""-""&amp;$H175))"),"")</f>
        <v/>
      </c>
      <c r="S175" s="47" t="b">
        <f t="shared" si="2"/>
        <v>0</v>
      </c>
      <c r="T175" s="47" t="str">
        <f>IFERROR(__xludf.DUMMYFUNCTION("iferror(split(A175,"","",TRUE,TRUE),"""")"),"")</f>
        <v/>
      </c>
      <c r="U175" s="47"/>
      <c r="V175" s="47"/>
      <c r="W175" s="47"/>
      <c r="X175" s="46" t="str">
        <f>IFERROR(__xludf.DUMMYFUNCTION("if(T175="""","""",if($S175,""Not aligned w/ a specific learning goal."",T175&amp;"": ""&amp;vlookup(to_text(T175),'1.Learning-Goals'!$A$3:$B$100,2,FALSE)))"),"")</f>
        <v/>
      </c>
      <c r="Y175" s="46" t="str">
        <f>IFERROR(__xludf.DUMMYFUNCTION("if(U175="""","""",if($S175,""Not aligned w/ a specific learning goal."",U175&amp;"": ""&amp;vlookup(to_text(U175),'1.Learning-Goals'!$A$3:$B$100,2,FALSE)))"),"")</f>
        <v/>
      </c>
      <c r="Z175" s="46" t="str">
        <f>IFERROR(__xludf.DUMMYFUNCTION("if(V175="""","""",if($S175,""Not aligned w/ a specific learning goal."",V175&amp;"": ""&amp;vlookup(to_text(V175),'1.Learning-Goals'!$A$3:$B$100,2,FALSE)))"),"")</f>
        <v/>
      </c>
      <c r="AA175" s="46" t="str">
        <f>IFERROR(__xludf.DUMMYFUNCTION("if(W175="""","""",if($S175,""Not aligned w/ a specific learning goal."",W175&amp;"": ""&amp;vlookup(to_text(W175),'1.Learning-Goals'!$A$3:$B$100,2,FALSE)))"),"")</f>
        <v/>
      </c>
      <c r="AB175" s="48"/>
      <c r="AC175" s="48"/>
      <c r="AD175" s="48"/>
      <c r="AE175" s="48"/>
      <c r="AF175" s="48"/>
      <c r="AG175" s="48"/>
      <c r="AH175" s="48"/>
      <c r="AI175" s="48"/>
    </row>
    <row r="176">
      <c r="A176" s="41"/>
      <c r="B176" s="42" t="str">
        <f t="shared" si="1"/>
        <v/>
      </c>
      <c r="C176" s="38" t="s">
        <v>453</v>
      </c>
      <c r="D176" s="43" t="s">
        <v>454</v>
      </c>
      <c r="E176" s="38" t="s">
        <v>363</v>
      </c>
      <c r="F176" s="38" t="s">
        <v>438</v>
      </c>
      <c r="G176" s="43" t="s">
        <v>365</v>
      </c>
      <c r="H176" s="38" t="s">
        <v>6</v>
      </c>
      <c r="I176" s="43" t="s">
        <v>439</v>
      </c>
      <c r="J176" s="50"/>
      <c r="K176" s="50"/>
      <c r="L176" s="50"/>
      <c r="M176" s="43"/>
      <c r="N176" s="43"/>
      <c r="O176" s="38" t="s">
        <v>439</v>
      </c>
      <c r="P176" s="51" t="s">
        <v>455</v>
      </c>
      <c r="Q176" s="38" t="s">
        <v>369</v>
      </c>
      <c r="R176" s="46" t="str">
        <f>IFERROR(__xludf.DUMMYFUNCTION("if(isblank($A176),"""",REGEXREPLACE($A176,   "",?(\d),?"",  ""$1""&amp;""-""&amp;$H176))"),"")</f>
        <v/>
      </c>
      <c r="S176" s="47" t="b">
        <f t="shared" si="2"/>
        <v>0</v>
      </c>
      <c r="T176" s="47" t="str">
        <f>IFERROR(__xludf.DUMMYFUNCTION("iferror(split(A176,"","",TRUE,TRUE),"""")"),"")</f>
        <v/>
      </c>
      <c r="U176" s="47"/>
      <c r="V176" s="47"/>
      <c r="W176" s="47"/>
      <c r="X176" s="46" t="str">
        <f>IFERROR(__xludf.DUMMYFUNCTION("if(T176="""","""",if($S176,""Not aligned w/ a specific learning goal."",T176&amp;"": ""&amp;vlookup(to_text(T176),'1.Learning-Goals'!$A$3:$B$100,2,FALSE)))"),"")</f>
        <v/>
      </c>
      <c r="Y176" s="46" t="str">
        <f>IFERROR(__xludf.DUMMYFUNCTION("if(U176="""","""",if($S176,""Not aligned w/ a specific learning goal."",U176&amp;"": ""&amp;vlookup(to_text(U176),'1.Learning-Goals'!$A$3:$B$100,2,FALSE)))"),"")</f>
        <v/>
      </c>
      <c r="Z176" s="46" t="str">
        <f>IFERROR(__xludf.DUMMYFUNCTION("if(V176="""","""",if($S176,""Not aligned w/ a specific learning goal."",V176&amp;"": ""&amp;vlookup(to_text(V176),'1.Learning-Goals'!$A$3:$B$100,2,FALSE)))"),"")</f>
        <v/>
      </c>
      <c r="AA176" s="46" t="str">
        <f>IFERROR(__xludf.DUMMYFUNCTION("if(W176="""","""",if($S176,""Not aligned w/ a specific learning goal."",W176&amp;"": ""&amp;vlookup(to_text(W176),'1.Learning-Goals'!$A$3:$B$100,2,FALSE)))"),"")</f>
        <v/>
      </c>
      <c r="AB176" s="48"/>
      <c r="AC176" s="48"/>
      <c r="AD176" s="48"/>
      <c r="AE176" s="48"/>
      <c r="AF176" s="48"/>
      <c r="AG176" s="48"/>
      <c r="AH176" s="48"/>
      <c r="AI176" s="48"/>
    </row>
    <row r="177">
      <c r="A177" s="41"/>
      <c r="B177" s="42" t="str">
        <f t="shared" si="1"/>
        <v/>
      </c>
      <c r="C177" s="38" t="s">
        <v>456</v>
      </c>
      <c r="D177" s="43" t="s">
        <v>457</v>
      </c>
      <c r="E177" s="38" t="s">
        <v>363</v>
      </c>
      <c r="F177" s="38" t="s">
        <v>438</v>
      </c>
      <c r="G177" s="43" t="s">
        <v>365</v>
      </c>
      <c r="H177" s="38" t="s">
        <v>6</v>
      </c>
      <c r="I177" s="43" t="s">
        <v>439</v>
      </c>
      <c r="J177" s="50"/>
      <c r="K177" s="50"/>
      <c r="L177" s="50"/>
      <c r="M177" s="43"/>
      <c r="N177" s="43"/>
      <c r="O177" s="38" t="s">
        <v>439</v>
      </c>
      <c r="P177" s="51" t="s">
        <v>458</v>
      </c>
      <c r="Q177" s="38" t="s">
        <v>369</v>
      </c>
      <c r="R177" s="46" t="str">
        <f>IFERROR(__xludf.DUMMYFUNCTION("if(isblank($A177),"""",REGEXREPLACE($A177,   "",?(\d),?"",  ""$1""&amp;""-""&amp;$H177))"),"")</f>
        <v/>
      </c>
      <c r="S177" s="47" t="b">
        <f t="shared" si="2"/>
        <v>0</v>
      </c>
      <c r="T177" s="47" t="str">
        <f>IFERROR(__xludf.DUMMYFUNCTION("iferror(split(A177,"","",TRUE,TRUE),"""")"),"")</f>
        <v/>
      </c>
      <c r="U177" s="47"/>
      <c r="V177" s="47"/>
      <c r="W177" s="47"/>
      <c r="X177" s="46" t="str">
        <f>IFERROR(__xludf.DUMMYFUNCTION("if(T177="""","""",if($S177,""Not aligned w/ a specific learning goal."",T177&amp;"": ""&amp;vlookup(to_text(T177),'1.Learning-Goals'!$A$3:$B$100,2,FALSE)))"),"")</f>
        <v/>
      </c>
      <c r="Y177" s="46" t="str">
        <f>IFERROR(__xludf.DUMMYFUNCTION("if(U177="""","""",if($S177,""Not aligned w/ a specific learning goal."",U177&amp;"": ""&amp;vlookup(to_text(U177),'1.Learning-Goals'!$A$3:$B$100,2,FALSE)))"),"")</f>
        <v/>
      </c>
      <c r="Z177" s="46" t="str">
        <f>IFERROR(__xludf.DUMMYFUNCTION("if(V177="""","""",if($S177,""Not aligned w/ a specific learning goal."",V177&amp;"": ""&amp;vlookup(to_text(V177),'1.Learning-Goals'!$A$3:$B$100,2,FALSE)))"),"")</f>
        <v/>
      </c>
      <c r="AA177" s="46" t="str">
        <f>IFERROR(__xludf.DUMMYFUNCTION("if(W177="""","""",if($S177,""Not aligned w/ a specific learning goal."",W177&amp;"": ""&amp;vlookup(to_text(W177),'1.Learning-Goals'!$A$3:$B$100,2,FALSE)))"),"")</f>
        <v/>
      </c>
      <c r="AB177" s="48"/>
      <c r="AC177" s="48"/>
      <c r="AD177" s="48"/>
      <c r="AE177" s="48"/>
      <c r="AF177" s="48"/>
      <c r="AG177" s="48"/>
      <c r="AH177" s="48"/>
      <c r="AI177" s="48"/>
    </row>
    <row r="178">
      <c r="A178" s="41"/>
      <c r="B178" s="42" t="str">
        <f t="shared" si="1"/>
        <v/>
      </c>
      <c r="C178" s="38" t="s">
        <v>459</v>
      </c>
      <c r="D178" s="43" t="s">
        <v>460</v>
      </c>
      <c r="E178" s="38" t="s">
        <v>363</v>
      </c>
      <c r="F178" s="38" t="s">
        <v>438</v>
      </c>
      <c r="G178" s="43" t="s">
        <v>365</v>
      </c>
      <c r="H178" s="38" t="s">
        <v>6</v>
      </c>
      <c r="I178" s="43" t="s">
        <v>439</v>
      </c>
      <c r="J178" s="50"/>
      <c r="K178" s="50"/>
      <c r="L178" s="50"/>
      <c r="M178" s="43"/>
      <c r="N178" s="43"/>
      <c r="O178" s="38" t="s">
        <v>439</v>
      </c>
      <c r="P178" s="51" t="s">
        <v>461</v>
      </c>
      <c r="Q178" s="38" t="s">
        <v>369</v>
      </c>
      <c r="R178" s="46" t="str">
        <f>IFERROR(__xludf.DUMMYFUNCTION("if(isblank($A178),"""",REGEXREPLACE($A178,   "",?(\d),?"",  ""$1""&amp;""-""&amp;$H178))"),"")</f>
        <v/>
      </c>
      <c r="S178" s="47" t="b">
        <f t="shared" si="2"/>
        <v>0</v>
      </c>
      <c r="T178" s="47" t="str">
        <f>IFERROR(__xludf.DUMMYFUNCTION("iferror(split(A178,"","",TRUE,TRUE),"""")"),"")</f>
        <v/>
      </c>
      <c r="U178" s="47"/>
      <c r="V178" s="47"/>
      <c r="W178" s="47"/>
      <c r="X178" s="46" t="str">
        <f>IFERROR(__xludf.DUMMYFUNCTION("if(T178="""","""",if($S178,""Not aligned w/ a specific learning goal."",T178&amp;"": ""&amp;vlookup(to_text(T178),'1.Learning-Goals'!$A$3:$B$100,2,FALSE)))"),"")</f>
        <v/>
      </c>
      <c r="Y178" s="46" t="str">
        <f>IFERROR(__xludf.DUMMYFUNCTION("if(U178="""","""",if($S178,""Not aligned w/ a specific learning goal."",U178&amp;"": ""&amp;vlookup(to_text(U178),'1.Learning-Goals'!$A$3:$B$100,2,FALSE)))"),"")</f>
        <v/>
      </c>
      <c r="Z178" s="46" t="str">
        <f>IFERROR(__xludf.DUMMYFUNCTION("if(V178="""","""",if($S178,""Not aligned w/ a specific learning goal."",V178&amp;"": ""&amp;vlookup(to_text(V178),'1.Learning-Goals'!$A$3:$B$100,2,FALSE)))"),"")</f>
        <v/>
      </c>
      <c r="AA178" s="46" t="str">
        <f>IFERROR(__xludf.DUMMYFUNCTION("if(W178="""","""",if($S178,""Not aligned w/ a specific learning goal."",W178&amp;"": ""&amp;vlookup(to_text(W178),'1.Learning-Goals'!$A$3:$B$100,2,FALSE)))"),"")</f>
        <v/>
      </c>
      <c r="AB178" s="48"/>
      <c r="AC178" s="48"/>
      <c r="AD178" s="48"/>
      <c r="AE178" s="48"/>
      <c r="AF178" s="48"/>
      <c r="AG178" s="48"/>
      <c r="AH178" s="48"/>
      <c r="AI178" s="48"/>
    </row>
    <row r="179">
      <c r="A179" s="41"/>
      <c r="B179" s="42" t="str">
        <f t="shared" si="1"/>
        <v/>
      </c>
      <c r="C179" s="38" t="s">
        <v>462</v>
      </c>
      <c r="D179" s="43" t="s">
        <v>463</v>
      </c>
      <c r="E179" s="38" t="s">
        <v>363</v>
      </c>
      <c r="F179" s="38" t="s">
        <v>438</v>
      </c>
      <c r="G179" s="43" t="s">
        <v>365</v>
      </c>
      <c r="H179" s="38" t="s">
        <v>6</v>
      </c>
      <c r="I179" s="43" t="s">
        <v>439</v>
      </c>
      <c r="J179" s="50"/>
      <c r="K179" s="50"/>
      <c r="L179" s="50"/>
      <c r="M179" s="43"/>
      <c r="N179" s="43"/>
      <c r="O179" s="38" t="s">
        <v>439</v>
      </c>
      <c r="P179" s="51" t="s">
        <v>464</v>
      </c>
      <c r="Q179" s="38" t="s">
        <v>369</v>
      </c>
      <c r="R179" s="46" t="str">
        <f>IFERROR(__xludf.DUMMYFUNCTION("if(isblank($A179),"""",REGEXREPLACE($A179,   "",?(\d),?"",  ""$1""&amp;""-""&amp;$H179))"),"")</f>
        <v/>
      </c>
      <c r="S179" s="47" t="b">
        <f t="shared" si="2"/>
        <v>0</v>
      </c>
      <c r="T179" s="47" t="str">
        <f>IFERROR(__xludf.DUMMYFUNCTION("iferror(split(A179,"","",TRUE,TRUE),"""")"),"")</f>
        <v/>
      </c>
      <c r="U179" s="47"/>
      <c r="V179" s="47"/>
      <c r="W179" s="47"/>
      <c r="X179" s="46" t="str">
        <f>IFERROR(__xludf.DUMMYFUNCTION("if(T179="""","""",if($S179,""Not aligned w/ a specific learning goal."",T179&amp;"": ""&amp;vlookup(to_text(T179),'1.Learning-Goals'!$A$3:$B$100,2,FALSE)))"),"")</f>
        <v/>
      </c>
      <c r="Y179" s="46" t="str">
        <f>IFERROR(__xludf.DUMMYFUNCTION("if(U179="""","""",if($S179,""Not aligned w/ a specific learning goal."",U179&amp;"": ""&amp;vlookup(to_text(U179),'1.Learning-Goals'!$A$3:$B$100,2,FALSE)))"),"")</f>
        <v/>
      </c>
      <c r="Z179" s="46" t="str">
        <f>IFERROR(__xludf.DUMMYFUNCTION("if(V179="""","""",if($S179,""Not aligned w/ a specific learning goal."",V179&amp;"": ""&amp;vlookup(to_text(V179),'1.Learning-Goals'!$A$3:$B$100,2,FALSE)))"),"")</f>
        <v/>
      </c>
      <c r="AA179" s="46" t="str">
        <f>IFERROR(__xludf.DUMMYFUNCTION("if(W179="""","""",if($S179,""Not aligned w/ a specific learning goal."",W179&amp;"": ""&amp;vlookup(to_text(W179),'1.Learning-Goals'!$A$3:$B$100,2,FALSE)))"),"")</f>
        <v/>
      </c>
      <c r="AB179" s="48"/>
      <c r="AC179" s="48"/>
      <c r="AD179" s="48"/>
      <c r="AE179" s="48"/>
      <c r="AF179" s="48"/>
      <c r="AG179" s="48"/>
      <c r="AH179" s="48"/>
      <c r="AI179" s="48"/>
    </row>
    <row r="180">
      <c r="A180" s="41"/>
      <c r="B180" s="42" t="str">
        <f t="shared" si="1"/>
        <v/>
      </c>
      <c r="C180" s="38" t="s">
        <v>465</v>
      </c>
      <c r="D180" s="43" t="s">
        <v>466</v>
      </c>
      <c r="E180" s="38" t="s">
        <v>363</v>
      </c>
      <c r="F180" s="38" t="s">
        <v>438</v>
      </c>
      <c r="G180" s="43" t="s">
        <v>365</v>
      </c>
      <c r="H180" s="38" t="s">
        <v>6</v>
      </c>
      <c r="I180" s="43" t="s">
        <v>439</v>
      </c>
      <c r="J180" s="50"/>
      <c r="K180" s="50"/>
      <c r="L180" s="50"/>
      <c r="M180" s="43"/>
      <c r="N180" s="43"/>
      <c r="O180" s="38" t="s">
        <v>439</v>
      </c>
      <c r="P180" s="51" t="s">
        <v>467</v>
      </c>
      <c r="Q180" s="38" t="s">
        <v>369</v>
      </c>
      <c r="R180" s="46" t="str">
        <f>IFERROR(__xludf.DUMMYFUNCTION("if(isblank($A180),"""",REGEXREPLACE($A180,   "",?(\d),?"",  ""$1""&amp;""-""&amp;$H180))"),"")</f>
        <v/>
      </c>
      <c r="S180" s="47" t="b">
        <f t="shared" si="2"/>
        <v>0</v>
      </c>
      <c r="T180" s="47" t="str">
        <f>IFERROR(__xludf.DUMMYFUNCTION("iferror(split(A180,"","",TRUE,TRUE),"""")"),"")</f>
        <v/>
      </c>
      <c r="U180" s="47"/>
      <c r="V180" s="47"/>
      <c r="W180" s="47"/>
      <c r="X180" s="46" t="str">
        <f>IFERROR(__xludf.DUMMYFUNCTION("if(T180="""","""",if($S180,""Not aligned w/ a specific learning goal."",T180&amp;"": ""&amp;vlookup(to_text(T180),'1.Learning-Goals'!$A$3:$B$100,2,FALSE)))"),"")</f>
        <v/>
      </c>
      <c r="Y180" s="46" t="str">
        <f>IFERROR(__xludf.DUMMYFUNCTION("if(U180="""","""",if($S180,""Not aligned w/ a specific learning goal."",U180&amp;"": ""&amp;vlookup(to_text(U180),'1.Learning-Goals'!$A$3:$B$100,2,FALSE)))"),"")</f>
        <v/>
      </c>
      <c r="Z180" s="46" t="str">
        <f>IFERROR(__xludf.DUMMYFUNCTION("if(V180="""","""",if($S180,""Not aligned w/ a specific learning goal."",V180&amp;"": ""&amp;vlookup(to_text(V180),'1.Learning-Goals'!$A$3:$B$100,2,FALSE)))"),"")</f>
        <v/>
      </c>
      <c r="AA180" s="46" t="str">
        <f>IFERROR(__xludf.DUMMYFUNCTION("if(W180="""","""",if($S180,""Not aligned w/ a specific learning goal."",W180&amp;"": ""&amp;vlookup(to_text(W180),'1.Learning-Goals'!$A$3:$B$100,2,FALSE)))"),"")</f>
        <v/>
      </c>
      <c r="AB180" s="48"/>
      <c r="AC180" s="48"/>
      <c r="AD180" s="48"/>
      <c r="AE180" s="48"/>
      <c r="AF180" s="48"/>
      <c r="AG180" s="48"/>
      <c r="AH180" s="48"/>
      <c r="AI180" s="48"/>
    </row>
    <row r="181">
      <c r="A181" s="41"/>
      <c r="B181" s="42" t="str">
        <f t="shared" si="1"/>
        <v/>
      </c>
      <c r="C181" s="38" t="s">
        <v>468</v>
      </c>
      <c r="D181" s="43" t="s">
        <v>362</v>
      </c>
      <c r="E181" s="38" t="s">
        <v>363</v>
      </c>
      <c r="F181" s="38" t="s">
        <v>364</v>
      </c>
      <c r="G181" s="43">
        <v>5.0</v>
      </c>
      <c r="H181" s="38" t="s">
        <v>6</v>
      </c>
      <c r="I181" s="43" t="s">
        <v>366</v>
      </c>
      <c r="J181" s="43"/>
      <c r="K181" s="43"/>
      <c r="L181" s="50"/>
      <c r="M181" s="43"/>
      <c r="N181" s="43"/>
      <c r="O181" s="38" t="s">
        <v>367</v>
      </c>
      <c r="P181" s="51" t="s">
        <v>469</v>
      </c>
      <c r="Q181" s="45">
        <v>44322.0</v>
      </c>
      <c r="R181" s="46" t="str">
        <f>IFERROR(__xludf.DUMMYFUNCTION("if(isblank($A181),"""",REGEXREPLACE($A181,   "",?(\d),?"",  ""$1""&amp;""-""&amp;$H181))"),"")</f>
        <v/>
      </c>
      <c r="S181" s="47" t="b">
        <f t="shared" si="2"/>
        <v>0</v>
      </c>
      <c r="T181" s="47" t="str">
        <f>IFERROR(__xludf.DUMMYFUNCTION("iferror(split(A181,"","",TRUE,TRUE),"""")"),"")</f>
        <v/>
      </c>
      <c r="U181" s="47"/>
      <c r="V181" s="47"/>
      <c r="W181" s="47"/>
      <c r="X181" s="46" t="str">
        <f>IFERROR(__xludf.DUMMYFUNCTION("if(T181="""","""",if($S181,""Not aligned w/ a specific learning goal."",T181&amp;"": ""&amp;vlookup(to_text(T181),'1.Learning-Goals'!$A$3:$B$100,2,FALSE)))"),"")</f>
        <v/>
      </c>
      <c r="Y181" s="46" t="str">
        <f>IFERROR(__xludf.DUMMYFUNCTION("if(U181="""","""",if($S181,""Not aligned w/ a specific learning goal."",U181&amp;"": ""&amp;vlookup(to_text(U181),'1.Learning-Goals'!$A$3:$B$100,2,FALSE)))"),"")</f>
        <v/>
      </c>
      <c r="Z181" s="46" t="str">
        <f>IFERROR(__xludf.DUMMYFUNCTION("if(V181="""","""",if($S181,""Not aligned w/ a specific learning goal."",V181&amp;"": ""&amp;vlookup(to_text(V181),'1.Learning-Goals'!$A$3:$B$100,2,FALSE)))"),"")</f>
        <v/>
      </c>
      <c r="AA181" s="46" t="str">
        <f>IFERROR(__xludf.DUMMYFUNCTION("if(W181="""","""",if($S181,""Not aligned w/ a specific learning goal."",W181&amp;"": ""&amp;vlookup(to_text(W181),'1.Learning-Goals'!$A$3:$B$100,2,FALSE)))"),"")</f>
        <v/>
      </c>
      <c r="AB181" s="48"/>
      <c r="AC181" s="48"/>
      <c r="AD181" s="48"/>
      <c r="AE181" s="48"/>
      <c r="AF181" s="48"/>
      <c r="AG181" s="48"/>
      <c r="AH181" s="48"/>
      <c r="AI181" s="48"/>
    </row>
    <row r="182">
      <c r="A182" s="41"/>
      <c r="B182" s="42" t="str">
        <f t="shared" si="1"/>
        <v/>
      </c>
      <c r="C182" s="38" t="s">
        <v>470</v>
      </c>
      <c r="D182" s="43" t="s">
        <v>471</v>
      </c>
      <c r="E182" s="38" t="s">
        <v>363</v>
      </c>
      <c r="F182" s="38" t="s">
        <v>364</v>
      </c>
      <c r="G182" s="43">
        <v>5.0</v>
      </c>
      <c r="H182" s="38" t="s">
        <v>6</v>
      </c>
      <c r="I182" s="43" t="s">
        <v>366</v>
      </c>
      <c r="J182" s="43"/>
      <c r="K182" s="43"/>
      <c r="L182" s="50"/>
      <c r="M182" s="43"/>
      <c r="N182" s="43"/>
      <c r="O182" s="38" t="s">
        <v>367</v>
      </c>
      <c r="P182" s="51" t="s">
        <v>472</v>
      </c>
      <c r="Q182" s="45">
        <v>44322.0</v>
      </c>
      <c r="R182" s="46" t="str">
        <f>IFERROR(__xludf.DUMMYFUNCTION("if(isblank($A182),"""",REGEXREPLACE($A182,   "",?(\d),?"",  ""$1""&amp;""-""&amp;$H182))"),"")</f>
        <v/>
      </c>
      <c r="S182" s="47" t="b">
        <f t="shared" si="2"/>
        <v>0</v>
      </c>
      <c r="T182" s="47" t="str">
        <f>IFERROR(__xludf.DUMMYFUNCTION("iferror(split(A182,"","",TRUE,TRUE),"""")"),"")</f>
        <v/>
      </c>
      <c r="U182" s="47"/>
      <c r="V182" s="47"/>
      <c r="W182" s="47"/>
      <c r="X182" s="46" t="str">
        <f>IFERROR(__xludf.DUMMYFUNCTION("if(T182="""","""",if($S182,""Not aligned w/ a specific learning goal."",T182&amp;"": ""&amp;vlookup(to_text(T182),'1.Learning-Goals'!$A$3:$B$100,2,FALSE)))"),"")</f>
        <v/>
      </c>
      <c r="Y182" s="46" t="str">
        <f>IFERROR(__xludf.DUMMYFUNCTION("if(U182="""","""",if($S182,""Not aligned w/ a specific learning goal."",U182&amp;"": ""&amp;vlookup(to_text(U182),'1.Learning-Goals'!$A$3:$B$100,2,FALSE)))"),"")</f>
        <v/>
      </c>
      <c r="Z182" s="46" t="str">
        <f>IFERROR(__xludf.DUMMYFUNCTION("if(V182="""","""",if($S182,""Not aligned w/ a specific learning goal."",V182&amp;"": ""&amp;vlookup(to_text(V182),'1.Learning-Goals'!$A$3:$B$100,2,FALSE)))"),"")</f>
        <v/>
      </c>
      <c r="AA182" s="46" t="str">
        <f>IFERROR(__xludf.DUMMYFUNCTION("if(W182="""","""",if($S182,""Not aligned w/ a specific learning goal."",W182&amp;"": ""&amp;vlookup(to_text(W182),'1.Learning-Goals'!$A$3:$B$100,2,FALSE)))"),"")</f>
        <v/>
      </c>
      <c r="AB182" s="48"/>
      <c r="AC182" s="48"/>
      <c r="AD182" s="48"/>
      <c r="AE182" s="48"/>
      <c r="AF182" s="48"/>
      <c r="AG182" s="48"/>
      <c r="AH182" s="48"/>
      <c r="AI182" s="48"/>
    </row>
    <row r="183">
      <c r="A183" s="41"/>
      <c r="B183" s="42" t="str">
        <f t="shared" si="1"/>
        <v/>
      </c>
      <c r="C183" s="38" t="s">
        <v>473</v>
      </c>
      <c r="D183" s="43" t="s">
        <v>474</v>
      </c>
      <c r="E183" s="38" t="s">
        <v>363</v>
      </c>
      <c r="F183" s="38" t="s">
        <v>364</v>
      </c>
      <c r="G183" s="43">
        <v>5.0</v>
      </c>
      <c r="H183" s="38" t="s">
        <v>6</v>
      </c>
      <c r="I183" s="43" t="s">
        <v>366</v>
      </c>
      <c r="J183" s="43"/>
      <c r="K183" s="43"/>
      <c r="L183" s="50"/>
      <c r="M183" s="43"/>
      <c r="N183" s="43"/>
      <c r="O183" s="38" t="s">
        <v>367</v>
      </c>
      <c r="P183" s="51" t="s">
        <v>475</v>
      </c>
      <c r="Q183" s="45">
        <v>44322.0</v>
      </c>
      <c r="R183" s="46" t="str">
        <f>IFERROR(__xludf.DUMMYFUNCTION("if(isblank($A183),"""",REGEXREPLACE($A183,   "",?(\d),?"",  ""$1""&amp;""-""&amp;$H183))"),"")</f>
        <v/>
      </c>
      <c r="S183" s="47" t="b">
        <f t="shared" si="2"/>
        <v>0</v>
      </c>
      <c r="T183" s="47" t="str">
        <f>IFERROR(__xludf.DUMMYFUNCTION("iferror(split(A183,"","",TRUE,TRUE),"""")"),"")</f>
        <v/>
      </c>
      <c r="U183" s="47"/>
      <c r="V183" s="47"/>
      <c r="W183" s="47"/>
      <c r="X183" s="46" t="str">
        <f>IFERROR(__xludf.DUMMYFUNCTION("if(T183="""","""",if($S183,""Not aligned w/ a specific learning goal."",T183&amp;"": ""&amp;vlookup(to_text(T183),'1.Learning-Goals'!$A$3:$B$100,2,FALSE)))"),"")</f>
        <v/>
      </c>
      <c r="Y183" s="46" t="str">
        <f>IFERROR(__xludf.DUMMYFUNCTION("if(U183="""","""",if($S183,""Not aligned w/ a specific learning goal."",U183&amp;"": ""&amp;vlookup(to_text(U183),'1.Learning-Goals'!$A$3:$B$100,2,FALSE)))"),"")</f>
        <v/>
      </c>
      <c r="Z183" s="46" t="str">
        <f>IFERROR(__xludf.DUMMYFUNCTION("if(V183="""","""",if($S183,""Not aligned w/ a specific learning goal."",V183&amp;"": ""&amp;vlookup(to_text(V183),'1.Learning-Goals'!$A$3:$B$100,2,FALSE)))"),"")</f>
        <v/>
      </c>
      <c r="AA183" s="46" t="str">
        <f>IFERROR(__xludf.DUMMYFUNCTION("if(W183="""","""",if($S183,""Not aligned w/ a specific learning goal."",W183&amp;"": ""&amp;vlookup(to_text(W183),'1.Learning-Goals'!$A$3:$B$100,2,FALSE)))"),"")</f>
        <v/>
      </c>
      <c r="AB183" s="48"/>
      <c r="AC183" s="48"/>
      <c r="AD183" s="48"/>
      <c r="AE183" s="48"/>
      <c r="AF183" s="48"/>
      <c r="AG183" s="48"/>
      <c r="AH183" s="48"/>
      <c r="AI183" s="48"/>
    </row>
    <row r="184">
      <c r="A184" s="41"/>
      <c r="B184" s="42" t="str">
        <f t="shared" si="1"/>
        <v/>
      </c>
      <c r="C184" s="38" t="s">
        <v>476</v>
      </c>
      <c r="D184" s="43" t="s">
        <v>477</v>
      </c>
      <c r="E184" s="38" t="s">
        <v>363</v>
      </c>
      <c r="F184" s="38" t="s">
        <v>364</v>
      </c>
      <c r="G184" s="43">
        <v>5.0</v>
      </c>
      <c r="H184" s="38" t="s">
        <v>6</v>
      </c>
      <c r="I184" s="43" t="s">
        <v>366</v>
      </c>
      <c r="J184" s="43"/>
      <c r="K184" s="43"/>
      <c r="L184" s="50"/>
      <c r="M184" s="43"/>
      <c r="N184" s="43"/>
      <c r="O184" s="38" t="s">
        <v>367</v>
      </c>
      <c r="P184" s="51" t="s">
        <v>478</v>
      </c>
      <c r="Q184" s="45">
        <v>44322.0</v>
      </c>
      <c r="R184" s="46" t="str">
        <f>IFERROR(__xludf.DUMMYFUNCTION("if(isblank($A184),"""",REGEXREPLACE($A184,   "",?(\d),?"",  ""$1""&amp;""-""&amp;$H184))"),"")</f>
        <v/>
      </c>
      <c r="S184" s="47" t="b">
        <f t="shared" si="2"/>
        <v>0</v>
      </c>
      <c r="T184" s="47" t="str">
        <f>IFERROR(__xludf.DUMMYFUNCTION("iferror(split(A184,"","",TRUE,TRUE),"""")"),"")</f>
        <v/>
      </c>
      <c r="U184" s="47"/>
      <c r="V184" s="47"/>
      <c r="W184" s="47"/>
      <c r="X184" s="46" t="str">
        <f>IFERROR(__xludf.DUMMYFUNCTION("if(T184="""","""",if($S184,""Not aligned w/ a specific learning goal."",T184&amp;"": ""&amp;vlookup(to_text(T184),'1.Learning-Goals'!$A$3:$B$100,2,FALSE)))"),"")</f>
        <v/>
      </c>
      <c r="Y184" s="46" t="str">
        <f>IFERROR(__xludf.DUMMYFUNCTION("if(U184="""","""",if($S184,""Not aligned w/ a specific learning goal."",U184&amp;"": ""&amp;vlookup(to_text(U184),'1.Learning-Goals'!$A$3:$B$100,2,FALSE)))"),"")</f>
        <v/>
      </c>
      <c r="Z184" s="46" t="str">
        <f>IFERROR(__xludf.DUMMYFUNCTION("if(V184="""","""",if($S184,""Not aligned w/ a specific learning goal."",V184&amp;"": ""&amp;vlookup(to_text(V184),'1.Learning-Goals'!$A$3:$B$100,2,FALSE)))"),"")</f>
        <v/>
      </c>
      <c r="AA184" s="46" t="str">
        <f>IFERROR(__xludf.DUMMYFUNCTION("if(W184="""","""",if($S184,""Not aligned w/ a specific learning goal."",W184&amp;"": ""&amp;vlookup(to_text(W184),'1.Learning-Goals'!$A$3:$B$100,2,FALSE)))"),"")</f>
        <v/>
      </c>
      <c r="AB184" s="48"/>
      <c r="AC184" s="48"/>
      <c r="AD184" s="48"/>
      <c r="AE184" s="48"/>
      <c r="AF184" s="48"/>
      <c r="AG184" s="48"/>
      <c r="AH184" s="48"/>
      <c r="AI184" s="48"/>
    </row>
    <row r="185">
      <c r="A185" s="41"/>
      <c r="B185" s="42" t="str">
        <f t="shared" si="1"/>
        <v/>
      </c>
      <c r="C185" s="38" t="s">
        <v>479</v>
      </c>
      <c r="D185" s="43" t="s">
        <v>480</v>
      </c>
      <c r="E185" s="38" t="s">
        <v>363</v>
      </c>
      <c r="F185" s="38" t="s">
        <v>364</v>
      </c>
      <c r="G185" s="43">
        <v>5.0</v>
      </c>
      <c r="H185" s="38" t="s">
        <v>6</v>
      </c>
      <c r="I185" s="43" t="s">
        <v>366</v>
      </c>
      <c r="J185" s="43"/>
      <c r="K185" s="43"/>
      <c r="L185" s="50"/>
      <c r="M185" s="43"/>
      <c r="N185" s="43"/>
      <c r="O185" s="38" t="s">
        <v>367</v>
      </c>
      <c r="P185" s="51" t="s">
        <v>481</v>
      </c>
      <c r="Q185" s="45">
        <v>44322.0</v>
      </c>
      <c r="R185" s="46" t="str">
        <f>IFERROR(__xludf.DUMMYFUNCTION("if(isblank($A185),"""",REGEXREPLACE($A185,   "",?(\d),?"",  ""$1""&amp;""-""&amp;$H185))"),"")</f>
        <v/>
      </c>
      <c r="S185" s="47" t="b">
        <f t="shared" si="2"/>
        <v>0</v>
      </c>
      <c r="T185" s="47" t="str">
        <f>IFERROR(__xludf.DUMMYFUNCTION("iferror(split(A185,"","",TRUE,TRUE),"""")"),"")</f>
        <v/>
      </c>
      <c r="U185" s="47"/>
      <c r="V185" s="47"/>
      <c r="W185" s="47"/>
      <c r="X185" s="46" t="str">
        <f>IFERROR(__xludf.DUMMYFUNCTION("if(T185="""","""",if($S185,""Not aligned w/ a specific learning goal."",T185&amp;"": ""&amp;vlookup(to_text(T185),'1.Learning-Goals'!$A$3:$B$100,2,FALSE)))"),"")</f>
        <v/>
      </c>
      <c r="Y185" s="46" t="str">
        <f>IFERROR(__xludf.DUMMYFUNCTION("if(U185="""","""",if($S185,""Not aligned w/ a specific learning goal."",U185&amp;"": ""&amp;vlookup(to_text(U185),'1.Learning-Goals'!$A$3:$B$100,2,FALSE)))"),"")</f>
        <v/>
      </c>
      <c r="Z185" s="46" t="str">
        <f>IFERROR(__xludf.DUMMYFUNCTION("if(V185="""","""",if($S185,""Not aligned w/ a specific learning goal."",V185&amp;"": ""&amp;vlookup(to_text(V185),'1.Learning-Goals'!$A$3:$B$100,2,FALSE)))"),"")</f>
        <v/>
      </c>
      <c r="AA185" s="46" t="str">
        <f>IFERROR(__xludf.DUMMYFUNCTION("if(W185="""","""",if($S185,""Not aligned w/ a specific learning goal."",W185&amp;"": ""&amp;vlookup(to_text(W185),'1.Learning-Goals'!$A$3:$B$100,2,FALSE)))"),"")</f>
        <v/>
      </c>
      <c r="AB185" s="48"/>
      <c r="AC185" s="48"/>
      <c r="AD185" s="48"/>
      <c r="AE185" s="48"/>
      <c r="AF185" s="48"/>
      <c r="AG185" s="48"/>
      <c r="AH185" s="48"/>
      <c r="AI185" s="48"/>
    </row>
    <row r="186">
      <c r="A186" s="41"/>
      <c r="B186" s="42" t="str">
        <f t="shared" si="1"/>
        <v/>
      </c>
      <c r="C186" s="38" t="s">
        <v>482</v>
      </c>
      <c r="D186" s="43" t="s">
        <v>483</v>
      </c>
      <c r="E186" s="38" t="s">
        <v>363</v>
      </c>
      <c r="F186" s="38" t="s">
        <v>364</v>
      </c>
      <c r="G186" s="43">
        <v>5.0</v>
      </c>
      <c r="H186" s="38" t="s">
        <v>6</v>
      </c>
      <c r="I186" s="43" t="s">
        <v>366</v>
      </c>
      <c r="J186" s="43"/>
      <c r="K186" s="43"/>
      <c r="L186" s="50"/>
      <c r="M186" s="43"/>
      <c r="N186" s="43"/>
      <c r="O186" s="38" t="s">
        <v>367</v>
      </c>
      <c r="P186" s="51" t="s">
        <v>484</v>
      </c>
      <c r="Q186" s="45">
        <v>44322.0</v>
      </c>
      <c r="R186" s="46" t="str">
        <f>IFERROR(__xludf.DUMMYFUNCTION("if(isblank($A186),"""",REGEXREPLACE($A186,   "",?(\d),?"",  ""$1""&amp;""-""&amp;$H186))"),"")</f>
        <v/>
      </c>
      <c r="S186" s="47" t="b">
        <f t="shared" si="2"/>
        <v>0</v>
      </c>
      <c r="T186" s="47" t="str">
        <f>IFERROR(__xludf.DUMMYFUNCTION("iferror(split(A186,"","",TRUE,TRUE),"""")"),"")</f>
        <v/>
      </c>
      <c r="U186" s="47"/>
      <c r="V186" s="47"/>
      <c r="W186" s="47"/>
      <c r="X186" s="46" t="str">
        <f>IFERROR(__xludf.DUMMYFUNCTION("if(T186="""","""",if($S186,""Not aligned w/ a specific learning goal."",T186&amp;"": ""&amp;vlookup(to_text(T186),'1.Learning-Goals'!$A$3:$B$100,2,FALSE)))"),"")</f>
        <v/>
      </c>
      <c r="Y186" s="46" t="str">
        <f>IFERROR(__xludf.DUMMYFUNCTION("if(U186="""","""",if($S186,""Not aligned w/ a specific learning goal."",U186&amp;"": ""&amp;vlookup(to_text(U186),'1.Learning-Goals'!$A$3:$B$100,2,FALSE)))"),"")</f>
        <v/>
      </c>
      <c r="Z186" s="46" t="str">
        <f>IFERROR(__xludf.DUMMYFUNCTION("if(V186="""","""",if($S186,""Not aligned w/ a specific learning goal."",V186&amp;"": ""&amp;vlookup(to_text(V186),'1.Learning-Goals'!$A$3:$B$100,2,FALSE)))"),"")</f>
        <v/>
      </c>
      <c r="AA186" s="46" t="str">
        <f>IFERROR(__xludf.DUMMYFUNCTION("if(W186="""","""",if($S186,""Not aligned w/ a specific learning goal."",W186&amp;"": ""&amp;vlookup(to_text(W186),'1.Learning-Goals'!$A$3:$B$100,2,FALSE)))"),"")</f>
        <v/>
      </c>
      <c r="AB186" s="48"/>
      <c r="AC186" s="48"/>
      <c r="AD186" s="48"/>
      <c r="AE186" s="48"/>
      <c r="AF186" s="48"/>
      <c r="AG186" s="48"/>
      <c r="AH186" s="48"/>
      <c r="AI186" s="48"/>
    </row>
    <row r="187">
      <c r="A187" s="41"/>
      <c r="B187" s="42" t="str">
        <f t="shared" si="1"/>
        <v/>
      </c>
      <c r="C187" s="38" t="s">
        <v>485</v>
      </c>
      <c r="D187" s="43" t="s">
        <v>371</v>
      </c>
      <c r="E187" s="38" t="s">
        <v>363</v>
      </c>
      <c r="F187" s="38" t="s">
        <v>364</v>
      </c>
      <c r="G187" s="43">
        <v>5.0</v>
      </c>
      <c r="H187" s="38" t="s">
        <v>6</v>
      </c>
      <c r="I187" s="43" t="s">
        <v>366</v>
      </c>
      <c r="J187" s="43"/>
      <c r="K187" s="43"/>
      <c r="L187" s="50"/>
      <c r="M187" s="43"/>
      <c r="N187" s="43"/>
      <c r="O187" s="38" t="s">
        <v>367</v>
      </c>
      <c r="P187" s="51" t="s">
        <v>486</v>
      </c>
      <c r="Q187" s="45">
        <v>44322.0</v>
      </c>
      <c r="R187" s="46" t="str">
        <f>IFERROR(__xludf.DUMMYFUNCTION("if(isblank($A187),"""",REGEXREPLACE($A187,   "",?(\d),?"",  ""$1""&amp;""-""&amp;$H187))"),"")</f>
        <v/>
      </c>
      <c r="S187" s="47" t="b">
        <f t="shared" si="2"/>
        <v>0</v>
      </c>
      <c r="T187" s="47" t="str">
        <f>IFERROR(__xludf.DUMMYFUNCTION("iferror(split(A187,"","",TRUE,TRUE),"""")"),"")</f>
        <v/>
      </c>
      <c r="U187" s="47"/>
      <c r="V187" s="47"/>
      <c r="W187" s="47"/>
      <c r="X187" s="46" t="str">
        <f>IFERROR(__xludf.DUMMYFUNCTION("if(T187="""","""",if($S187,""Not aligned w/ a specific learning goal."",T187&amp;"": ""&amp;vlookup(to_text(T187),'1.Learning-Goals'!$A$3:$B$100,2,FALSE)))"),"")</f>
        <v/>
      </c>
      <c r="Y187" s="46" t="str">
        <f>IFERROR(__xludf.DUMMYFUNCTION("if(U187="""","""",if($S187,""Not aligned w/ a specific learning goal."",U187&amp;"": ""&amp;vlookup(to_text(U187),'1.Learning-Goals'!$A$3:$B$100,2,FALSE)))"),"")</f>
        <v/>
      </c>
      <c r="Z187" s="46" t="str">
        <f>IFERROR(__xludf.DUMMYFUNCTION("if(V187="""","""",if($S187,""Not aligned w/ a specific learning goal."",V187&amp;"": ""&amp;vlookup(to_text(V187),'1.Learning-Goals'!$A$3:$B$100,2,FALSE)))"),"")</f>
        <v/>
      </c>
      <c r="AA187" s="46" t="str">
        <f>IFERROR(__xludf.DUMMYFUNCTION("if(W187="""","""",if($S187,""Not aligned w/ a specific learning goal."",W187&amp;"": ""&amp;vlookup(to_text(W187),'1.Learning-Goals'!$A$3:$B$100,2,FALSE)))"),"")</f>
        <v/>
      </c>
      <c r="AB187" s="48"/>
      <c r="AC187" s="48"/>
      <c r="AD187" s="48"/>
      <c r="AE187" s="48"/>
      <c r="AF187" s="48"/>
      <c r="AG187" s="48"/>
      <c r="AH187" s="48"/>
      <c r="AI187" s="48"/>
    </row>
    <row r="188">
      <c r="A188" s="41"/>
      <c r="B188" s="42" t="str">
        <f t="shared" si="1"/>
        <v/>
      </c>
      <c r="C188" s="38" t="s">
        <v>487</v>
      </c>
      <c r="D188" s="43" t="s">
        <v>488</v>
      </c>
      <c r="E188" s="38" t="s">
        <v>363</v>
      </c>
      <c r="F188" s="38" t="s">
        <v>364</v>
      </c>
      <c r="G188" s="43">
        <v>5.0</v>
      </c>
      <c r="H188" s="38" t="s">
        <v>6</v>
      </c>
      <c r="I188" s="43" t="s">
        <v>366</v>
      </c>
      <c r="J188" s="43"/>
      <c r="K188" s="43"/>
      <c r="L188" s="50"/>
      <c r="M188" s="43"/>
      <c r="N188" s="43"/>
      <c r="O188" s="38" t="s">
        <v>367</v>
      </c>
      <c r="P188" s="51" t="s">
        <v>489</v>
      </c>
      <c r="Q188" s="45">
        <v>44322.0</v>
      </c>
      <c r="R188" s="46" t="str">
        <f>IFERROR(__xludf.DUMMYFUNCTION("if(isblank($A188),"""",REGEXREPLACE($A188,   "",?(\d),?"",  ""$1""&amp;""-""&amp;$H188))"),"")</f>
        <v/>
      </c>
      <c r="S188" s="47" t="b">
        <f t="shared" si="2"/>
        <v>0</v>
      </c>
      <c r="T188" s="47" t="str">
        <f>IFERROR(__xludf.DUMMYFUNCTION("iferror(split(A188,"","",TRUE,TRUE),"""")"),"")</f>
        <v/>
      </c>
      <c r="U188" s="47"/>
      <c r="V188" s="47"/>
      <c r="W188" s="47"/>
      <c r="X188" s="46" t="str">
        <f>IFERROR(__xludf.DUMMYFUNCTION("if(T188="""","""",if($S188,""Not aligned w/ a specific learning goal."",T188&amp;"": ""&amp;vlookup(to_text(T188),'1.Learning-Goals'!$A$3:$B$100,2,FALSE)))"),"")</f>
        <v/>
      </c>
      <c r="Y188" s="46" t="str">
        <f>IFERROR(__xludf.DUMMYFUNCTION("if(U188="""","""",if($S188,""Not aligned w/ a specific learning goal."",U188&amp;"": ""&amp;vlookup(to_text(U188),'1.Learning-Goals'!$A$3:$B$100,2,FALSE)))"),"")</f>
        <v/>
      </c>
      <c r="Z188" s="46" t="str">
        <f>IFERROR(__xludf.DUMMYFUNCTION("if(V188="""","""",if($S188,""Not aligned w/ a specific learning goal."",V188&amp;"": ""&amp;vlookup(to_text(V188),'1.Learning-Goals'!$A$3:$B$100,2,FALSE)))"),"")</f>
        <v/>
      </c>
      <c r="AA188" s="46" t="str">
        <f>IFERROR(__xludf.DUMMYFUNCTION("if(W188="""","""",if($S188,""Not aligned w/ a specific learning goal."",W188&amp;"": ""&amp;vlookup(to_text(W188),'1.Learning-Goals'!$A$3:$B$100,2,FALSE)))"),"")</f>
        <v/>
      </c>
      <c r="AB188" s="48"/>
      <c r="AC188" s="48"/>
      <c r="AD188" s="48"/>
      <c r="AE188" s="48"/>
      <c r="AF188" s="48"/>
      <c r="AG188" s="48"/>
      <c r="AH188" s="48"/>
      <c r="AI188" s="48"/>
    </row>
    <row r="189">
      <c r="A189" s="41"/>
      <c r="B189" s="42" t="str">
        <f t="shared" si="1"/>
        <v/>
      </c>
      <c r="C189" s="38" t="s">
        <v>490</v>
      </c>
      <c r="D189" s="43" t="s">
        <v>491</v>
      </c>
      <c r="E189" s="38" t="s">
        <v>363</v>
      </c>
      <c r="F189" s="38" t="s">
        <v>364</v>
      </c>
      <c r="G189" s="43">
        <v>5.0</v>
      </c>
      <c r="H189" s="38" t="s">
        <v>6</v>
      </c>
      <c r="I189" s="43" t="s">
        <v>366</v>
      </c>
      <c r="J189" s="43"/>
      <c r="K189" s="43"/>
      <c r="L189" s="50"/>
      <c r="M189" s="43"/>
      <c r="N189" s="43"/>
      <c r="O189" s="38" t="s">
        <v>367</v>
      </c>
      <c r="P189" s="51" t="s">
        <v>492</v>
      </c>
      <c r="Q189" s="45">
        <v>44322.0</v>
      </c>
      <c r="R189" s="46" t="str">
        <f>IFERROR(__xludf.DUMMYFUNCTION("if(isblank($A189),"""",REGEXREPLACE($A189,   "",?(\d),?"",  ""$1""&amp;""-""&amp;$H189))"),"")</f>
        <v/>
      </c>
      <c r="S189" s="47" t="b">
        <f t="shared" si="2"/>
        <v>0</v>
      </c>
      <c r="T189" s="47" t="str">
        <f>IFERROR(__xludf.DUMMYFUNCTION("iferror(split(A189,"","",TRUE,TRUE),"""")"),"")</f>
        <v/>
      </c>
      <c r="U189" s="47"/>
      <c r="V189" s="47"/>
      <c r="W189" s="47"/>
      <c r="X189" s="46" t="str">
        <f>IFERROR(__xludf.DUMMYFUNCTION("if(T189="""","""",if($S189,""Not aligned w/ a specific learning goal."",T189&amp;"": ""&amp;vlookup(to_text(T189),'1.Learning-Goals'!$A$3:$B$100,2,FALSE)))"),"")</f>
        <v/>
      </c>
      <c r="Y189" s="46" t="str">
        <f>IFERROR(__xludf.DUMMYFUNCTION("if(U189="""","""",if($S189,""Not aligned w/ a specific learning goal."",U189&amp;"": ""&amp;vlookup(to_text(U189),'1.Learning-Goals'!$A$3:$B$100,2,FALSE)))"),"")</f>
        <v/>
      </c>
      <c r="Z189" s="46" t="str">
        <f>IFERROR(__xludf.DUMMYFUNCTION("if(V189="""","""",if($S189,""Not aligned w/ a specific learning goal."",V189&amp;"": ""&amp;vlookup(to_text(V189),'1.Learning-Goals'!$A$3:$B$100,2,FALSE)))"),"")</f>
        <v/>
      </c>
      <c r="AA189" s="46" t="str">
        <f>IFERROR(__xludf.DUMMYFUNCTION("if(W189="""","""",if($S189,""Not aligned w/ a specific learning goal."",W189&amp;"": ""&amp;vlookup(to_text(W189),'1.Learning-Goals'!$A$3:$B$100,2,FALSE)))"),"")</f>
        <v/>
      </c>
      <c r="AB189" s="48"/>
      <c r="AC189" s="48"/>
      <c r="AD189" s="48"/>
      <c r="AE189" s="48"/>
      <c r="AF189" s="48"/>
      <c r="AG189" s="48"/>
      <c r="AH189" s="48"/>
      <c r="AI189" s="48"/>
    </row>
    <row r="190">
      <c r="A190" s="41"/>
      <c r="B190" s="42" t="str">
        <f t="shared" si="1"/>
        <v/>
      </c>
      <c r="C190" s="38" t="s">
        <v>493</v>
      </c>
      <c r="D190" s="43" t="s">
        <v>494</v>
      </c>
      <c r="E190" s="38" t="s">
        <v>363</v>
      </c>
      <c r="F190" s="38" t="s">
        <v>364</v>
      </c>
      <c r="G190" s="43">
        <v>5.0</v>
      </c>
      <c r="H190" s="38" t="s">
        <v>6</v>
      </c>
      <c r="I190" s="43" t="s">
        <v>366</v>
      </c>
      <c r="J190" s="43"/>
      <c r="K190" s="43"/>
      <c r="L190" s="50"/>
      <c r="M190" s="43"/>
      <c r="N190" s="43"/>
      <c r="O190" s="38" t="s">
        <v>367</v>
      </c>
      <c r="P190" s="51" t="s">
        <v>495</v>
      </c>
      <c r="Q190" s="45">
        <v>44322.0</v>
      </c>
      <c r="R190" s="46" t="str">
        <f>IFERROR(__xludf.DUMMYFUNCTION("if(isblank($A190),"""",REGEXREPLACE($A190,   "",?(\d),?"",  ""$1""&amp;""-""&amp;$H190))"),"")</f>
        <v/>
      </c>
      <c r="S190" s="47" t="b">
        <f t="shared" si="2"/>
        <v>0</v>
      </c>
      <c r="T190" s="47" t="str">
        <f>IFERROR(__xludf.DUMMYFUNCTION("iferror(split(A190,"","",TRUE,TRUE),"""")"),"")</f>
        <v/>
      </c>
      <c r="U190" s="47"/>
      <c r="V190" s="47"/>
      <c r="W190" s="47"/>
      <c r="X190" s="46" t="str">
        <f>IFERROR(__xludf.DUMMYFUNCTION("if(T190="""","""",if($S190,""Not aligned w/ a specific learning goal."",T190&amp;"": ""&amp;vlookup(to_text(T190),'1.Learning-Goals'!$A$3:$B$100,2,FALSE)))"),"")</f>
        <v/>
      </c>
      <c r="Y190" s="46" t="str">
        <f>IFERROR(__xludf.DUMMYFUNCTION("if(U190="""","""",if($S190,""Not aligned w/ a specific learning goal."",U190&amp;"": ""&amp;vlookup(to_text(U190),'1.Learning-Goals'!$A$3:$B$100,2,FALSE)))"),"")</f>
        <v/>
      </c>
      <c r="Z190" s="46" t="str">
        <f>IFERROR(__xludf.DUMMYFUNCTION("if(V190="""","""",if($S190,""Not aligned w/ a specific learning goal."",V190&amp;"": ""&amp;vlookup(to_text(V190),'1.Learning-Goals'!$A$3:$B$100,2,FALSE)))"),"")</f>
        <v/>
      </c>
      <c r="AA190" s="46" t="str">
        <f>IFERROR(__xludf.DUMMYFUNCTION("if(W190="""","""",if($S190,""Not aligned w/ a specific learning goal."",W190&amp;"": ""&amp;vlookup(to_text(W190),'1.Learning-Goals'!$A$3:$B$100,2,FALSE)))"),"")</f>
        <v/>
      </c>
      <c r="AB190" s="48"/>
      <c r="AC190" s="48"/>
      <c r="AD190" s="48"/>
      <c r="AE190" s="48"/>
      <c r="AF190" s="48"/>
      <c r="AG190" s="48"/>
      <c r="AH190" s="48"/>
      <c r="AI190" s="48"/>
    </row>
    <row r="191">
      <c r="A191" s="41"/>
      <c r="B191" s="42" t="str">
        <f t="shared" si="1"/>
        <v/>
      </c>
      <c r="C191" s="38" t="s">
        <v>496</v>
      </c>
      <c r="D191" s="43" t="s">
        <v>497</v>
      </c>
      <c r="E191" s="38" t="s">
        <v>363</v>
      </c>
      <c r="F191" s="38" t="s">
        <v>364</v>
      </c>
      <c r="G191" s="43">
        <v>5.0</v>
      </c>
      <c r="H191" s="38" t="s">
        <v>6</v>
      </c>
      <c r="I191" s="43" t="s">
        <v>366</v>
      </c>
      <c r="J191" s="43"/>
      <c r="K191" s="43"/>
      <c r="L191" s="50"/>
      <c r="M191" s="43"/>
      <c r="N191" s="43"/>
      <c r="O191" s="38" t="s">
        <v>367</v>
      </c>
      <c r="P191" s="51" t="s">
        <v>498</v>
      </c>
      <c r="Q191" s="45">
        <v>44322.0</v>
      </c>
      <c r="R191" s="46" t="str">
        <f>IFERROR(__xludf.DUMMYFUNCTION("if(isblank($A191),"""",REGEXREPLACE($A191,   "",?(\d),?"",  ""$1""&amp;""-""&amp;$H191))"),"")</f>
        <v/>
      </c>
      <c r="S191" s="47" t="b">
        <f t="shared" si="2"/>
        <v>0</v>
      </c>
      <c r="T191" s="47" t="str">
        <f>IFERROR(__xludf.DUMMYFUNCTION("iferror(split(A191,"","",TRUE,TRUE),"""")"),"")</f>
        <v/>
      </c>
      <c r="U191" s="47"/>
      <c r="V191" s="47"/>
      <c r="W191" s="47"/>
      <c r="X191" s="46" t="str">
        <f>IFERROR(__xludf.DUMMYFUNCTION("if(T191="""","""",if($S191,""Not aligned w/ a specific learning goal."",T191&amp;"": ""&amp;vlookup(to_text(T191),'1.Learning-Goals'!$A$3:$B$100,2,FALSE)))"),"")</f>
        <v/>
      </c>
      <c r="Y191" s="46" t="str">
        <f>IFERROR(__xludf.DUMMYFUNCTION("if(U191="""","""",if($S191,""Not aligned w/ a specific learning goal."",U191&amp;"": ""&amp;vlookup(to_text(U191),'1.Learning-Goals'!$A$3:$B$100,2,FALSE)))"),"")</f>
        <v/>
      </c>
      <c r="Z191" s="46" t="str">
        <f>IFERROR(__xludf.DUMMYFUNCTION("if(V191="""","""",if($S191,""Not aligned w/ a specific learning goal."",V191&amp;"": ""&amp;vlookup(to_text(V191),'1.Learning-Goals'!$A$3:$B$100,2,FALSE)))"),"")</f>
        <v/>
      </c>
      <c r="AA191" s="46" t="str">
        <f>IFERROR(__xludf.DUMMYFUNCTION("if(W191="""","""",if($S191,""Not aligned w/ a specific learning goal."",W191&amp;"": ""&amp;vlookup(to_text(W191),'1.Learning-Goals'!$A$3:$B$100,2,FALSE)))"),"")</f>
        <v/>
      </c>
      <c r="AB191" s="48"/>
      <c r="AC191" s="48"/>
      <c r="AD191" s="48"/>
      <c r="AE191" s="48"/>
      <c r="AF191" s="48"/>
      <c r="AG191" s="48"/>
      <c r="AH191" s="48"/>
      <c r="AI191" s="48"/>
    </row>
    <row r="192">
      <c r="A192" s="41"/>
      <c r="B192" s="42" t="str">
        <f t="shared" si="1"/>
        <v/>
      </c>
      <c r="C192" s="38" t="s">
        <v>499</v>
      </c>
      <c r="D192" s="43" t="s">
        <v>500</v>
      </c>
      <c r="E192" s="38" t="s">
        <v>363</v>
      </c>
      <c r="F192" s="38" t="s">
        <v>364</v>
      </c>
      <c r="G192" s="43">
        <v>5.0</v>
      </c>
      <c r="H192" s="38" t="s">
        <v>6</v>
      </c>
      <c r="I192" s="43" t="s">
        <v>366</v>
      </c>
      <c r="J192" s="43"/>
      <c r="K192" s="43"/>
      <c r="L192" s="50"/>
      <c r="M192" s="43"/>
      <c r="N192" s="43"/>
      <c r="O192" s="38" t="s">
        <v>367</v>
      </c>
      <c r="P192" s="51" t="s">
        <v>501</v>
      </c>
      <c r="Q192" s="45">
        <v>44322.0</v>
      </c>
      <c r="R192" s="46" t="str">
        <f>IFERROR(__xludf.DUMMYFUNCTION("if(isblank($A192),"""",REGEXREPLACE($A192,   "",?(\d),?"",  ""$1""&amp;""-""&amp;$H192))"),"")</f>
        <v/>
      </c>
      <c r="S192" s="47" t="b">
        <f t="shared" si="2"/>
        <v>0</v>
      </c>
      <c r="T192" s="47" t="str">
        <f>IFERROR(__xludf.DUMMYFUNCTION("iferror(split(A192,"","",TRUE,TRUE),"""")"),"")</f>
        <v/>
      </c>
      <c r="U192" s="47"/>
      <c r="V192" s="47"/>
      <c r="W192" s="47"/>
      <c r="X192" s="46" t="str">
        <f>IFERROR(__xludf.DUMMYFUNCTION("if(T192="""","""",if($S192,""Not aligned w/ a specific learning goal."",T192&amp;"": ""&amp;vlookup(to_text(T192),'1.Learning-Goals'!$A$3:$B$100,2,FALSE)))"),"")</f>
        <v/>
      </c>
      <c r="Y192" s="46" t="str">
        <f>IFERROR(__xludf.DUMMYFUNCTION("if(U192="""","""",if($S192,""Not aligned w/ a specific learning goal."",U192&amp;"": ""&amp;vlookup(to_text(U192),'1.Learning-Goals'!$A$3:$B$100,2,FALSE)))"),"")</f>
        <v/>
      </c>
      <c r="Z192" s="46" t="str">
        <f>IFERROR(__xludf.DUMMYFUNCTION("if(V192="""","""",if($S192,""Not aligned w/ a specific learning goal."",V192&amp;"": ""&amp;vlookup(to_text(V192),'1.Learning-Goals'!$A$3:$B$100,2,FALSE)))"),"")</f>
        <v/>
      </c>
      <c r="AA192" s="46" t="str">
        <f>IFERROR(__xludf.DUMMYFUNCTION("if(W192="""","""",if($S192,""Not aligned w/ a specific learning goal."",W192&amp;"": ""&amp;vlookup(to_text(W192),'1.Learning-Goals'!$A$3:$B$100,2,FALSE)))"),"")</f>
        <v/>
      </c>
      <c r="AB192" s="48"/>
      <c r="AC192" s="48"/>
      <c r="AD192" s="48"/>
      <c r="AE192" s="48"/>
      <c r="AF192" s="48"/>
      <c r="AG192" s="48"/>
      <c r="AH192" s="48"/>
      <c r="AI192" s="48"/>
    </row>
    <row r="193">
      <c r="A193" s="41"/>
      <c r="B193" s="42" t="str">
        <f t="shared" si="1"/>
        <v/>
      </c>
      <c r="C193" s="38" t="s">
        <v>502</v>
      </c>
      <c r="D193" s="43" t="s">
        <v>503</v>
      </c>
      <c r="E193" s="38" t="s">
        <v>363</v>
      </c>
      <c r="F193" s="38" t="s">
        <v>364</v>
      </c>
      <c r="G193" s="43">
        <v>5.0</v>
      </c>
      <c r="H193" s="38" t="s">
        <v>6</v>
      </c>
      <c r="I193" s="43" t="s">
        <v>366</v>
      </c>
      <c r="J193" s="43"/>
      <c r="K193" s="43"/>
      <c r="L193" s="50"/>
      <c r="M193" s="43"/>
      <c r="N193" s="43"/>
      <c r="O193" s="38" t="s">
        <v>367</v>
      </c>
      <c r="P193" s="51" t="s">
        <v>504</v>
      </c>
      <c r="Q193" s="45">
        <v>44322.0</v>
      </c>
      <c r="R193" s="46" t="str">
        <f>IFERROR(__xludf.DUMMYFUNCTION("if(isblank($A193),"""",REGEXREPLACE($A193,   "",?(\d),?"",  ""$1""&amp;""-""&amp;$H193))"),"")</f>
        <v/>
      </c>
      <c r="S193" s="47" t="b">
        <f t="shared" si="2"/>
        <v>0</v>
      </c>
      <c r="T193" s="47" t="str">
        <f>IFERROR(__xludf.DUMMYFUNCTION("iferror(split(A193,"","",TRUE,TRUE),"""")"),"")</f>
        <v/>
      </c>
      <c r="U193" s="47"/>
      <c r="V193" s="47"/>
      <c r="W193" s="47"/>
      <c r="X193" s="46" t="str">
        <f>IFERROR(__xludf.DUMMYFUNCTION("if(T193="""","""",if($S193,""Not aligned w/ a specific learning goal."",T193&amp;"": ""&amp;vlookup(to_text(T193),'1.Learning-Goals'!$A$3:$B$100,2,FALSE)))"),"")</f>
        <v/>
      </c>
      <c r="Y193" s="46" t="str">
        <f>IFERROR(__xludf.DUMMYFUNCTION("if(U193="""","""",if($S193,""Not aligned w/ a specific learning goal."",U193&amp;"": ""&amp;vlookup(to_text(U193),'1.Learning-Goals'!$A$3:$B$100,2,FALSE)))"),"")</f>
        <v/>
      </c>
      <c r="Z193" s="46" t="str">
        <f>IFERROR(__xludf.DUMMYFUNCTION("if(V193="""","""",if($S193,""Not aligned w/ a specific learning goal."",V193&amp;"": ""&amp;vlookup(to_text(V193),'1.Learning-Goals'!$A$3:$B$100,2,FALSE)))"),"")</f>
        <v/>
      </c>
      <c r="AA193" s="46" t="str">
        <f>IFERROR(__xludf.DUMMYFUNCTION("if(W193="""","""",if($S193,""Not aligned w/ a specific learning goal."",W193&amp;"": ""&amp;vlookup(to_text(W193),'1.Learning-Goals'!$A$3:$B$100,2,FALSE)))"),"")</f>
        <v/>
      </c>
      <c r="AB193" s="48"/>
      <c r="AC193" s="48"/>
      <c r="AD193" s="48"/>
      <c r="AE193" s="48"/>
      <c r="AF193" s="48"/>
      <c r="AG193" s="48"/>
      <c r="AH193" s="48"/>
      <c r="AI193" s="48"/>
    </row>
    <row r="194">
      <c r="A194" s="41"/>
      <c r="B194" s="42" t="str">
        <f t="shared" si="1"/>
        <v/>
      </c>
      <c r="C194" s="38" t="s">
        <v>505</v>
      </c>
      <c r="D194" s="43" t="s">
        <v>506</v>
      </c>
      <c r="E194" s="38" t="s">
        <v>363</v>
      </c>
      <c r="F194" s="38" t="s">
        <v>364</v>
      </c>
      <c r="G194" s="43">
        <v>5.0</v>
      </c>
      <c r="H194" s="38" t="s">
        <v>6</v>
      </c>
      <c r="I194" s="43" t="s">
        <v>366</v>
      </c>
      <c r="J194" s="43"/>
      <c r="K194" s="43"/>
      <c r="L194" s="50"/>
      <c r="M194" s="43"/>
      <c r="N194" s="43"/>
      <c r="O194" s="38" t="s">
        <v>367</v>
      </c>
      <c r="P194" s="51" t="s">
        <v>507</v>
      </c>
      <c r="Q194" s="45">
        <v>44322.0</v>
      </c>
      <c r="R194" s="46" t="str">
        <f>IFERROR(__xludf.DUMMYFUNCTION("if(isblank($A194),"""",REGEXREPLACE($A194,   "",?(\d),?"",  ""$1""&amp;""-""&amp;$H194))"),"")</f>
        <v/>
      </c>
      <c r="S194" s="47" t="b">
        <f t="shared" si="2"/>
        <v>0</v>
      </c>
      <c r="T194" s="47" t="str">
        <f>IFERROR(__xludf.DUMMYFUNCTION("iferror(split(A194,"","",TRUE,TRUE),"""")"),"")</f>
        <v/>
      </c>
      <c r="U194" s="47"/>
      <c r="V194" s="47"/>
      <c r="W194" s="47"/>
      <c r="X194" s="46" t="str">
        <f>IFERROR(__xludf.DUMMYFUNCTION("if(T194="""","""",if($S194,""Not aligned w/ a specific learning goal."",T194&amp;"": ""&amp;vlookup(to_text(T194),'1.Learning-Goals'!$A$3:$B$100,2,FALSE)))"),"")</f>
        <v/>
      </c>
      <c r="Y194" s="46" t="str">
        <f>IFERROR(__xludf.DUMMYFUNCTION("if(U194="""","""",if($S194,""Not aligned w/ a specific learning goal."",U194&amp;"": ""&amp;vlookup(to_text(U194),'1.Learning-Goals'!$A$3:$B$100,2,FALSE)))"),"")</f>
        <v/>
      </c>
      <c r="Z194" s="46" t="str">
        <f>IFERROR(__xludf.DUMMYFUNCTION("if(V194="""","""",if($S194,""Not aligned w/ a specific learning goal."",V194&amp;"": ""&amp;vlookup(to_text(V194),'1.Learning-Goals'!$A$3:$B$100,2,FALSE)))"),"")</f>
        <v/>
      </c>
      <c r="AA194" s="46" t="str">
        <f>IFERROR(__xludf.DUMMYFUNCTION("if(W194="""","""",if($S194,""Not aligned w/ a specific learning goal."",W194&amp;"": ""&amp;vlookup(to_text(W194),'1.Learning-Goals'!$A$3:$B$100,2,FALSE)))"),"")</f>
        <v/>
      </c>
      <c r="AB194" s="48"/>
      <c r="AC194" s="48"/>
      <c r="AD194" s="48"/>
      <c r="AE194" s="48"/>
      <c r="AF194" s="48"/>
      <c r="AG194" s="48"/>
      <c r="AH194" s="48"/>
      <c r="AI194" s="48"/>
    </row>
    <row r="195">
      <c r="A195" s="41"/>
      <c r="B195" s="42" t="str">
        <f t="shared" si="1"/>
        <v/>
      </c>
      <c r="C195" s="38" t="s">
        <v>508</v>
      </c>
      <c r="D195" s="43" t="s">
        <v>509</v>
      </c>
      <c r="E195" s="38" t="s">
        <v>363</v>
      </c>
      <c r="F195" s="38" t="s">
        <v>364</v>
      </c>
      <c r="G195" s="43">
        <v>5.0</v>
      </c>
      <c r="H195" s="38" t="s">
        <v>6</v>
      </c>
      <c r="I195" s="43" t="s">
        <v>366</v>
      </c>
      <c r="J195" s="43"/>
      <c r="K195" s="43"/>
      <c r="L195" s="50"/>
      <c r="M195" s="43"/>
      <c r="N195" s="43"/>
      <c r="O195" s="38" t="s">
        <v>367</v>
      </c>
      <c r="P195" s="51" t="s">
        <v>510</v>
      </c>
      <c r="Q195" s="45">
        <v>44322.0</v>
      </c>
      <c r="R195" s="46" t="str">
        <f>IFERROR(__xludf.DUMMYFUNCTION("if(isblank($A195),"""",REGEXREPLACE($A195,   "",?(\d),?"",  ""$1""&amp;""-""&amp;$H195))"),"")</f>
        <v/>
      </c>
      <c r="S195" s="47" t="b">
        <f t="shared" si="2"/>
        <v>0</v>
      </c>
      <c r="T195" s="47" t="str">
        <f>IFERROR(__xludf.DUMMYFUNCTION("iferror(split(A195,"","",TRUE,TRUE),"""")"),"")</f>
        <v/>
      </c>
      <c r="U195" s="47"/>
      <c r="V195" s="47"/>
      <c r="W195" s="47"/>
      <c r="X195" s="46" t="str">
        <f>IFERROR(__xludf.DUMMYFUNCTION("if(T195="""","""",if($S195,""Not aligned w/ a specific learning goal."",T195&amp;"": ""&amp;vlookup(to_text(T195),'1.Learning-Goals'!$A$3:$B$100,2,FALSE)))"),"")</f>
        <v/>
      </c>
      <c r="Y195" s="46" t="str">
        <f>IFERROR(__xludf.DUMMYFUNCTION("if(U195="""","""",if($S195,""Not aligned w/ a specific learning goal."",U195&amp;"": ""&amp;vlookup(to_text(U195),'1.Learning-Goals'!$A$3:$B$100,2,FALSE)))"),"")</f>
        <v/>
      </c>
      <c r="Z195" s="46" t="str">
        <f>IFERROR(__xludf.DUMMYFUNCTION("if(V195="""","""",if($S195,""Not aligned w/ a specific learning goal."",V195&amp;"": ""&amp;vlookup(to_text(V195),'1.Learning-Goals'!$A$3:$B$100,2,FALSE)))"),"")</f>
        <v/>
      </c>
      <c r="AA195" s="46" t="str">
        <f>IFERROR(__xludf.DUMMYFUNCTION("if(W195="""","""",if($S195,""Not aligned w/ a specific learning goal."",W195&amp;"": ""&amp;vlookup(to_text(W195),'1.Learning-Goals'!$A$3:$B$100,2,FALSE)))"),"")</f>
        <v/>
      </c>
      <c r="AB195" s="48"/>
      <c r="AC195" s="48"/>
      <c r="AD195" s="48"/>
      <c r="AE195" s="48"/>
      <c r="AF195" s="48"/>
      <c r="AG195" s="48"/>
      <c r="AH195" s="48"/>
      <c r="AI195" s="48"/>
    </row>
    <row r="196">
      <c r="A196" s="41"/>
      <c r="B196" s="42" t="str">
        <f t="shared" si="1"/>
        <v/>
      </c>
      <c r="C196" s="38" t="s">
        <v>511</v>
      </c>
      <c r="D196" s="43" t="s">
        <v>512</v>
      </c>
      <c r="E196" s="38" t="s">
        <v>363</v>
      </c>
      <c r="F196" s="38" t="s">
        <v>364</v>
      </c>
      <c r="G196" s="43">
        <v>5.0</v>
      </c>
      <c r="H196" s="38" t="s">
        <v>6</v>
      </c>
      <c r="I196" s="43" t="s">
        <v>366</v>
      </c>
      <c r="J196" s="43"/>
      <c r="K196" s="43"/>
      <c r="L196" s="50"/>
      <c r="M196" s="43"/>
      <c r="N196" s="43"/>
      <c r="O196" s="38" t="s">
        <v>367</v>
      </c>
      <c r="P196" s="51" t="s">
        <v>513</v>
      </c>
      <c r="Q196" s="45">
        <v>44322.0</v>
      </c>
      <c r="R196" s="46" t="str">
        <f>IFERROR(__xludf.DUMMYFUNCTION("if(isblank($A196),"""",REGEXREPLACE($A196,   "",?(\d),?"",  ""$1""&amp;""-""&amp;$H196))"),"")</f>
        <v/>
      </c>
      <c r="S196" s="47" t="b">
        <f t="shared" si="2"/>
        <v>0</v>
      </c>
      <c r="T196" s="47" t="str">
        <f>IFERROR(__xludf.DUMMYFUNCTION("iferror(split(A196,"","",TRUE,TRUE),"""")"),"")</f>
        <v/>
      </c>
      <c r="U196" s="47"/>
      <c r="V196" s="47"/>
      <c r="W196" s="47"/>
      <c r="X196" s="46" t="str">
        <f>IFERROR(__xludf.DUMMYFUNCTION("if(T196="""","""",if($S196,""Not aligned w/ a specific learning goal."",T196&amp;"": ""&amp;vlookup(to_text(T196),'1.Learning-Goals'!$A$3:$B$100,2,FALSE)))"),"")</f>
        <v/>
      </c>
      <c r="Y196" s="46" t="str">
        <f>IFERROR(__xludf.DUMMYFUNCTION("if(U196="""","""",if($S196,""Not aligned w/ a specific learning goal."",U196&amp;"": ""&amp;vlookup(to_text(U196),'1.Learning-Goals'!$A$3:$B$100,2,FALSE)))"),"")</f>
        <v/>
      </c>
      <c r="Z196" s="46" t="str">
        <f>IFERROR(__xludf.DUMMYFUNCTION("if(V196="""","""",if($S196,""Not aligned w/ a specific learning goal."",V196&amp;"": ""&amp;vlookup(to_text(V196),'1.Learning-Goals'!$A$3:$B$100,2,FALSE)))"),"")</f>
        <v/>
      </c>
      <c r="AA196" s="46" t="str">
        <f>IFERROR(__xludf.DUMMYFUNCTION("if(W196="""","""",if($S196,""Not aligned w/ a specific learning goal."",W196&amp;"": ""&amp;vlookup(to_text(W196),'1.Learning-Goals'!$A$3:$B$100,2,FALSE)))"),"")</f>
        <v/>
      </c>
      <c r="AB196" s="48"/>
      <c r="AC196" s="48"/>
      <c r="AD196" s="48"/>
      <c r="AE196" s="48"/>
      <c r="AF196" s="48"/>
      <c r="AG196" s="48"/>
      <c r="AH196" s="48"/>
      <c r="AI196" s="48"/>
    </row>
    <row r="197">
      <c r="A197" s="41"/>
      <c r="B197" s="42" t="str">
        <f t="shared" si="1"/>
        <v/>
      </c>
      <c r="C197" s="38" t="s">
        <v>514</v>
      </c>
      <c r="D197" s="43" t="s">
        <v>515</v>
      </c>
      <c r="E197" s="38" t="s">
        <v>363</v>
      </c>
      <c r="F197" s="38" t="s">
        <v>364</v>
      </c>
      <c r="G197" s="43">
        <v>5.0</v>
      </c>
      <c r="H197" s="38" t="s">
        <v>6</v>
      </c>
      <c r="I197" s="43" t="s">
        <v>366</v>
      </c>
      <c r="J197" s="43"/>
      <c r="K197" s="43"/>
      <c r="L197" s="50"/>
      <c r="M197" s="43"/>
      <c r="N197" s="43"/>
      <c r="O197" s="38" t="s">
        <v>367</v>
      </c>
      <c r="P197" s="51" t="s">
        <v>516</v>
      </c>
      <c r="Q197" s="45">
        <v>44322.0</v>
      </c>
      <c r="R197" s="46" t="str">
        <f>IFERROR(__xludf.DUMMYFUNCTION("if(isblank($A197),"""",REGEXREPLACE($A197,   "",?(\d),?"",  ""$1""&amp;""-""&amp;$H197))"),"")</f>
        <v/>
      </c>
      <c r="S197" s="47" t="b">
        <f t="shared" si="2"/>
        <v>0</v>
      </c>
      <c r="T197" s="47" t="str">
        <f>IFERROR(__xludf.DUMMYFUNCTION("iferror(split(A197,"","",TRUE,TRUE),"""")"),"")</f>
        <v/>
      </c>
      <c r="U197" s="47"/>
      <c r="V197" s="47"/>
      <c r="W197" s="47"/>
      <c r="X197" s="46" t="str">
        <f>IFERROR(__xludf.DUMMYFUNCTION("if(T197="""","""",if($S197,""Not aligned w/ a specific learning goal."",T197&amp;"": ""&amp;vlookup(to_text(T197),'1.Learning-Goals'!$A$3:$B$100,2,FALSE)))"),"")</f>
        <v/>
      </c>
      <c r="Y197" s="46" t="str">
        <f>IFERROR(__xludf.DUMMYFUNCTION("if(U197="""","""",if($S197,""Not aligned w/ a specific learning goal."",U197&amp;"": ""&amp;vlookup(to_text(U197),'1.Learning-Goals'!$A$3:$B$100,2,FALSE)))"),"")</f>
        <v/>
      </c>
      <c r="Z197" s="46" t="str">
        <f>IFERROR(__xludf.DUMMYFUNCTION("if(V197="""","""",if($S197,""Not aligned w/ a specific learning goal."",V197&amp;"": ""&amp;vlookup(to_text(V197),'1.Learning-Goals'!$A$3:$B$100,2,FALSE)))"),"")</f>
        <v/>
      </c>
      <c r="AA197" s="46" t="str">
        <f>IFERROR(__xludf.DUMMYFUNCTION("if(W197="""","""",if($S197,""Not aligned w/ a specific learning goal."",W197&amp;"": ""&amp;vlookup(to_text(W197),'1.Learning-Goals'!$A$3:$B$100,2,FALSE)))"),"")</f>
        <v/>
      </c>
      <c r="AB197" s="48"/>
      <c r="AC197" s="48"/>
      <c r="AD197" s="48"/>
      <c r="AE197" s="48"/>
      <c r="AF197" s="48"/>
      <c r="AG197" s="48"/>
      <c r="AH197" s="48"/>
      <c r="AI197" s="48"/>
    </row>
    <row r="198">
      <c r="A198" s="41"/>
      <c r="B198" s="42" t="str">
        <f t="shared" si="1"/>
        <v/>
      </c>
      <c r="C198" s="38" t="s">
        <v>517</v>
      </c>
      <c r="D198" s="43" t="s">
        <v>518</v>
      </c>
      <c r="E198" s="38" t="s">
        <v>363</v>
      </c>
      <c r="F198" s="38" t="s">
        <v>364</v>
      </c>
      <c r="G198" s="43">
        <v>5.0</v>
      </c>
      <c r="H198" s="38" t="s">
        <v>6</v>
      </c>
      <c r="I198" s="43" t="s">
        <v>366</v>
      </c>
      <c r="J198" s="43"/>
      <c r="K198" s="43"/>
      <c r="L198" s="50"/>
      <c r="M198" s="43"/>
      <c r="N198" s="43"/>
      <c r="O198" s="38" t="s">
        <v>367</v>
      </c>
      <c r="P198" s="51" t="s">
        <v>519</v>
      </c>
      <c r="Q198" s="45">
        <v>44322.0</v>
      </c>
      <c r="R198" s="46" t="str">
        <f>IFERROR(__xludf.DUMMYFUNCTION("if(isblank($A198),"""",REGEXREPLACE($A198,   "",?(\d),?"",  ""$1""&amp;""-""&amp;$H198))"),"")</f>
        <v/>
      </c>
      <c r="S198" s="47" t="b">
        <f t="shared" si="2"/>
        <v>0</v>
      </c>
      <c r="T198" s="47" t="str">
        <f>IFERROR(__xludf.DUMMYFUNCTION("iferror(split(A198,"","",TRUE,TRUE),"""")"),"")</f>
        <v/>
      </c>
      <c r="U198" s="47"/>
      <c r="V198" s="47"/>
      <c r="W198" s="47"/>
      <c r="X198" s="46" t="str">
        <f>IFERROR(__xludf.DUMMYFUNCTION("if(T198="""","""",if($S198,""Not aligned w/ a specific learning goal."",T198&amp;"": ""&amp;vlookup(to_text(T198),'1.Learning-Goals'!$A$3:$B$100,2,FALSE)))"),"")</f>
        <v/>
      </c>
      <c r="Y198" s="46" t="str">
        <f>IFERROR(__xludf.DUMMYFUNCTION("if(U198="""","""",if($S198,""Not aligned w/ a specific learning goal."",U198&amp;"": ""&amp;vlookup(to_text(U198),'1.Learning-Goals'!$A$3:$B$100,2,FALSE)))"),"")</f>
        <v/>
      </c>
      <c r="Z198" s="46" t="str">
        <f>IFERROR(__xludf.DUMMYFUNCTION("if(V198="""","""",if($S198,""Not aligned w/ a specific learning goal."",V198&amp;"": ""&amp;vlookup(to_text(V198),'1.Learning-Goals'!$A$3:$B$100,2,FALSE)))"),"")</f>
        <v/>
      </c>
      <c r="AA198" s="46" t="str">
        <f>IFERROR(__xludf.DUMMYFUNCTION("if(W198="""","""",if($S198,""Not aligned w/ a specific learning goal."",W198&amp;"": ""&amp;vlookup(to_text(W198),'1.Learning-Goals'!$A$3:$B$100,2,FALSE)))"),"")</f>
        <v/>
      </c>
      <c r="AB198" s="48"/>
      <c r="AC198" s="48"/>
      <c r="AD198" s="48"/>
      <c r="AE198" s="48"/>
      <c r="AF198" s="48"/>
      <c r="AG198" s="48"/>
      <c r="AH198" s="48"/>
      <c r="AI198" s="48"/>
    </row>
    <row r="199">
      <c r="A199" s="41"/>
      <c r="B199" s="42" t="str">
        <f t="shared" si="1"/>
        <v/>
      </c>
      <c r="C199" s="38" t="s">
        <v>520</v>
      </c>
      <c r="D199" s="43" t="s">
        <v>521</v>
      </c>
      <c r="E199" s="38" t="s">
        <v>363</v>
      </c>
      <c r="F199" s="38" t="s">
        <v>364</v>
      </c>
      <c r="G199" s="43">
        <v>5.0</v>
      </c>
      <c r="H199" s="38" t="s">
        <v>6</v>
      </c>
      <c r="I199" s="43" t="s">
        <v>366</v>
      </c>
      <c r="J199" s="43"/>
      <c r="K199" s="43"/>
      <c r="L199" s="50"/>
      <c r="M199" s="43"/>
      <c r="N199" s="43"/>
      <c r="O199" s="38" t="s">
        <v>367</v>
      </c>
      <c r="P199" s="51" t="s">
        <v>522</v>
      </c>
      <c r="Q199" s="45">
        <v>44322.0</v>
      </c>
      <c r="R199" s="46" t="str">
        <f>IFERROR(__xludf.DUMMYFUNCTION("if(isblank($A199),"""",REGEXREPLACE($A199,   "",?(\d),?"",  ""$1""&amp;""-""&amp;$H199))"),"")</f>
        <v/>
      </c>
      <c r="S199" s="47" t="b">
        <f t="shared" si="2"/>
        <v>0</v>
      </c>
      <c r="T199" s="47" t="str">
        <f>IFERROR(__xludf.DUMMYFUNCTION("iferror(split(A199,"","",TRUE,TRUE),"""")"),"")</f>
        <v/>
      </c>
      <c r="U199" s="47"/>
      <c r="V199" s="47"/>
      <c r="W199" s="47"/>
      <c r="X199" s="46" t="str">
        <f>IFERROR(__xludf.DUMMYFUNCTION("if(T199="""","""",if($S199,""Not aligned w/ a specific learning goal."",T199&amp;"": ""&amp;vlookup(to_text(T199),'1.Learning-Goals'!$A$3:$B$100,2,FALSE)))"),"")</f>
        <v/>
      </c>
      <c r="Y199" s="46" t="str">
        <f>IFERROR(__xludf.DUMMYFUNCTION("if(U199="""","""",if($S199,""Not aligned w/ a specific learning goal."",U199&amp;"": ""&amp;vlookup(to_text(U199),'1.Learning-Goals'!$A$3:$B$100,2,FALSE)))"),"")</f>
        <v/>
      </c>
      <c r="Z199" s="46" t="str">
        <f>IFERROR(__xludf.DUMMYFUNCTION("if(V199="""","""",if($S199,""Not aligned w/ a specific learning goal."",V199&amp;"": ""&amp;vlookup(to_text(V199),'1.Learning-Goals'!$A$3:$B$100,2,FALSE)))"),"")</f>
        <v/>
      </c>
      <c r="AA199" s="46" t="str">
        <f>IFERROR(__xludf.DUMMYFUNCTION("if(W199="""","""",if($S199,""Not aligned w/ a specific learning goal."",W199&amp;"": ""&amp;vlookup(to_text(W199),'1.Learning-Goals'!$A$3:$B$100,2,FALSE)))"),"")</f>
        <v/>
      </c>
      <c r="AB199" s="48"/>
      <c r="AC199" s="48"/>
      <c r="AD199" s="48"/>
      <c r="AE199" s="48"/>
      <c r="AF199" s="48"/>
      <c r="AG199" s="48"/>
      <c r="AH199" s="48"/>
      <c r="AI199" s="48"/>
    </row>
    <row r="200">
      <c r="A200" s="41"/>
      <c r="B200" s="42" t="str">
        <f t="shared" si="1"/>
        <v/>
      </c>
      <c r="C200" s="38" t="s">
        <v>523</v>
      </c>
      <c r="D200" s="43" t="s">
        <v>380</v>
      </c>
      <c r="E200" s="38" t="s">
        <v>363</v>
      </c>
      <c r="F200" s="38" t="s">
        <v>364</v>
      </c>
      <c r="G200" s="43">
        <v>5.0</v>
      </c>
      <c r="H200" s="38" t="s">
        <v>6</v>
      </c>
      <c r="I200" s="43" t="s">
        <v>366</v>
      </c>
      <c r="J200" s="43"/>
      <c r="K200" s="43"/>
      <c r="L200" s="50"/>
      <c r="M200" s="43"/>
      <c r="N200" s="43"/>
      <c r="O200" s="38" t="s">
        <v>367</v>
      </c>
      <c r="P200" s="51" t="s">
        <v>524</v>
      </c>
      <c r="Q200" s="45">
        <v>44322.0</v>
      </c>
      <c r="R200" s="46" t="str">
        <f>IFERROR(__xludf.DUMMYFUNCTION("if(isblank($A200),"""",REGEXREPLACE($A200,   "",?(\d),?"",  ""$1""&amp;""-""&amp;$H200))"),"")</f>
        <v/>
      </c>
      <c r="S200" s="47" t="b">
        <f t="shared" si="2"/>
        <v>0</v>
      </c>
      <c r="T200" s="47" t="str">
        <f>IFERROR(__xludf.DUMMYFUNCTION("iferror(split(A200,"","",TRUE,TRUE),"""")"),"")</f>
        <v/>
      </c>
      <c r="U200" s="47"/>
      <c r="V200" s="47"/>
      <c r="W200" s="47"/>
      <c r="X200" s="46" t="str">
        <f>IFERROR(__xludf.DUMMYFUNCTION("if(T200="""","""",if($S200,""Not aligned w/ a specific learning goal."",T200&amp;"": ""&amp;vlookup(to_text(T200),'1.Learning-Goals'!$A$3:$B$100,2,FALSE)))"),"")</f>
        <v/>
      </c>
      <c r="Y200" s="46" t="str">
        <f>IFERROR(__xludf.DUMMYFUNCTION("if(U200="""","""",if($S200,""Not aligned w/ a specific learning goal."",U200&amp;"": ""&amp;vlookup(to_text(U200),'1.Learning-Goals'!$A$3:$B$100,2,FALSE)))"),"")</f>
        <v/>
      </c>
      <c r="Z200" s="46" t="str">
        <f>IFERROR(__xludf.DUMMYFUNCTION("if(V200="""","""",if($S200,""Not aligned w/ a specific learning goal."",V200&amp;"": ""&amp;vlookup(to_text(V200),'1.Learning-Goals'!$A$3:$B$100,2,FALSE)))"),"")</f>
        <v/>
      </c>
      <c r="AA200" s="46" t="str">
        <f>IFERROR(__xludf.DUMMYFUNCTION("if(W200="""","""",if($S200,""Not aligned w/ a specific learning goal."",W200&amp;"": ""&amp;vlookup(to_text(W200),'1.Learning-Goals'!$A$3:$B$100,2,FALSE)))"),"")</f>
        <v/>
      </c>
      <c r="AB200" s="48"/>
      <c r="AC200" s="48"/>
      <c r="AD200" s="48"/>
      <c r="AE200" s="48"/>
      <c r="AF200" s="48"/>
      <c r="AG200" s="48"/>
      <c r="AH200" s="48"/>
      <c r="AI200" s="48"/>
    </row>
    <row r="201">
      <c r="A201" s="41"/>
      <c r="B201" s="42" t="str">
        <f t="shared" si="1"/>
        <v/>
      </c>
      <c r="C201" s="38" t="s">
        <v>525</v>
      </c>
      <c r="D201" s="43" t="s">
        <v>526</v>
      </c>
      <c r="E201" s="38" t="s">
        <v>363</v>
      </c>
      <c r="F201" s="38" t="s">
        <v>364</v>
      </c>
      <c r="G201" s="43">
        <v>5.0</v>
      </c>
      <c r="H201" s="38" t="s">
        <v>6</v>
      </c>
      <c r="I201" s="43" t="s">
        <v>366</v>
      </c>
      <c r="J201" s="43"/>
      <c r="K201" s="43"/>
      <c r="L201" s="50"/>
      <c r="M201" s="43"/>
      <c r="N201" s="43"/>
      <c r="O201" s="38" t="s">
        <v>367</v>
      </c>
      <c r="P201" s="51" t="s">
        <v>527</v>
      </c>
      <c r="Q201" s="45">
        <v>44322.0</v>
      </c>
      <c r="R201" s="46" t="str">
        <f>IFERROR(__xludf.DUMMYFUNCTION("if(isblank($A201),"""",REGEXREPLACE($A201,   "",?(\d),?"",  ""$1""&amp;""-""&amp;$H201))"),"")</f>
        <v/>
      </c>
      <c r="S201" s="47" t="b">
        <f t="shared" si="2"/>
        <v>0</v>
      </c>
      <c r="T201" s="47" t="str">
        <f>IFERROR(__xludf.DUMMYFUNCTION("iferror(split(A201,"","",TRUE,TRUE),"""")"),"")</f>
        <v/>
      </c>
      <c r="U201" s="47"/>
      <c r="V201" s="47"/>
      <c r="W201" s="47"/>
      <c r="X201" s="46" t="str">
        <f>IFERROR(__xludf.DUMMYFUNCTION("if(T201="""","""",if($S201,""Not aligned w/ a specific learning goal."",T201&amp;"": ""&amp;vlookup(to_text(T201),'1.Learning-Goals'!$A$3:$B$100,2,FALSE)))"),"")</f>
        <v/>
      </c>
      <c r="Y201" s="46" t="str">
        <f>IFERROR(__xludf.DUMMYFUNCTION("if(U201="""","""",if($S201,""Not aligned w/ a specific learning goal."",U201&amp;"": ""&amp;vlookup(to_text(U201),'1.Learning-Goals'!$A$3:$B$100,2,FALSE)))"),"")</f>
        <v/>
      </c>
      <c r="Z201" s="46" t="str">
        <f>IFERROR(__xludf.DUMMYFUNCTION("if(V201="""","""",if($S201,""Not aligned w/ a specific learning goal."",V201&amp;"": ""&amp;vlookup(to_text(V201),'1.Learning-Goals'!$A$3:$B$100,2,FALSE)))"),"")</f>
        <v/>
      </c>
      <c r="AA201" s="46" t="str">
        <f>IFERROR(__xludf.DUMMYFUNCTION("if(W201="""","""",if($S201,""Not aligned w/ a specific learning goal."",W201&amp;"": ""&amp;vlookup(to_text(W201),'1.Learning-Goals'!$A$3:$B$100,2,FALSE)))"),"")</f>
        <v/>
      </c>
      <c r="AB201" s="48"/>
      <c r="AC201" s="48"/>
      <c r="AD201" s="48"/>
      <c r="AE201" s="48"/>
      <c r="AF201" s="48"/>
      <c r="AG201" s="48"/>
      <c r="AH201" s="48"/>
      <c r="AI201" s="48"/>
    </row>
    <row r="202">
      <c r="A202" s="41"/>
      <c r="B202" s="42" t="str">
        <f t="shared" si="1"/>
        <v/>
      </c>
      <c r="C202" s="38" t="s">
        <v>528</v>
      </c>
      <c r="D202" s="43" t="s">
        <v>529</v>
      </c>
      <c r="E202" s="38" t="s">
        <v>363</v>
      </c>
      <c r="F202" s="38" t="s">
        <v>364</v>
      </c>
      <c r="G202" s="43">
        <v>5.0</v>
      </c>
      <c r="H202" s="38" t="s">
        <v>6</v>
      </c>
      <c r="I202" s="43" t="s">
        <v>366</v>
      </c>
      <c r="J202" s="43"/>
      <c r="K202" s="43"/>
      <c r="L202" s="50"/>
      <c r="M202" s="43"/>
      <c r="N202" s="43"/>
      <c r="O202" s="38" t="s">
        <v>367</v>
      </c>
      <c r="P202" s="51" t="s">
        <v>530</v>
      </c>
      <c r="Q202" s="45">
        <v>44322.0</v>
      </c>
      <c r="R202" s="46" t="str">
        <f>IFERROR(__xludf.DUMMYFUNCTION("if(isblank($A202),"""",REGEXREPLACE($A202,   "",?(\d),?"",  ""$1""&amp;""-""&amp;$H202))"),"")</f>
        <v/>
      </c>
      <c r="S202" s="47" t="b">
        <f t="shared" si="2"/>
        <v>0</v>
      </c>
      <c r="T202" s="47" t="str">
        <f>IFERROR(__xludf.DUMMYFUNCTION("iferror(split(A202,"","",TRUE,TRUE),"""")"),"")</f>
        <v/>
      </c>
      <c r="U202" s="47"/>
      <c r="V202" s="47"/>
      <c r="W202" s="47"/>
      <c r="X202" s="46" t="str">
        <f>IFERROR(__xludf.DUMMYFUNCTION("if(T202="""","""",if($S202,""Not aligned w/ a specific learning goal."",T202&amp;"": ""&amp;vlookup(to_text(T202),'1.Learning-Goals'!$A$3:$B$100,2,FALSE)))"),"")</f>
        <v/>
      </c>
      <c r="Y202" s="46" t="str">
        <f>IFERROR(__xludf.DUMMYFUNCTION("if(U202="""","""",if($S202,""Not aligned w/ a specific learning goal."",U202&amp;"": ""&amp;vlookup(to_text(U202),'1.Learning-Goals'!$A$3:$B$100,2,FALSE)))"),"")</f>
        <v/>
      </c>
      <c r="Z202" s="46" t="str">
        <f>IFERROR(__xludf.DUMMYFUNCTION("if(V202="""","""",if($S202,""Not aligned w/ a specific learning goal."",V202&amp;"": ""&amp;vlookup(to_text(V202),'1.Learning-Goals'!$A$3:$B$100,2,FALSE)))"),"")</f>
        <v/>
      </c>
      <c r="AA202" s="46" t="str">
        <f>IFERROR(__xludf.DUMMYFUNCTION("if(W202="""","""",if($S202,""Not aligned w/ a specific learning goal."",W202&amp;"": ""&amp;vlookup(to_text(W202),'1.Learning-Goals'!$A$3:$B$100,2,FALSE)))"),"")</f>
        <v/>
      </c>
      <c r="AB202" s="48"/>
      <c r="AC202" s="48"/>
      <c r="AD202" s="48"/>
      <c r="AE202" s="48"/>
      <c r="AF202" s="48"/>
      <c r="AG202" s="48"/>
      <c r="AH202" s="48"/>
      <c r="AI202" s="48"/>
    </row>
    <row r="203">
      <c r="A203" s="41"/>
      <c r="B203" s="42" t="str">
        <f t="shared" si="1"/>
        <v/>
      </c>
      <c r="C203" s="38" t="s">
        <v>531</v>
      </c>
      <c r="D203" s="43" t="s">
        <v>532</v>
      </c>
      <c r="E203" s="38" t="s">
        <v>363</v>
      </c>
      <c r="F203" s="38" t="s">
        <v>364</v>
      </c>
      <c r="G203" s="43">
        <v>5.0</v>
      </c>
      <c r="H203" s="38" t="s">
        <v>6</v>
      </c>
      <c r="I203" s="43" t="s">
        <v>366</v>
      </c>
      <c r="J203" s="43"/>
      <c r="K203" s="43"/>
      <c r="L203" s="50"/>
      <c r="M203" s="43"/>
      <c r="N203" s="43"/>
      <c r="O203" s="38" t="s">
        <v>367</v>
      </c>
      <c r="P203" s="51" t="s">
        <v>533</v>
      </c>
      <c r="Q203" s="45">
        <v>44322.0</v>
      </c>
      <c r="R203" s="46" t="str">
        <f>IFERROR(__xludf.DUMMYFUNCTION("if(isblank($A203),"""",REGEXREPLACE($A203,   "",?(\d),?"",  ""$1""&amp;""-""&amp;$H203))"),"")</f>
        <v/>
      </c>
      <c r="S203" s="47" t="b">
        <f t="shared" si="2"/>
        <v>0</v>
      </c>
      <c r="T203" s="47" t="str">
        <f>IFERROR(__xludf.DUMMYFUNCTION("iferror(split(A203,"","",TRUE,TRUE),"""")"),"")</f>
        <v/>
      </c>
      <c r="U203" s="47"/>
      <c r="V203" s="47"/>
      <c r="W203" s="47"/>
      <c r="X203" s="46" t="str">
        <f>IFERROR(__xludf.DUMMYFUNCTION("if(T203="""","""",if($S203,""Not aligned w/ a specific learning goal."",T203&amp;"": ""&amp;vlookup(to_text(T203),'1.Learning-Goals'!$A$3:$B$100,2,FALSE)))"),"")</f>
        <v/>
      </c>
      <c r="Y203" s="46" t="str">
        <f>IFERROR(__xludf.DUMMYFUNCTION("if(U203="""","""",if($S203,""Not aligned w/ a specific learning goal."",U203&amp;"": ""&amp;vlookup(to_text(U203),'1.Learning-Goals'!$A$3:$B$100,2,FALSE)))"),"")</f>
        <v/>
      </c>
      <c r="Z203" s="46" t="str">
        <f>IFERROR(__xludf.DUMMYFUNCTION("if(V203="""","""",if($S203,""Not aligned w/ a specific learning goal."",V203&amp;"": ""&amp;vlookup(to_text(V203),'1.Learning-Goals'!$A$3:$B$100,2,FALSE)))"),"")</f>
        <v/>
      </c>
      <c r="AA203" s="46" t="str">
        <f>IFERROR(__xludf.DUMMYFUNCTION("if(W203="""","""",if($S203,""Not aligned w/ a specific learning goal."",W203&amp;"": ""&amp;vlookup(to_text(W203),'1.Learning-Goals'!$A$3:$B$100,2,FALSE)))"),"")</f>
        <v/>
      </c>
      <c r="AB203" s="48"/>
      <c r="AC203" s="48"/>
      <c r="AD203" s="48"/>
      <c r="AE203" s="48"/>
      <c r="AF203" s="48"/>
      <c r="AG203" s="48"/>
      <c r="AH203" s="48"/>
      <c r="AI203" s="48"/>
    </row>
    <row r="204">
      <c r="A204" s="41"/>
      <c r="B204" s="42" t="str">
        <f t="shared" si="1"/>
        <v/>
      </c>
      <c r="C204" s="38" t="s">
        <v>534</v>
      </c>
      <c r="D204" s="43" t="s">
        <v>535</v>
      </c>
      <c r="E204" s="38" t="s">
        <v>363</v>
      </c>
      <c r="F204" s="38" t="s">
        <v>364</v>
      </c>
      <c r="G204" s="43">
        <v>5.0</v>
      </c>
      <c r="H204" s="38" t="s">
        <v>6</v>
      </c>
      <c r="I204" s="43" t="s">
        <v>366</v>
      </c>
      <c r="J204" s="43"/>
      <c r="K204" s="43"/>
      <c r="L204" s="50"/>
      <c r="M204" s="43"/>
      <c r="N204" s="43"/>
      <c r="O204" s="38" t="s">
        <v>367</v>
      </c>
      <c r="P204" s="51" t="s">
        <v>536</v>
      </c>
      <c r="Q204" s="45">
        <v>44322.0</v>
      </c>
      <c r="R204" s="46" t="str">
        <f>IFERROR(__xludf.DUMMYFUNCTION("if(isblank($A204),"""",REGEXREPLACE($A204,   "",?(\d),?"",  ""$1""&amp;""-""&amp;$H204))"),"")</f>
        <v/>
      </c>
      <c r="S204" s="47" t="b">
        <f t="shared" si="2"/>
        <v>0</v>
      </c>
      <c r="T204" s="47" t="str">
        <f>IFERROR(__xludf.DUMMYFUNCTION("iferror(split(A204,"","",TRUE,TRUE),"""")"),"")</f>
        <v/>
      </c>
      <c r="U204" s="47"/>
      <c r="V204" s="47"/>
      <c r="W204" s="47"/>
      <c r="X204" s="46" t="str">
        <f>IFERROR(__xludf.DUMMYFUNCTION("if(T204="""","""",if($S204,""Not aligned w/ a specific learning goal."",T204&amp;"": ""&amp;vlookup(to_text(T204),'1.Learning-Goals'!$A$3:$B$100,2,FALSE)))"),"")</f>
        <v/>
      </c>
      <c r="Y204" s="46" t="str">
        <f>IFERROR(__xludf.DUMMYFUNCTION("if(U204="""","""",if($S204,""Not aligned w/ a specific learning goal."",U204&amp;"": ""&amp;vlookup(to_text(U204),'1.Learning-Goals'!$A$3:$B$100,2,FALSE)))"),"")</f>
        <v/>
      </c>
      <c r="Z204" s="46" t="str">
        <f>IFERROR(__xludf.DUMMYFUNCTION("if(V204="""","""",if($S204,""Not aligned w/ a specific learning goal."",V204&amp;"": ""&amp;vlookup(to_text(V204),'1.Learning-Goals'!$A$3:$B$100,2,FALSE)))"),"")</f>
        <v/>
      </c>
      <c r="AA204" s="46" t="str">
        <f>IFERROR(__xludf.DUMMYFUNCTION("if(W204="""","""",if($S204,""Not aligned w/ a specific learning goal."",W204&amp;"": ""&amp;vlookup(to_text(W204),'1.Learning-Goals'!$A$3:$B$100,2,FALSE)))"),"")</f>
        <v/>
      </c>
      <c r="AB204" s="48"/>
      <c r="AC204" s="48"/>
      <c r="AD204" s="48"/>
      <c r="AE204" s="48"/>
      <c r="AF204" s="48"/>
      <c r="AG204" s="48"/>
      <c r="AH204" s="48"/>
      <c r="AI204" s="48"/>
    </row>
    <row r="205">
      <c r="A205" s="41"/>
      <c r="B205" s="42" t="str">
        <f t="shared" si="1"/>
        <v/>
      </c>
      <c r="C205" s="38" t="s">
        <v>537</v>
      </c>
      <c r="D205" s="43" t="s">
        <v>362</v>
      </c>
      <c r="E205" s="38" t="s">
        <v>363</v>
      </c>
      <c r="F205" s="38" t="s">
        <v>364</v>
      </c>
      <c r="G205" s="43">
        <v>6.0</v>
      </c>
      <c r="H205" s="38" t="s">
        <v>6</v>
      </c>
      <c r="I205" s="43" t="s">
        <v>366</v>
      </c>
      <c r="J205" s="43"/>
      <c r="K205" s="43"/>
      <c r="L205" s="50"/>
      <c r="M205" s="43"/>
      <c r="N205" s="43"/>
      <c r="O205" s="38" t="s">
        <v>367</v>
      </c>
      <c r="P205" s="51" t="s">
        <v>538</v>
      </c>
      <c r="Q205" s="45">
        <v>44322.0</v>
      </c>
      <c r="R205" s="46" t="str">
        <f>IFERROR(__xludf.DUMMYFUNCTION("if(isblank($A205),"""",REGEXREPLACE($A205,   "",?(\d),?"",  ""$1""&amp;""-""&amp;$H205))"),"")</f>
        <v/>
      </c>
      <c r="S205" s="47" t="b">
        <f t="shared" si="2"/>
        <v>0</v>
      </c>
      <c r="T205" s="47" t="str">
        <f>IFERROR(__xludf.DUMMYFUNCTION("iferror(split(A205,"","",TRUE,TRUE),"""")"),"")</f>
        <v/>
      </c>
      <c r="U205" s="47"/>
      <c r="V205" s="47"/>
      <c r="W205" s="47"/>
      <c r="X205" s="46" t="str">
        <f>IFERROR(__xludf.DUMMYFUNCTION("if(T205="""","""",if($S205,""Not aligned w/ a specific learning goal."",T205&amp;"": ""&amp;vlookup(to_text(T205),'1.Learning-Goals'!$A$3:$B$100,2,FALSE)))"),"")</f>
        <v/>
      </c>
      <c r="Y205" s="46" t="str">
        <f>IFERROR(__xludf.DUMMYFUNCTION("if(U205="""","""",if($S205,""Not aligned w/ a specific learning goal."",U205&amp;"": ""&amp;vlookup(to_text(U205),'1.Learning-Goals'!$A$3:$B$100,2,FALSE)))"),"")</f>
        <v/>
      </c>
      <c r="Z205" s="46" t="str">
        <f>IFERROR(__xludf.DUMMYFUNCTION("if(V205="""","""",if($S205,""Not aligned w/ a specific learning goal."",V205&amp;"": ""&amp;vlookup(to_text(V205),'1.Learning-Goals'!$A$3:$B$100,2,FALSE)))"),"")</f>
        <v/>
      </c>
      <c r="AA205" s="46" t="str">
        <f>IFERROR(__xludf.DUMMYFUNCTION("if(W205="""","""",if($S205,""Not aligned w/ a specific learning goal."",W205&amp;"": ""&amp;vlookup(to_text(W205),'1.Learning-Goals'!$A$3:$B$100,2,FALSE)))"),"")</f>
        <v/>
      </c>
      <c r="AB205" s="48"/>
      <c r="AC205" s="48"/>
      <c r="AD205" s="48"/>
      <c r="AE205" s="48"/>
      <c r="AF205" s="48"/>
      <c r="AG205" s="48"/>
      <c r="AH205" s="48"/>
      <c r="AI205" s="48"/>
    </row>
    <row r="206">
      <c r="A206" s="41"/>
      <c r="B206" s="42" t="str">
        <f t="shared" si="1"/>
        <v/>
      </c>
      <c r="C206" s="38" t="s">
        <v>539</v>
      </c>
      <c r="D206" s="43" t="s">
        <v>540</v>
      </c>
      <c r="E206" s="38" t="s">
        <v>363</v>
      </c>
      <c r="F206" s="38" t="s">
        <v>364</v>
      </c>
      <c r="G206" s="43">
        <v>6.0</v>
      </c>
      <c r="H206" s="38" t="s">
        <v>6</v>
      </c>
      <c r="I206" s="43" t="s">
        <v>366</v>
      </c>
      <c r="J206" s="43"/>
      <c r="K206" s="43"/>
      <c r="L206" s="50"/>
      <c r="M206" s="43"/>
      <c r="N206" s="43"/>
      <c r="O206" s="38" t="s">
        <v>367</v>
      </c>
      <c r="P206" s="51" t="s">
        <v>541</v>
      </c>
      <c r="Q206" s="45">
        <v>44322.0</v>
      </c>
      <c r="R206" s="46" t="str">
        <f>IFERROR(__xludf.DUMMYFUNCTION("if(isblank($A206),"""",REGEXREPLACE($A206,   "",?(\d),?"",  ""$1""&amp;""-""&amp;$H206))"),"")</f>
        <v/>
      </c>
      <c r="S206" s="47" t="b">
        <f t="shared" si="2"/>
        <v>0</v>
      </c>
      <c r="T206" s="47" t="str">
        <f>IFERROR(__xludf.DUMMYFUNCTION("iferror(split(A206,"","",TRUE,TRUE),"""")"),"")</f>
        <v/>
      </c>
      <c r="U206" s="47"/>
      <c r="V206" s="47"/>
      <c r="W206" s="47"/>
      <c r="X206" s="46" t="str">
        <f>IFERROR(__xludf.DUMMYFUNCTION("if(T206="""","""",if($S206,""Not aligned w/ a specific learning goal."",T206&amp;"": ""&amp;vlookup(to_text(T206),'1.Learning-Goals'!$A$3:$B$100,2,FALSE)))"),"")</f>
        <v/>
      </c>
      <c r="Y206" s="46" t="str">
        <f>IFERROR(__xludf.DUMMYFUNCTION("if(U206="""","""",if($S206,""Not aligned w/ a specific learning goal."",U206&amp;"": ""&amp;vlookup(to_text(U206),'1.Learning-Goals'!$A$3:$B$100,2,FALSE)))"),"")</f>
        <v/>
      </c>
      <c r="Z206" s="46" t="str">
        <f>IFERROR(__xludf.DUMMYFUNCTION("if(V206="""","""",if($S206,""Not aligned w/ a specific learning goal."",V206&amp;"": ""&amp;vlookup(to_text(V206),'1.Learning-Goals'!$A$3:$B$100,2,FALSE)))"),"")</f>
        <v/>
      </c>
      <c r="AA206" s="46" t="str">
        <f>IFERROR(__xludf.DUMMYFUNCTION("if(W206="""","""",if($S206,""Not aligned w/ a specific learning goal."",W206&amp;"": ""&amp;vlookup(to_text(W206),'1.Learning-Goals'!$A$3:$B$100,2,FALSE)))"),"")</f>
        <v/>
      </c>
      <c r="AB206" s="48"/>
      <c r="AC206" s="48"/>
      <c r="AD206" s="48"/>
      <c r="AE206" s="48"/>
      <c r="AF206" s="48"/>
      <c r="AG206" s="48"/>
      <c r="AH206" s="48"/>
      <c r="AI206" s="48"/>
    </row>
    <row r="207">
      <c r="A207" s="41"/>
      <c r="B207" s="42" t="str">
        <f t="shared" si="1"/>
        <v/>
      </c>
      <c r="C207" s="38" t="s">
        <v>542</v>
      </c>
      <c r="D207" s="43" t="s">
        <v>543</v>
      </c>
      <c r="E207" s="38" t="s">
        <v>363</v>
      </c>
      <c r="F207" s="38" t="s">
        <v>364</v>
      </c>
      <c r="G207" s="43">
        <v>6.0</v>
      </c>
      <c r="H207" s="38" t="s">
        <v>6</v>
      </c>
      <c r="I207" s="43" t="s">
        <v>366</v>
      </c>
      <c r="J207" s="43"/>
      <c r="K207" s="43"/>
      <c r="L207" s="50"/>
      <c r="M207" s="43"/>
      <c r="N207" s="43"/>
      <c r="O207" s="38" t="s">
        <v>367</v>
      </c>
      <c r="P207" s="51" t="s">
        <v>544</v>
      </c>
      <c r="Q207" s="45">
        <v>44322.0</v>
      </c>
      <c r="R207" s="46" t="str">
        <f>IFERROR(__xludf.DUMMYFUNCTION("if(isblank($A207),"""",REGEXREPLACE($A207,   "",?(\d),?"",  ""$1""&amp;""-""&amp;$H207))"),"")</f>
        <v/>
      </c>
      <c r="S207" s="47" t="b">
        <f t="shared" si="2"/>
        <v>0</v>
      </c>
      <c r="T207" s="47" t="str">
        <f>IFERROR(__xludf.DUMMYFUNCTION("iferror(split(A207,"","",TRUE,TRUE),"""")"),"")</f>
        <v/>
      </c>
      <c r="U207" s="47"/>
      <c r="V207" s="47"/>
      <c r="W207" s="47"/>
      <c r="X207" s="46" t="str">
        <f>IFERROR(__xludf.DUMMYFUNCTION("if(T207="""","""",if($S207,""Not aligned w/ a specific learning goal."",T207&amp;"": ""&amp;vlookup(to_text(T207),'1.Learning-Goals'!$A$3:$B$100,2,FALSE)))"),"")</f>
        <v/>
      </c>
      <c r="Y207" s="46" t="str">
        <f>IFERROR(__xludf.DUMMYFUNCTION("if(U207="""","""",if($S207,""Not aligned w/ a specific learning goal."",U207&amp;"": ""&amp;vlookup(to_text(U207),'1.Learning-Goals'!$A$3:$B$100,2,FALSE)))"),"")</f>
        <v/>
      </c>
      <c r="Z207" s="46" t="str">
        <f>IFERROR(__xludf.DUMMYFUNCTION("if(V207="""","""",if($S207,""Not aligned w/ a specific learning goal."",V207&amp;"": ""&amp;vlookup(to_text(V207),'1.Learning-Goals'!$A$3:$B$100,2,FALSE)))"),"")</f>
        <v/>
      </c>
      <c r="AA207" s="46" t="str">
        <f>IFERROR(__xludf.DUMMYFUNCTION("if(W207="""","""",if($S207,""Not aligned w/ a specific learning goal."",W207&amp;"": ""&amp;vlookup(to_text(W207),'1.Learning-Goals'!$A$3:$B$100,2,FALSE)))"),"")</f>
        <v/>
      </c>
      <c r="AB207" s="48"/>
      <c r="AC207" s="48"/>
      <c r="AD207" s="48"/>
      <c r="AE207" s="48"/>
      <c r="AF207" s="48"/>
      <c r="AG207" s="48"/>
      <c r="AH207" s="48"/>
      <c r="AI207" s="48"/>
    </row>
    <row r="208">
      <c r="A208" s="41"/>
      <c r="B208" s="42" t="str">
        <f t="shared" si="1"/>
        <v/>
      </c>
      <c r="C208" s="38" t="s">
        <v>545</v>
      </c>
      <c r="D208" s="43" t="s">
        <v>546</v>
      </c>
      <c r="E208" s="38" t="s">
        <v>363</v>
      </c>
      <c r="F208" s="38" t="s">
        <v>364</v>
      </c>
      <c r="G208" s="43">
        <v>6.0</v>
      </c>
      <c r="H208" s="38" t="s">
        <v>6</v>
      </c>
      <c r="I208" s="43" t="s">
        <v>366</v>
      </c>
      <c r="J208" s="43"/>
      <c r="K208" s="43"/>
      <c r="L208" s="50"/>
      <c r="M208" s="43"/>
      <c r="N208" s="43"/>
      <c r="O208" s="38" t="s">
        <v>367</v>
      </c>
      <c r="P208" s="51" t="s">
        <v>547</v>
      </c>
      <c r="Q208" s="45">
        <v>44322.0</v>
      </c>
      <c r="R208" s="46" t="str">
        <f>IFERROR(__xludf.DUMMYFUNCTION("if(isblank($A208),"""",REGEXREPLACE($A208,   "",?(\d),?"",  ""$1""&amp;""-""&amp;$H208))"),"")</f>
        <v/>
      </c>
      <c r="S208" s="47" t="b">
        <f t="shared" si="2"/>
        <v>0</v>
      </c>
      <c r="T208" s="47" t="str">
        <f>IFERROR(__xludf.DUMMYFUNCTION("iferror(split(A208,"","",TRUE,TRUE),"""")"),"")</f>
        <v/>
      </c>
      <c r="U208" s="47"/>
      <c r="V208" s="47"/>
      <c r="W208" s="47"/>
      <c r="X208" s="46" t="str">
        <f>IFERROR(__xludf.DUMMYFUNCTION("if(T208="""","""",if($S208,""Not aligned w/ a specific learning goal."",T208&amp;"": ""&amp;vlookup(to_text(T208),'1.Learning-Goals'!$A$3:$B$100,2,FALSE)))"),"")</f>
        <v/>
      </c>
      <c r="Y208" s="46" t="str">
        <f>IFERROR(__xludf.DUMMYFUNCTION("if(U208="""","""",if($S208,""Not aligned w/ a specific learning goal."",U208&amp;"": ""&amp;vlookup(to_text(U208),'1.Learning-Goals'!$A$3:$B$100,2,FALSE)))"),"")</f>
        <v/>
      </c>
      <c r="Z208" s="46" t="str">
        <f>IFERROR(__xludf.DUMMYFUNCTION("if(V208="""","""",if($S208,""Not aligned w/ a specific learning goal."",V208&amp;"": ""&amp;vlookup(to_text(V208),'1.Learning-Goals'!$A$3:$B$100,2,FALSE)))"),"")</f>
        <v/>
      </c>
      <c r="AA208" s="46" t="str">
        <f>IFERROR(__xludf.DUMMYFUNCTION("if(W208="""","""",if($S208,""Not aligned w/ a specific learning goal."",W208&amp;"": ""&amp;vlookup(to_text(W208),'1.Learning-Goals'!$A$3:$B$100,2,FALSE)))"),"")</f>
        <v/>
      </c>
      <c r="AB208" s="48"/>
      <c r="AC208" s="48"/>
      <c r="AD208" s="48"/>
      <c r="AE208" s="48"/>
      <c r="AF208" s="48"/>
      <c r="AG208" s="48"/>
      <c r="AH208" s="48"/>
      <c r="AI208" s="48"/>
    </row>
    <row r="209">
      <c r="A209" s="41"/>
      <c r="B209" s="42" t="str">
        <f t="shared" si="1"/>
        <v/>
      </c>
      <c r="C209" s="38" t="s">
        <v>548</v>
      </c>
      <c r="D209" s="43" t="s">
        <v>549</v>
      </c>
      <c r="E209" s="38" t="s">
        <v>363</v>
      </c>
      <c r="F209" s="38" t="s">
        <v>364</v>
      </c>
      <c r="G209" s="43">
        <v>6.0</v>
      </c>
      <c r="H209" s="38" t="s">
        <v>6</v>
      </c>
      <c r="I209" s="43" t="s">
        <v>366</v>
      </c>
      <c r="J209" s="43"/>
      <c r="K209" s="43"/>
      <c r="L209" s="50"/>
      <c r="M209" s="43"/>
      <c r="N209" s="43"/>
      <c r="O209" s="38" t="s">
        <v>367</v>
      </c>
      <c r="P209" s="51" t="s">
        <v>550</v>
      </c>
      <c r="Q209" s="45">
        <v>44322.0</v>
      </c>
      <c r="R209" s="46" t="str">
        <f>IFERROR(__xludf.DUMMYFUNCTION("if(isblank($A209),"""",REGEXREPLACE($A209,   "",?(\d),?"",  ""$1""&amp;""-""&amp;$H209))"),"")</f>
        <v/>
      </c>
      <c r="S209" s="47" t="b">
        <f t="shared" si="2"/>
        <v>0</v>
      </c>
      <c r="T209" s="47" t="str">
        <f>IFERROR(__xludf.DUMMYFUNCTION("iferror(split(A209,"","",TRUE,TRUE),"""")"),"")</f>
        <v/>
      </c>
      <c r="U209" s="47"/>
      <c r="V209" s="47"/>
      <c r="W209" s="47"/>
      <c r="X209" s="46" t="str">
        <f>IFERROR(__xludf.DUMMYFUNCTION("if(T209="""","""",if($S209,""Not aligned w/ a specific learning goal."",T209&amp;"": ""&amp;vlookup(to_text(T209),'1.Learning-Goals'!$A$3:$B$100,2,FALSE)))"),"")</f>
        <v/>
      </c>
      <c r="Y209" s="46" t="str">
        <f>IFERROR(__xludf.DUMMYFUNCTION("if(U209="""","""",if($S209,""Not aligned w/ a specific learning goal."",U209&amp;"": ""&amp;vlookup(to_text(U209),'1.Learning-Goals'!$A$3:$B$100,2,FALSE)))"),"")</f>
        <v/>
      </c>
      <c r="Z209" s="46" t="str">
        <f>IFERROR(__xludf.DUMMYFUNCTION("if(V209="""","""",if($S209,""Not aligned w/ a specific learning goal."",V209&amp;"": ""&amp;vlookup(to_text(V209),'1.Learning-Goals'!$A$3:$B$100,2,FALSE)))"),"")</f>
        <v/>
      </c>
      <c r="AA209" s="46" t="str">
        <f>IFERROR(__xludf.DUMMYFUNCTION("if(W209="""","""",if($S209,""Not aligned w/ a specific learning goal."",W209&amp;"": ""&amp;vlookup(to_text(W209),'1.Learning-Goals'!$A$3:$B$100,2,FALSE)))"),"")</f>
        <v/>
      </c>
      <c r="AB209" s="48"/>
      <c r="AC209" s="48"/>
      <c r="AD209" s="48"/>
      <c r="AE209" s="48"/>
      <c r="AF209" s="48"/>
      <c r="AG209" s="48"/>
      <c r="AH209" s="48"/>
      <c r="AI209" s="48"/>
    </row>
    <row r="210">
      <c r="A210" s="41"/>
      <c r="B210" s="42" t="str">
        <f t="shared" si="1"/>
        <v/>
      </c>
      <c r="C210" s="38" t="s">
        <v>551</v>
      </c>
      <c r="D210" s="43" t="s">
        <v>552</v>
      </c>
      <c r="E210" s="38" t="s">
        <v>363</v>
      </c>
      <c r="F210" s="38" t="s">
        <v>364</v>
      </c>
      <c r="G210" s="43">
        <v>6.0</v>
      </c>
      <c r="H210" s="38" t="s">
        <v>6</v>
      </c>
      <c r="I210" s="43" t="s">
        <v>366</v>
      </c>
      <c r="J210" s="43"/>
      <c r="K210" s="43"/>
      <c r="L210" s="50"/>
      <c r="M210" s="43"/>
      <c r="N210" s="43"/>
      <c r="O210" s="38" t="s">
        <v>367</v>
      </c>
      <c r="P210" s="51" t="s">
        <v>553</v>
      </c>
      <c r="Q210" s="45">
        <v>44322.0</v>
      </c>
      <c r="R210" s="46" t="str">
        <f>IFERROR(__xludf.DUMMYFUNCTION("if(isblank($A210),"""",REGEXREPLACE($A210,   "",?(\d),?"",  ""$1""&amp;""-""&amp;$H210))"),"")</f>
        <v/>
      </c>
      <c r="S210" s="47" t="b">
        <f t="shared" si="2"/>
        <v>0</v>
      </c>
      <c r="T210" s="47" t="str">
        <f>IFERROR(__xludf.DUMMYFUNCTION("iferror(split(A210,"","",TRUE,TRUE),"""")"),"")</f>
        <v/>
      </c>
      <c r="U210" s="47"/>
      <c r="V210" s="47"/>
      <c r="W210" s="47"/>
      <c r="X210" s="46" t="str">
        <f>IFERROR(__xludf.DUMMYFUNCTION("if(T210="""","""",if($S210,""Not aligned w/ a specific learning goal."",T210&amp;"": ""&amp;vlookup(to_text(T210),'1.Learning-Goals'!$A$3:$B$100,2,FALSE)))"),"")</f>
        <v/>
      </c>
      <c r="Y210" s="46" t="str">
        <f>IFERROR(__xludf.DUMMYFUNCTION("if(U210="""","""",if($S210,""Not aligned w/ a specific learning goal."",U210&amp;"": ""&amp;vlookup(to_text(U210),'1.Learning-Goals'!$A$3:$B$100,2,FALSE)))"),"")</f>
        <v/>
      </c>
      <c r="Z210" s="46" t="str">
        <f>IFERROR(__xludf.DUMMYFUNCTION("if(V210="""","""",if($S210,""Not aligned w/ a specific learning goal."",V210&amp;"": ""&amp;vlookup(to_text(V210),'1.Learning-Goals'!$A$3:$B$100,2,FALSE)))"),"")</f>
        <v/>
      </c>
      <c r="AA210" s="46" t="str">
        <f>IFERROR(__xludf.DUMMYFUNCTION("if(W210="""","""",if($S210,""Not aligned w/ a specific learning goal."",W210&amp;"": ""&amp;vlookup(to_text(W210),'1.Learning-Goals'!$A$3:$B$100,2,FALSE)))"),"")</f>
        <v/>
      </c>
      <c r="AB210" s="48"/>
      <c r="AC210" s="48"/>
      <c r="AD210" s="48"/>
      <c r="AE210" s="48"/>
      <c r="AF210" s="48"/>
      <c r="AG210" s="48"/>
      <c r="AH210" s="48"/>
      <c r="AI210" s="48"/>
    </row>
    <row r="211">
      <c r="A211" s="41"/>
      <c r="B211" s="42" t="str">
        <f t="shared" si="1"/>
        <v/>
      </c>
      <c r="C211" s="38" t="s">
        <v>554</v>
      </c>
      <c r="D211" s="43" t="s">
        <v>371</v>
      </c>
      <c r="E211" s="38" t="s">
        <v>363</v>
      </c>
      <c r="F211" s="38" t="s">
        <v>364</v>
      </c>
      <c r="G211" s="43">
        <v>6.0</v>
      </c>
      <c r="H211" s="38" t="s">
        <v>6</v>
      </c>
      <c r="I211" s="43" t="s">
        <v>366</v>
      </c>
      <c r="J211" s="43"/>
      <c r="K211" s="43"/>
      <c r="L211" s="50"/>
      <c r="M211" s="43"/>
      <c r="N211" s="43"/>
      <c r="O211" s="38" t="s">
        <v>367</v>
      </c>
      <c r="P211" s="51" t="s">
        <v>555</v>
      </c>
      <c r="Q211" s="45">
        <v>44322.0</v>
      </c>
      <c r="R211" s="46" t="str">
        <f>IFERROR(__xludf.DUMMYFUNCTION("if(isblank($A211),"""",REGEXREPLACE($A211,   "",?(\d),?"",  ""$1""&amp;""-""&amp;$H211))"),"")</f>
        <v/>
      </c>
      <c r="S211" s="47" t="b">
        <f t="shared" si="2"/>
        <v>0</v>
      </c>
      <c r="T211" s="47" t="str">
        <f>IFERROR(__xludf.DUMMYFUNCTION("iferror(split(A211,"","",TRUE,TRUE),"""")"),"")</f>
        <v/>
      </c>
      <c r="U211" s="47"/>
      <c r="V211" s="47"/>
      <c r="W211" s="47"/>
      <c r="X211" s="46" t="str">
        <f>IFERROR(__xludf.DUMMYFUNCTION("if(T211="""","""",if($S211,""Not aligned w/ a specific learning goal."",T211&amp;"": ""&amp;vlookup(to_text(T211),'1.Learning-Goals'!$A$3:$B$100,2,FALSE)))"),"")</f>
        <v/>
      </c>
      <c r="Y211" s="46" t="str">
        <f>IFERROR(__xludf.DUMMYFUNCTION("if(U211="""","""",if($S211,""Not aligned w/ a specific learning goal."",U211&amp;"": ""&amp;vlookup(to_text(U211),'1.Learning-Goals'!$A$3:$B$100,2,FALSE)))"),"")</f>
        <v/>
      </c>
      <c r="Z211" s="46" t="str">
        <f>IFERROR(__xludf.DUMMYFUNCTION("if(V211="""","""",if($S211,""Not aligned w/ a specific learning goal."",V211&amp;"": ""&amp;vlookup(to_text(V211),'1.Learning-Goals'!$A$3:$B$100,2,FALSE)))"),"")</f>
        <v/>
      </c>
      <c r="AA211" s="46" t="str">
        <f>IFERROR(__xludf.DUMMYFUNCTION("if(W211="""","""",if($S211,""Not aligned w/ a specific learning goal."",W211&amp;"": ""&amp;vlookup(to_text(W211),'1.Learning-Goals'!$A$3:$B$100,2,FALSE)))"),"")</f>
        <v/>
      </c>
      <c r="AB211" s="48"/>
      <c r="AC211" s="48"/>
      <c r="AD211" s="48"/>
      <c r="AE211" s="48"/>
      <c r="AF211" s="48"/>
      <c r="AG211" s="48"/>
      <c r="AH211" s="48"/>
      <c r="AI211" s="48"/>
    </row>
    <row r="212">
      <c r="A212" s="41"/>
      <c r="B212" s="42" t="str">
        <f t="shared" si="1"/>
        <v/>
      </c>
      <c r="C212" s="38" t="s">
        <v>556</v>
      </c>
      <c r="D212" s="43" t="s">
        <v>557</v>
      </c>
      <c r="E212" s="38" t="s">
        <v>363</v>
      </c>
      <c r="F212" s="38" t="s">
        <v>364</v>
      </c>
      <c r="G212" s="43">
        <v>6.0</v>
      </c>
      <c r="H212" s="38" t="s">
        <v>6</v>
      </c>
      <c r="I212" s="43" t="s">
        <v>366</v>
      </c>
      <c r="J212" s="43"/>
      <c r="K212" s="43"/>
      <c r="L212" s="50"/>
      <c r="M212" s="43"/>
      <c r="N212" s="43"/>
      <c r="O212" s="38" t="s">
        <v>367</v>
      </c>
      <c r="P212" s="51" t="s">
        <v>558</v>
      </c>
      <c r="Q212" s="45">
        <v>44322.0</v>
      </c>
      <c r="R212" s="46" t="str">
        <f>IFERROR(__xludf.DUMMYFUNCTION("if(isblank($A212),"""",REGEXREPLACE($A212,   "",?(\d),?"",  ""$1""&amp;""-""&amp;$H212))"),"")</f>
        <v/>
      </c>
      <c r="S212" s="47" t="b">
        <f t="shared" si="2"/>
        <v>0</v>
      </c>
      <c r="T212" s="47" t="str">
        <f>IFERROR(__xludf.DUMMYFUNCTION("iferror(split(A212,"","",TRUE,TRUE),"""")"),"")</f>
        <v/>
      </c>
      <c r="U212" s="47"/>
      <c r="V212" s="47"/>
      <c r="W212" s="47"/>
      <c r="X212" s="46" t="str">
        <f>IFERROR(__xludf.DUMMYFUNCTION("if(T212="""","""",if($S212,""Not aligned w/ a specific learning goal."",T212&amp;"": ""&amp;vlookup(to_text(T212),'1.Learning-Goals'!$A$3:$B$100,2,FALSE)))"),"")</f>
        <v/>
      </c>
      <c r="Y212" s="46" t="str">
        <f>IFERROR(__xludf.DUMMYFUNCTION("if(U212="""","""",if($S212,""Not aligned w/ a specific learning goal."",U212&amp;"": ""&amp;vlookup(to_text(U212),'1.Learning-Goals'!$A$3:$B$100,2,FALSE)))"),"")</f>
        <v/>
      </c>
      <c r="Z212" s="46" t="str">
        <f>IFERROR(__xludf.DUMMYFUNCTION("if(V212="""","""",if($S212,""Not aligned w/ a specific learning goal."",V212&amp;"": ""&amp;vlookup(to_text(V212),'1.Learning-Goals'!$A$3:$B$100,2,FALSE)))"),"")</f>
        <v/>
      </c>
      <c r="AA212" s="46" t="str">
        <f>IFERROR(__xludf.DUMMYFUNCTION("if(W212="""","""",if($S212,""Not aligned w/ a specific learning goal."",W212&amp;"": ""&amp;vlookup(to_text(W212),'1.Learning-Goals'!$A$3:$B$100,2,FALSE)))"),"")</f>
        <v/>
      </c>
      <c r="AB212" s="48"/>
      <c r="AC212" s="48"/>
      <c r="AD212" s="48"/>
      <c r="AE212" s="48"/>
      <c r="AF212" s="48"/>
      <c r="AG212" s="48"/>
      <c r="AH212" s="48"/>
      <c r="AI212" s="48"/>
    </row>
    <row r="213">
      <c r="A213" s="41"/>
      <c r="B213" s="42" t="str">
        <f t="shared" si="1"/>
        <v/>
      </c>
      <c r="C213" s="38" t="s">
        <v>559</v>
      </c>
      <c r="D213" s="43" t="s">
        <v>560</v>
      </c>
      <c r="E213" s="38" t="s">
        <v>363</v>
      </c>
      <c r="F213" s="38" t="s">
        <v>364</v>
      </c>
      <c r="G213" s="43">
        <v>6.0</v>
      </c>
      <c r="H213" s="38" t="s">
        <v>6</v>
      </c>
      <c r="I213" s="43" t="s">
        <v>366</v>
      </c>
      <c r="J213" s="43"/>
      <c r="K213" s="43"/>
      <c r="L213" s="50"/>
      <c r="M213" s="43"/>
      <c r="N213" s="43"/>
      <c r="O213" s="38" t="s">
        <v>367</v>
      </c>
      <c r="P213" s="51" t="s">
        <v>561</v>
      </c>
      <c r="Q213" s="45">
        <v>44322.0</v>
      </c>
      <c r="R213" s="46" t="str">
        <f>IFERROR(__xludf.DUMMYFUNCTION("if(isblank($A213),"""",REGEXREPLACE($A213,   "",?(\d),?"",  ""$1""&amp;""-""&amp;$H213))"),"")</f>
        <v/>
      </c>
      <c r="S213" s="47" t="b">
        <f t="shared" si="2"/>
        <v>0</v>
      </c>
      <c r="T213" s="47" t="str">
        <f>IFERROR(__xludf.DUMMYFUNCTION("iferror(split(A213,"","",TRUE,TRUE),"""")"),"")</f>
        <v/>
      </c>
      <c r="U213" s="47"/>
      <c r="V213" s="47"/>
      <c r="W213" s="47"/>
      <c r="X213" s="46" t="str">
        <f>IFERROR(__xludf.DUMMYFUNCTION("if(T213="""","""",if($S213,""Not aligned w/ a specific learning goal."",T213&amp;"": ""&amp;vlookup(to_text(T213),'1.Learning-Goals'!$A$3:$B$100,2,FALSE)))"),"")</f>
        <v/>
      </c>
      <c r="Y213" s="46" t="str">
        <f>IFERROR(__xludf.DUMMYFUNCTION("if(U213="""","""",if($S213,""Not aligned w/ a specific learning goal."",U213&amp;"": ""&amp;vlookup(to_text(U213),'1.Learning-Goals'!$A$3:$B$100,2,FALSE)))"),"")</f>
        <v/>
      </c>
      <c r="Z213" s="46" t="str">
        <f>IFERROR(__xludf.DUMMYFUNCTION("if(V213="""","""",if($S213,""Not aligned w/ a specific learning goal."",V213&amp;"": ""&amp;vlookup(to_text(V213),'1.Learning-Goals'!$A$3:$B$100,2,FALSE)))"),"")</f>
        <v/>
      </c>
      <c r="AA213" s="46" t="str">
        <f>IFERROR(__xludf.DUMMYFUNCTION("if(W213="""","""",if($S213,""Not aligned w/ a specific learning goal."",W213&amp;"": ""&amp;vlookup(to_text(W213),'1.Learning-Goals'!$A$3:$B$100,2,FALSE)))"),"")</f>
        <v/>
      </c>
      <c r="AB213" s="48"/>
      <c r="AC213" s="48"/>
      <c r="AD213" s="48"/>
      <c r="AE213" s="48"/>
      <c r="AF213" s="48"/>
      <c r="AG213" s="48"/>
      <c r="AH213" s="48"/>
      <c r="AI213" s="48"/>
    </row>
    <row r="214">
      <c r="A214" s="41"/>
      <c r="B214" s="42" t="str">
        <f t="shared" si="1"/>
        <v/>
      </c>
      <c r="C214" s="38" t="s">
        <v>562</v>
      </c>
      <c r="D214" s="43" t="s">
        <v>503</v>
      </c>
      <c r="E214" s="38" t="s">
        <v>363</v>
      </c>
      <c r="F214" s="38" t="s">
        <v>364</v>
      </c>
      <c r="G214" s="43">
        <v>6.0</v>
      </c>
      <c r="H214" s="38" t="s">
        <v>6</v>
      </c>
      <c r="I214" s="43" t="s">
        <v>366</v>
      </c>
      <c r="J214" s="43"/>
      <c r="K214" s="43"/>
      <c r="L214" s="50"/>
      <c r="M214" s="43"/>
      <c r="N214" s="43"/>
      <c r="O214" s="38" t="s">
        <v>367</v>
      </c>
      <c r="P214" s="51" t="s">
        <v>563</v>
      </c>
      <c r="Q214" s="45">
        <v>44322.0</v>
      </c>
      <c r="R214" s="46" t="str">
        <f>IFERROR(__xludf.DUMMYFUNCTION("if(isblank($A214),"""",REGEXREPLACE($A214,   "",?(\d),?"",  ""$1""&amp;""-""&amp;$H214))"),"")</f>
        <v/>
      </c>
      <c r="S214" s="47" t="b">
        <f t="shared" si="2"/>
        <v>0</v>
      </c>
      <c r="T214" s="47" t="str">
        <f>IFERROR(__xludf.DUMMYFUNCTION("iferror(split(A214,"","",TRUE,TRUE),"""")"),"")</f>
        <v/>
      </c>
      <c r="U214" s="47"/>
      <c r="V214" s="47"/>
      <c r="W214" s="47"/>
      <c r="X214" s="46" t="str">
        <f>IFERROR(__xludf.DUMMYFUNCTION("if(T214="""","""",if($S214,""Not aligned w/ a specific learning goal."",T214&amp;"": ""&amp;vlookup(to_text(T214),'1.Learning-Goals'!$A$3:$B$100,2,FALSE)))"),"")</f>
        <v/>
      </c>
      <c r="Y214" s="46" t="str">
        <f>IFERROR(__xludf.DUMMYFUNCTION("if(U214="""","""",if($S214,""Not aligned w/ a specific learning goal."",U214&amp;"": ""&amp;vlookup(to_text(U214),'1.Learning-Goals'!$A$3:$B$100,2,FALSE)))"),"")</f>
        <v/>
      </c>
      <c r="Z214" s="46" t="str">
        <f>IFERROR(__xludf.DUMMYFUNCTION("if(V214="""","""",if($S214,""Not aligned w/ a specific learning goal."",V214&amp;"": ""&amp;vlookup(to_text(V214),'1.Learning-Goals'!$A$3:$B$100,2,FALSE)))"),"")</f>
        <v/>
      </c>
      <c r="AA214" s="46" t="str">
        <f>IFERROR(__xludf.DUMMYFUNCTION("if(W214="""","""",if($S214,""Not aligned w/ a specific learning goal."",W214&amp;"": ""&amp;vlookup(to_text(W214),'1.Learning-Goals'!$A$3:$B$100,2,FALSE)))"),"")</f>
        <v/>
      </c>
      <c r="AB214" s="48"/>
      <c r="AC214" s="48"/>
      <c r="AD214" s="48"/>
      <c r="AE214" s="48"/>
      <c r="AF214" s="48"/>
      <c r="AG214" s="48"/>
      <c r="AH214" s="48"/>
      <c r="AI214" s="48"/>
    </row>
    <row r="215">
      <c r="A215" s="41"/>
      <c r="B215" s="42" t="str">
        <f t="shared" si="1"/>
        <v/>
      </c>
      <c r="C215" s="38" t="s">
        <v>564</v>
      </c>
      <c r="D215" s="43" t="s">
        <v>565</v>
      </c>
      <c r="E215" s="38" t="s">
        <v>363</v>
      </c>
      <c r="F215" s="38" t="s">
        <v>364</v>
      </c>
      <c r="G215" s="43">
        <v>6.0</v>
      </c>
      <c r="H215" s="38" t="s">
        <v>6</v>
      </c>
      <c r="I215" s="43" t="s">
        <v>366</v>
      </c>
      <c r="J215" s="43"/>
      <c r="K215" s="43"/>
      <c r="L215" s="50"/>
      <c r="M215" s="43"/>
      <c r="N215" s="43"/>
      <c r="O215" s="38" t="s">
        <v>367</v>
      </c>
      <c r="P215" s="51" t="s">
        <v>566</v>
      </c>
      <c r="Q215" s="45">
        <v>44322.0</v>
      </c>
      <c r="R215" s="46" t="str">
        <f>IFERROR(__xludf.DUMMYFUNCTION("if(isblank($A215),"""",REGEXREPLACE($A215,   "",?(\d),?"",  ""$1""&amp;""-""&amp;$H215))"),"")</f>
        <v/>
      </c>
      <c r="S215" s="47" t="b">
        <f t="shared" si="2"/>
        <v>0</v>
      </c>
      <c r="T215" s="47" t="str">
        <f>IFERROR(__xludf.DUMMYFUNCTION("iferror(split(A215,"","",TRUE,TRUE),"""")"),"")</f>
        <v/>
      </c>
      <c r="U215" s="47"/>
      <c r="V215" s="47"/>
      <c r="W215" s="47"/>
      <c r="X215" s="46" t="str">
        <f>IFERROR(__xludf.DUMMYFUNCTION("if(T215="""","""",if($S215,""Not aligned w/ a specific learning goal."",T215&amp;"": ""&amp;vlookup(to_text(T215),'1.Learning-Goals'!$A$3:$B$100,2,FALSE)))"),"")</f>
        <v/>
      </c>
      <c r="Y215" s="46" t="str">
        <f>IFERROR(__xludf.DUMMYFUNCTION("if(U215="""","""",if($S215,""Not aligned w/ a specific learning goal."",U215&amp;"": ""&amp;vlookup(to_text(U215),'1.Learning-Goals'!$A$3:$B$100,2,FALSE)))"),"")</f>
        <v/>
      </c>
      <c r="Z215" s="46" t="str">
        <f>IFERROR(__xludf.DUMMYFUNCTION("if(V215="""","""",if($S215,""Not aligned w/ a specific learning goal."",V215&amp;"": ""&amp;vlookup(to_text(V215),'1.Learning-Goals'!$A$3:$B$100,2,FALSE)))"),"")</f>
        <v/>
      </c>
      <c r="AA215" s="46" t="str">
        <f>IFERROR(__xludf.DUMMYFUNCTION("if(W215="""","""",if($S215,""Not aligned w/ a specific learning goal."",W215&amp;"": ""&amp;vlookup(to_text(W215),'1.Learning-Goals'!$A$3:$B$100,2,FALSE)))"),"")</f>
        <v/>
      </c>
      <c r="AB215" s="48"/>
      <c r="AC215" s="48"/>
      <c r="AD215" s="48"/>
      <c r="AE215" s="48"/>
      <c r="AF215" s="48"/>
      <c r="AG215" s="48"/>
      <c r="AH215" s="48"/>
      <c r="AI215" s="48"/>
    </row>
    <row r="216">
      <c r="A216" s="41"/>
      <c r="B216" s="42" t="str">
        <f t="shared" si="1"/>
        <v/>
      </c>
      <c r="C216" s="38" t="s">
        <v>567</v>
      </c>
      <c r="D216" s="43" t="s">
        <v>568</v>
      </c>
      <c r="E216" s="38" t="s">
        <v>363</v>
      </c>
      <c r="F216" s="38" t="s">
        <v>364</v>
      </c>
      <c r="G216" s="43">
        <v>6.0</v>
      </c>
      <c r="H216" s="38" t="s">
        <v>6</v>
      </c>
      <c r="I216" s="43" t="s">
        <v>366</v>
      </c>
      <c r="J216" s="43"/>
      <c r="K216" s="43"/>
      <c r="L216" s="50"/>
      <c r="M216" s="43"/>
      <c r="N216" s="43"/>
      <c r="O216" s="38" t="s">
        <v>367</v>
      </c>
      <c r="P216" s="51" t="s">
        <v>569</v>
      </c>
      <c r="Q216" s="45">
        <v>44322.0</v>
      </c>
      <c r="R216" s="46" t="str">
        <f>IFERROR(__xludf.DUMMYFUNCTION("if(isblank($A216),"""",REGEXREPLACE($A216,   "",?(\d),?"",  ""$1""&amp;""-""&amp;$H216))"),"")</f>
        <v/>
      </c>
      <c r="S216" s="47" t="b">
        <f t="shared" si="2"/>
        <v>0</v>
      </c>
      <c r="T216" s="47" t="str">
        <f>IFERROR(__xludf.DUMMYFUNCTION("iferror(split(A216,"","",TRUE,TRUE),"""")"),"")</f>
        <v/>
      </c>
      <c r="U216" s="47"/>
      <c r="V216" s="47"/>
      <c r="W216" s="47"/>
      <c r="X216" s="46" t="str">
        <f>IFERROR(__xludf.DUMMYFUNCTION("if(T216="""","""",if($S216,""Not aligned w/ a specific learning goal."",T216&amp;"": ""&amp;vlookup(to_text(T216),'1.Learning-Goals'!$A$3:$B$100,2,FALSE)))"),"")</f>
        <v/>
      </c>
      <c r="Y216" s="46" t="str">
        <f>IFERROR(__xludf.DUMMYFUNCTION("if(U216="""","""",if($S216,""Not aligned w/ a specific learning goal."",U216&amp;"": ""&amp;vlookup(to_text(U216),'1.Learning-Goals'!$A$3:$B$100,2,FALSE)))"),"")</f>
        <v/>
      </c>
      <c r="Z216" s="46" t="str">
        <f>IFERROR(__xludf.DUMMYFUNCTION("if(V216="""","""",if($S216,""Not aligned w/ a specific learning goal."",V216&amp;"": ""&amp;vlookup(to_text(V216),'1.Learning-Goals'!$A$3:$B$100,2,FALSE)))"),"")</f>
        <v/>
      </c>
      <c r="AA216" s="46" t="str">
        <f>IFERROR(__xludf.DUMMYFUNCTION("if(W216="""","""",if($S216,""Not aligned w/ a specific learning goal."",W216&amp;"": ""&amp;vlookup(to_text(W216),'1.Learning-Goals'!$A$3:$B$100,2,FALSE)))"),"")</f>
        <v/>
      </c>
      <c r="AB216" s="48"/>
      <c r="AC216" s="48"/>
      <c r="AD216" s="48"/>
      <c r="AE216" s="48"/>
      <c r="AF216" s="48"/>
      <c r="AG216" s="48"/>
      <c r="AH216" s="48"/>
      <c r="AI216" s="48"/>
    </row>
    <row r="217">
      <c r="A217" s="41"/>
      <c r="B217" s="42" t="str">
        <f t="shared" si="1"/>
        <v/>
      </c>
      <c r="C217" s="38" t="s">
        <v>570</v>
      </c>
      <c r="D217" s="43" t="s">
        <v>571</v>
      </c>
      <c r="E217" s="38" t="s">
        <v>363</v>
      </c>
      <c r="F217" s="38" t="s">
        <v>364</v>
      </c>
      <c r="G217" s="43">
        <v>6.0</v>
      </c>
      <c r="H217" s="38" t="s">
        <v>6</v>
      </c>
      <c r="I217" s="43" t="s">
        <v>366</v>
      </c>
      <c r="J217" s="43"/>
      <c r="K217" s="43"/>
      <c r="L217" s="50"/>
      <c r="M217" s="43"/>
      <c r="N217" s="43"/>
      <c r="O217" s="38" t="s">
        <v>367</v>
      </c>
      <c r="P217" s="51" t="s">
        <v>572</v>
      </c>
      <c r="Q217" s="45">
        <v>44322.0</v>
      </c>
      <c r="R217" s="46" t="str">
        <f>IFERROR(__xludf.DUMMYFUNCTION("if(isblank($A217),"""",REGEXREPLACE($A217,   "",?(\d),?"",  ""$1""&amp;""-""&amp;$H217))"),"")</f>
        <v/>
      </c>
      <c r="S217" s="47" t="b">
        <f t="shared" si="2"/>
        <v>0</v>
      </c>
      <c r="T217" s="47" t="str">
        <f>IFERROR(__xludf.DUMMYFUNCTION("iferror(split(A217,"","",TRUE,TRUE),"""")"),"")</f>
        <v/>
      </c>
      <c r="U217" s="47"/>
      <c r="V217" s="47"/>
      <c r="W217" s="47"/>
      <c r="X217" s="46" t="str">
        <f>IFERROR(__xludf.DUMMYFUNCTION("if(T217="""","""",if($S217,""Not aligned w/ a specific learning goal."",T217&amp;"": ""&amp;vlookup(to_text(T217),'1.Learning-Goals'!$A$3:$B$100,2,FALSE)))"),"")</f>
        <v/>
      </c>
      <c r="Y217" s="46" t="str">
        <f>IFERROR(__xludf.DUMMYFUNCTION("if(U217="""","""",if($S217,""Not aligned w/ a specific learning goal."",U217&amp;"": ""&amp;vlookup(to_text(U217),'1.Learning-Goals'!$A$3:$B$100,2,FALSE)))"),"")</f>
        <v/>
      </c>
      <c r="Z217" s="46" t="str">
        <f>IFERROR(__xludf.DUMMYFUNCTION("if(V217="""","""",if($S217,""Not aligned w/ a specific learning goal."",V217&amp;"": ""&amp;vlookup(to_text(V217),'1.Learning-Goals'!$A$3:$B$100,2,FALSE)))"),"")</f>
        <v/>
      </c>
      <c r="AA217" s="46" t="str">
        <f>IFERROR(__xludf.DUMMYFUNCTION("if(W217="""","""",if($S217,""Not aligned w/ a specific learning goal."",W217&amp;"": ""&amp;vlookup(to_text(W217),'1.Learning-Goals'!$A$3:$B$100,2,FALSE)))"),"")</f>
        <v/>
      </c>
      <c r="AB217" s="48"/>
      <c r="AC217" s="48"/>
      <c r="AD217" s="48"/>
      <c r="AE217" s="48"/>
      <c r="AF217" s="48"/>
      <c r="AG217" s="48"/>
      <c r="AH217" s="48"/>
      <c r="AI217" s="48"/>
    </row>
    <row r="218">
      <c r="A218" s="41"/>
      <c r="B218" s="42" t="str">
        <f t="shared" si="1"/>
        <v/>
      </c>
      <c r="C218" s="38" t="s">
        <v>573</v>
      </c>
      <c r="D218" s="43" t="s">
        <v>574</v>
      </c>
      <c r="E218" s="38" t="s">
        <v>363</v>
      </c>
      <c r="F218" s="38" t="s">
        <v>364</v>
      </c>
      <c r="G218" s="43">
        <v>6.0</v>
      </c>
      <c r="H218" s="38" t="s">
        <v>6</v>
      </c>
      <c r="I218" s="43" t="s">
        <v>366</v>
      </c>
      <c r="J218" s="43"/>
      <c r="K218" s="43"/>
      <c r="L218" s="50"/>
      <c r="M218" s="43"/>
      <c r="N218" s="43"/>
      <c r="O218" s="38" t="s">
        <v>367</v>
      </c>
      <c r="P218" s="51" t="s">
        <v>575</v>
      </c>
      <c r="Q218" s="45">
        <v>44322.0</v>
      </c>
      <c r="R218" s="46" t="str">
        <f>IFERROR(__xludf.DUMMYFUNCTION("if(isblank($A218),"""",REGEXREPLACE($A218,   "",?(\d),?"",  ""$1""&amp;""-""&amp;$H218))"),"")</f>
        <v/>
      </c>
      <c r="S218" s="47" t="b">
        <f t="shared" si="2"/>
        <v>0</v>
      </c>
      <c r="T218" s="47" t="str">
        <f>IFERROR(__xludf.DUMMYFUNCTION("iferror(split(A218,"","",TRUE,TRUE),"""")"),"")</f>
        <v/>
      </c>
      <c r="U218" s="47"/>
      <c r="V218" s="47"/>
      <c r="W218" s="47"/>
      <c r="X218" s="46" t="str">
        <f>IFERROR(__xludf.DUMMYFUNCTION("if(T218="""","""",if($S218,""Not aligned w/ a specific learning goal."",T218&amp;"": ""&amp;vlookup(to_text(T218),'1.Learning-Goals'!$A$3:$B$100,2,FALSE)))"),"")</f>
        <v/>
      </c>
      <c r="Y218" s="46" t="str">
        <f>IFERROR(__xludf.DUMMYFUNCTION("if(U218="""","""",if($S218,""Not aligned w/ a specific learning goal."",U218&amp;"": ""&amp;vlookup(to_text(U218),'1.Learning-Goals'!$A$3:$B$100,2,FALSE)))"),"")</f>
        <v/>
      </c>
      <c r="Z218" s="46" t="str">
        <f>IFERROR(__xludf.DUMMYFUNCTION("if(V218="""","""",if($S218,""Not aligned w/ a specific learning goal."",V218&amp;"": ""&amp;vlookup(to_text(V218),'1.Learning-Goals'!$A$3:$B$100,2,FALSE)))"),"")</f>
        <v/>
      </c>
      <c r="AA218" s="46" t="str">
        <f>IFERROR(__xludf.DUMMYFUNCTION("if(W218="""","""",if($S218,""Not aligned w/ a specific learning goal."",W218&amp;"": ""&amp;vlookup(to_text(W218),'1.Learning-Goals'!$A$3:$B$100,2,FALSE)))"),"")</f>
        <v/>
      </c>
      <c r="AB218" s="48"/>
      <c r="AC218" s="48"/>
      <c r="AD218" s="48"/>
      <c r="AE218" s="48"/>
      <c r="AF218" s="48"/>
      <c r="AG218" s="48"/>
      <c r="AH218" s="48"/>
      <c r="AI218" s="48"/>
    </row>
    <row r="219">
      <c r="A219" s="41"/>
      <c r="B219" s="42" t="str">
        <f t="shared" si="1"/>
        <v/>
      </c>
      <c r="C219" s="38" t="s">
        <v>576</v>
      </c>
      <c r="D219" s="43" t="s">
        <v>577</v>
      </c>
      <c r="E219" s="38" t="s">
        <v>363</v>
      </c>
      <c r="F219" s="38" t="s">
        <v>364</v>
      </c>
      <c r="G219" s="43">
        <v>6.0</v>
      </c>
      <c r="H219" s="38" t="s">
        <v>6</v>
      </c>
      <c r="I219" s="43" t="s">
        <v>366</v>
      </c>
      <c r="J219" s="43"/>
      <c r="K219" s="43"/>
      <c r="L219" s="50"/>
      <c r="M219" s="43"/>
      <c r="N219" s="43"/>
      <c r="O219" s="38" t="s">
        <v>367</v>
      </c>
      <c r="P219" s="51" t="s">
        <v>578</v>
      </c>
      <c r="Q219" s="45">
        <v>44322.0</v>
      </c>
      <c r="R219" s="46" t="str">
        <f>IFERROR(__xludf.DUMMYFUNCTION("if(isblank($A219),"""",REGEXREPLACE($A219,   "",?(\d),?"",  ""$1""&amp;""-""&amp;$H219))"),"")</f>
        <v/>
      </c>
      <c r="S219" s="47" t="b">
        <f t="shared" si="2"/>
        <v>0</v>
      </c>
      <c r="T219" s="47" t="str">
        <f>IFERROR(__xludf.DUMMYFUNCTION("iferror(split(A219,"","",TRUE,TRUE),"""")"),"")</f>
        <v/>
      </c>
      <c r="U219" s="47"/>
      <c r="V219" s="47"/>
      <c r="W219" s="47"/>
      <c r="X219" s="46" t="str">
        <f>IFERROR(__xludf.DUMMYFUNCTION("if(T219="""","""",if($S219,""Not aligned w/ a specific learning goal."",T219&amp;"": ""&amp;vlookup(to_text(T219),'1.Learning-Goals'!$A$3:$B$100,2,FALSE)))"),"")</f>
        <v/>
      </c>
      <c r="Y219" s="46" t="str">
        <f>IFERROR(__xludf.DUMMYFUNCTION("if(U219="""","""",if($S219,""Not aligned w/ a specific learning goal."",U219&amp;"": ""&amp;vlookup(to_text(U219),'1.Learning-Goals'!$A$3:$B$100,2,FALSE)))"),"")</f>
        <v/>
      </c>
      <c r="Z219" s="46" t="str">
        <f>IFERROR(__xludf.DUMMYFUNCTION("if(V219="""","""",if($S219,""Not aligned w/ a specific learning goal."",V219&amp;"": ""&amp;vlookup(to_text(V219),'1.Learning-Goals'!$A$3:$B$100,2,FALSE)))"),"")</f>
        <v/>
      </c>
      <c r="AA219" s="46" t="str">
        <f>IFERROR(__xludf.DUMMYFUNCTION("if(W219="""","""",if($S219,""Not aligned w/ a specific learning goal."",W219&amp;"": ""&amp;vlookup(to_text(W219),'1.Learning-Goals'!$A$3:$B$100,2,FALSE)))"),"")</f>
        <v/>
      </c>
      <c r="AB219" s="48"/>
      <c r="AC219" s="48"/>
      <c r="AD219" s="48"/>
      <c r="AE219" s="48"/>
      <c r="AF219" s="48"/>
      <c r="AG219" s="48"/>
      <c r="AH219" s="48"/>
      <c r="AI219" s="48"/>
    </row>
    <row r="220">
      <c r="A220" s="41"/>
      <c r="B220" s="42" t="str">
        <f t="shared" si="1"/>
        <v/>
      </c>
      <c r="C220" s="38" t="s">
        <v>579</v>
      </c>
      <c r="D220" s="43" t="s">
        <v>580</v>
      </c>
      <c r="E220" s="38" t="s">
        <v>363</v>
      </c>
      <c r="F220" s="38" t="s">
        <v>364</v>
      </c>
      <c r="G220" s="43">
        <v>6.0</v>
      </c>
      <c r="H220" s="38" t="s">
        <v>6</v>
      </c>
      <c r="I220" s="43" t="s">
        <v>366</v>
      </c>
      <c r="J220" s="43"/>
      <c r="K220" s="43"/>
      <c r="L220" s="50"/>
      <c r="M220" s="43"/>
      <c r="N220" s="43"/>
      <c r="O220" s="38" t="s">
        <v>367</v>
      </c>
      <c r="P220" s="51" t="s">
        <v>581</v>
      </c>
      <c r="Q220" s="45">
        <v>44322.0</v>
      </c>
      <c r="R220" s="46" t="str">
        <f>IFERROR(__xludf.DUMMYFUNCTION("if(isblank($A220),"""",REGEXREPLACE($A220,   "",?(\d),?"",  ""$1""&amp;""-""&amp;$H220))"),"")</f>
        <v/>
      </c>
      <c r="S220" s="47" t="b">
        <f t="shared" si="2"/>
        <v>0</v>
      </c>
      <c r="T220" s="47" t="str">
        <f>IFERROR(__xludf.DUMMYFUNCTION("iferror(split(A220,"","",TRUE,TRUE),"""")"),"")</f>
        <v/>
      </c>
      <c r="U220" s="47"/>
      <c r="V220" s="47"/>
      <c r="W220" s="47"/>
      <c r="X220" s="46" t="str">
        <f>IFERROR(__xludf.DUMMYFUNCTION("if(T220="""","""",if($S220,""Not aligned w/ a specific learning goal."",T220&amp;"": ""&amp;vlookup(to_text(T220),'1.Learning-Goals'!$A$3:$B$100,2,FALSE)))"),"")</f>
        <v/>
      </c>
      <c r="Y220" s="46" t="str">
        <f>IFERROR(__xludf.DUMMYFUNCTION("if(U220="""","""",if($S220,""Not aligned w/ a specific learning goal."",U220&amp;"": ""&amp;vlookup(to_text(U220),'1.Learning-Goals'!$A$3:$B$100,2,FALSE)))"),"")</f>
        <v/>
      </c>
      <c r="Z220" s="46" t="str">
        <f>IFERROR(__xludf.DUMMYFUNCTION("if(V220="""","""",if($S220,""Not aligned w/ a specific learning goal."",V220&amp;"": ""&amp;vlookup(to_text(V220),'1.Learning-Goals'!$A$3:$B$100,2,FALSE)))"),"")</f>
        <v/>
      </c>
      <c r="AA220" s="46" t="str">
        <f>IFERROR(__xludf.DUMMYFUNCTION("if(W220="""","""",if($S220,""Not aligned w/ a specific learning goal."",W220&amp;"": ""&amp;vlookup(to_text(W220),'1.Learning-Goals'!$A$3:$B$100,2,FALSE)))"),"")</f>
        <v/>
      </c>
      <c r="AB220" s="48"/>
      <c r="AC220" s="48"/>
      <c r="AD220" s="48"/>
      <c r="AE220" s="48"/>
      <c r="AF220" s="48"/>
      <c r="AG220" s="48"/>
      <c r="AH220" s="48"/>
      <c r="AI220" s="48"/>
    </row>
    <row r="221">
      <c r="A221" s="41"/>
      <c r="B221" s="42" t="str">
        <f t="shared" si="1"/>
        <v/>
      </c>
      <c r="C221" s="38" t="s">
        <v>582</v>
      </c>
      <c r="D221" s="43" t="s">
        <v>583</v>
      </c>
      <c r="E221" s="38" t="s">
        <v>363</v>
      </c>
      <c r="F221" s="38" t="s">
        <v>364</v>
      </c>
      <c r="G221" s="43">
        <v>6.0</v>
      </c>
      <c r="H221" s="38" t="s">
        <v>6</v>
      </c>
      <c r="I221" s="43" t="s">
        <v>366</v>
      </c>
      <c r="J221" s="43"/>
      <c r="K221" s="43"/>
      <c r="L221" s="50"/>
      <c r="M221" s="43"/>
      <c r="N221" s="43"/>
      <c r="O221" s="38" t="s">
        <v>367</v>
      </c>
      <c r="P221" s="51" t="s">
        <v>584</v>
      </c>
      <c r="Q221" s="45">
        <v>44322.0</v>
      </c>
      <c r="R221" s="46" t="str">
        <f>IFERROR(__xludf.DUMMYFUNCTION("if(isblank($A221),"""",REGEXREPLACE($A221,   "",?(\d),?"",  ""$1""&amp;""-""&amp;$H221))"),"")</f>
        <v/>
      </c>
      <c r="S221" s="47" t="b">
        <f t="shared" si="2"/>
        <v>0</v>
      </c>
      <c r="T221" s="47" t="str">
        <f>IFERROR(__xludf.DUMMYFUNCTION("iferror(split(A221,"","",TRUE,TRUE),"""")"),"")</f>
        <v/>
      </c>
      <c r="U221" s="47"/>
      <c r="V221" s="47"/>
      <c r="W221" s="47"/>
      <c r="X221" s="46" t="str">
        <f>IFERROR(__xludf.DUMMYFUNCTION("if(T221="""","""",if($S221,""Not aligned w/ a specific learning goal."",T221&amp;"": ""&amp;vlookup(to_text(T221),'1.Learning-Goals'!$A$3:$B$100,2,FALSE)))"),"")</f>
        <v/>
      </c>
      <c r="Y221" s="46" t="str">
        <f>IFERROR(__xludf.DUMMYFUNCTION("if(U221="""","""",if($S221,""Not aligned w/ a specific learning goal."",U221&amp;"": ""&amp;vlookup(to_text(U221),'1.Learning-Goals'!$A$3:$B$100,2,FALSE)))"),"")</f>
        <v/>
      </c>
      <c r="Z221" s="46" t="str">
        <f>IFERROR(__xludf.DUMMYFUNCTION("if(V221="""","""",if($S221,""Not aligned w/ a specific learning goal."",V221&amp;"": ""&amp;vlookup(to_text(V221),'1.Learning-Goals'!$A$3:$B$100,2,FALSE)))"),"")</f>
        <v/>
      </c>
      <c r="AA221" s="46" t="str">
        <f>IFERROR(__xludf.DUMMYFUNCTION("if(W221="""","""",if($S221,""Not aligned w/ a specific learning goal."",W221&amp;"": ""&amp;vlookup(to_text(W221),'1.Learning-Goals'!$A$3:$B$100,2,FALSE)))"),"")</f>
        <v/>
      </c>
      <c r="AB221" s="48"/>
      <c r="AC221" s="48"/>
      <c r="AD221" s="48"/>
      <c r="AE221" s="48"/>
      <c r="AF221" s="48"/>
      <c r="AG221" s="48"/>
      <c r="AH221" s="48"/>
      <c r="AI221" s="48"/>
    </row>
    <row r="222">
      <c r="A222" s="41"/>
      <c r="B222" s="42" t="str">
        <f t="shared" si="1"/>
        <v/>
      </c>
      <c r="C222" s="38" t="s">
        <v>585</v>
      </c>
      <c r="D222" s="43" t="s">
        <v>380</v>
      </c>
      <c r="E222" s="38" t="s">
        <v>363</v>
      </c>
      <c r="F222" s="38" t="s">
        <v>364</v>
      </c>
      <c r="G222" s="43">
        <v>6.0</v>
      </c>
      <c r="H222" s="38" t="s">
        <v>6</v>
      </c>
      <c r="I222" s="43" t="s">
        <v>366</v>
      </c>
      <c r="J222" s="43"/>
      <c r="K222" s="43"/>
      <c r="L222" s="50"/>
      <c r="M222" s="43"/>
      <c r="N222" s="43"/>
      <c r="O222" s="38" t="s">
        <v>367</v>
      </c>
      <c r="P222" s="51" t="s">
        <v>586</v>
      </c>
      <c r="Q222" s="45">
        <v>44322.0</v>
      </c>
      <c r="R222" s="46" t="str">
        <f>IFERROR(__xludf.DUMMYFUNCTION("if(isblank($A222),"""",REGEXREPLACE($A222,   "",?(\d),?"",  ""$1""&amp;""-""&amp;$H222))"),"")</f>
        <v/>
      </c>
      <c r="S222" s="47" t="b">
        <f t="shared" si="2"/>
        <v>0</v>
      </c>
      <c r="T222" s="47" t="str">
        <f>IFERROR(__xludf.DUMMYFUNCTION("iferror(split(A222,"","",TRUE,TRUE),"""")"),"")</f>
        <v/>
      </c>
      <c r="U222" s="47"/>
      <c r="V222" s="47"/>
      <c r="W222" s="47"/>
      <c r="X222" s="46" t="str">
        <f>IFERROR(__xludf.DUMMYFUNCTION("if(T222="""","""",if($S222,""Not aligned w/ a specific learning goal."",T222&amp;"": ""&amp;vlookup(to_text(T222),'1.Learning-Goals'!$A$3:$B$100,2,FALSE)))"),"")</f>
        <v/>
      </c>
      <c r="Y222" s="46" t="str">
        <f>IFERROR(__xludf.DUMMYFUNCTION("if(U222="""","""",if($S222,""Not aligned w/ a specific learning goal."",U222&amp;"": ""&amp;vlookup(to_text(U222),'1.Learning-Goals'!$A$3:$B$100,2,FALSE)))"),"")</f>
        <v/>
      </c>
      <c r="Z222" s="46" t="str">
        <f>IFERROR(__xludf.DUMMYFUNCTION("if(V222="""","""",if($S222,""Not aligned w/ a specific learning goal."",V222&amp;"": ""&amp;vlookup(to_text(V222),'1.Learning-Goals'!$A$3:$B$100,2,FALSE)))"),"")</f>
        <v/>
      </c>
      <c r="AA222" s="46" t="str">
        <f>IFERROR(__xludf.DUMMYFUNCTION("if(W222="""","""",if($S222,""Not aligned w/ a specific learning goal."",W222&amp;"": ""&amp;vlookup(to_text(W222),'1.Learning-Goals'!$A$3:$B$100,2,FALSE)))"),"")</f>
        <v/>
      </c>
      <c r="AB222" s="48"/>
      <c r="AC222" s="48"/>
      <c r="AD222" s="48"/>
      <c r="AE222" s="48"/>
      <c r="AF222" s="48"/>
      <c r="AG222" s="48"/>
      <c r="AH222" s="48"/>
      <c r="AI222" s="48"/>
    </row>
    <row r="223">
      <c r="A223" s="41"/>
      <c r="B223" s="42" t="str">
        <f t="shared" si="1"/>
        <v/>
      </c>
      <c r="C223" s="38" t="s">
        <v>587</v>
      </c>
      <c r="D223" s="43" t="s">
        <v>588</v>
      </c>
      <c r="E223" s="38" t="s">
        <v>363</v>
      </c>
      <c r="F223" s="38" t="s">
        <v>364</v>
      </c>
      <c r="G223" s="43">
        <v>6.0</v>
      </c>
      <c r="H223" s="38" t="s">
        <v>6</v>
      </c>
      <c r="I223" s="43" t="s">
        <v>366</v>
      </c>
      <c r="J223" s="43"/>
      <c r="K223" s="43"/>
      <c r="L223" s="50"/>
      <c r="M223" s="43"/>
      <c r="N223" s="43"/>
      <c r="O223" s="38" t="s">
        <v>367</v>
      </c>
      <c r="P223" s="51" t="s">
        <v>589</v>
      </c>
      <c r="Q223" s="45">
        <v>44322.0</v>
      </c>
      <c r="R223" s="46" t="str">
        <f>IFERROR(__xludf.DUMMYFUNCTION("if(isblank($A223),"""",REGEXREPLACE($A223,   "",?(\d),?"",  ""$1""&amp;""-""&amp;$H223))"),"")</f>
        <v/>
      </c>
      <c r="S223" s="47" t="b">
        <f t="shared" si="2"/>
        <v>0</v>
      </c>
      <c r="T223" s="47" t="str">
        <f>IFERROR(__xludf.DUMMYFUNCTION("iferror(split(A223,"","",TRUE,TRUE),"""")"),"")</f>
        <v/>
      </c>
      <c r="U223" s="47"/>
      <c r="V223" s="47"/>
      <c r="W223" s="47"/>
      <c r="X223" s="46" t="str">
        <f>IFERROR(__xludf.DUMMYFUNCTION("if(T223="""","""",if($S223,""Not aligned w/ a specific learning goal."",T223&amp;"": ""&amp;vlookup(to_text(T223),'1.Learning-Goals'!$A$3:$B$100,2,FALSE)))"),"")</f>
        <v/>
      </c>
      <c r="Y223" s="46" t="str">
        <f>IFERROR(__xludf.DUMMYFUNCTION("if(U223="""","""",if($S223,""Not aligned w/ a specific learning goal."",U223&amp;"": ""&amp;vlookup(to_text(U223),'1.Learning-Goals'!$A$3:$B$100,2,FALSE)))"),"")</f>
        <v/>
      </c>
      <c r="Z223" s="46" t="str">
        <f>IFERROR(__xludf.DUMMYFUNCTION("if(V223="""","""",if($S223,""Not aligned w/ a specific learning goal."",V223&amp;"": ""&amp;vlookup(to_text(V223),'1.Learning-Goals'!$A$3:$B$100,2,FALSE)))"),"")</f>
        <v/>
      </c>
      <c r="AA223" s="46" t="str">
        <f>IFERROR(__xludf.DUMMYFUNCTION("if(W223="""","""",if($S223,""Not aligned w/ a specific learning goal."",W223&amp;"": ""&amp;vlookup(to_text(W223),'1.Learning-Goals'!$A$3:$B$100,2,FALSE)))"),"")</f>
        <v/>
      </c>
      <c r="AB223" s="48"/>
      <c r="AC223" s="48"/>
      <c r="AD223" s="48"/>
      <c r="AE223" s="48"/>
      <c r="AF223" s="48"/>
      <c r="AG223" s="48"/>
      <c r="AH223" s="48"/>
      <c r="AI223" s="48"/>
    </row>
    <row r="224">
      <c r="A224" s="41"/>
      <c r="B224" s="42" t="str">
        <f t="shared" si="1"/>
        <v/>
      </c>
      <c r="C224" s="38" t="s">
        <v>590</v>
      </c>
      <c r="D224" s="43" t="s">
        <v>591</v>
      </c>
      <c r="E224" s="38" t="s">
        <v>363</v>
      </c>
      <c r="F224" s="38" t="s">
        <v>364</v>
      </c>
      <c r="G224" s="43">
        <v>6.0</v>
      </c>
      <c r="H224" s="38" t="s">
        <v>6</v>
      </c>
      <c r="I224" s="43" t="s">
        <v>366</v>
      </c>
      <c r="J224" s="43"/>
      <c r="K224" s="43"/>
      <c r="L224" s="50"/>
      <c r="M224" s="43"/>
      <c r="N224" s="43"/>
      <c r="O224" s="38" t="s">
        <v>367</v>
      </c>
      <c r="P224" s="51" t="s">
        <v>592</v>
      </c>
      <c r="Q224" s="45">
        <v>44322.0</v>
      </c>
      <c r="R224" s="46" t="str">
        <f>IFERROR(__xludf.DUMMYFUNCTION("if(isblank($A224),"""",REGEXREPLACE($A224,   "",?(\d),?"",  ""$1""&amp;""-""&amp;$H224))"),"")</f>
        <v/>
      </c>
      <c r="S224" s="47" t="b">
        <f t="shared" si="2"/>
        <v>0</v>
      </c>
      <c r="T224" s="47" t="str">
        <f>IFERROR(__xludf.DUMMYFUNCTION("iferror(split(A224,"","",TRUE,TRUE),"""")"),"")</f>
        <v/>
      </c>
      <c r="U224" s="47"/>
      <c r="V224" s="47"/>
      <c r="W224" s="47"/>
      <c r="X224" s="46" t="str">
        <f>IFERROR(__xludf.DUMMYFUNCTION("if(T224="""","""",if($S224,""Not aligned w/ a specific learning goal."",T224&amp;"": ""&amp;vlookup(to_text(T224),'1.Learning-Goals'!$A$3:$B$100,2,FALSE)))"),"")</f>
        <v/>
      </c>
      <c r="Y224" s="46" t="str">
        <f>IFERROR(__xludf.DUMMYFUNCTION("if(U224="""","""",if($S224,""Not aligned w/ a specific learning goal."",U224&amp;"": ""&amp;vlookup(to_text(U224),'1.Learning-Goals'!$A$3:$B$100,2,FALSE)))"),"")</f>
        <v/>
      </c>
      <c r="Z224" s="46" t="str">
        <f>IFERROR(__xludf.DUMMYFUNCTION("if(V224="""","""",if($S224,""Not aligned w/ a specific learning goal."",V224&amp;"": ""&amp;vlookup(to_text(V224),'1.Learning-Goals'!$A$3:$B$100,2,FALSE)))"),"")</f>
        <v/>
      </c>
      <c r="AA224" s="46" t="str">
        <f>IFERROR(__xludf.DUMMYFUNCTION("if(W224="""","""",if($S224,""Not aligned w/ a specific learning goal."",W224&amp;"": ""&amp;vlookup(to_text(W224),'1.Learning-Goals'!$A$3:$B$100,2,FALSE)))"),"")</f>
        <v/>
      </c>
      <c r="AB224" s="48"/>
      <c r="AC224" s="48"/>
      <c r="AD224" s="48"/>
      <c r="AE224" s="48"/>
      <c r="AF224" s="48"/>
      <c r="AG224" s="48"/>
      <c r="AH224" s="48"/>
      <c r="AI224" s="48"/>
    </row>
    <row r="225">
      <c r="A225" s="41"/>
      <c r="B225" s="42" t="str">
        <f t="shared" si="1"/>
        <v/>
      </c>
      <c r="C225" s="38" t="s">
        <v>593</v>
      </c>
      <c r="D225" s="43" t="s">
        <v>594</v>
      </c>
      <c r="E225" s="38" t="s">
        <v>363</v>
      </c>
      <c r="F225" s="38" t="s">
        <v>364</v>
      </c>
      <c r="G225" s="43">
        <v>6.0</v>
      </c>
      <c r="H225" s="38" t="s">
        <v>6</v>
      </c>
      <c r="I225" s="43" t="s">
        <v>366</v>
      </c>
      <c r="J225" s="43"/>
      <c r="K225" s="43"/>
      <c r="L225" s="50"/>
      <c r="M225" s="43"/>
      <c r="N225" s="43"/>
      <c r="O225" s="38" t="s">
        <v>367</v>
      </c>
      <c r="P225" s="51" t="s">
        <v>595</v>
      </c>
      <c r="Q225" s="45">
        <v>44322.0</v>
      </c>
      <c r="R225" s="46" t="str">
        <f>IFERROR(__xludf.DUMMYFUNCTION("if(isblank($A225),"""",REGEXREPLACE($A225,   "",?(\d),?"",  ""$1""&amp;""-""&amp;$H225))"),"")</f>
        <v/>
      </c>
      <c r="S225" s="47" t="b">
        <f t="shared" si="2"/>
        <v>0</v>
      </c>
      <c r="T225" s="47" t="str">
        <f>IFERROR(__xludf.DUMMYFUNCTION("iferror(split(A225,"","",TRUE,TRUE),"""")"),"")</f>
        <v/>
      </c>
      <c r="U225" s="47"/>
      <c r="V225" s="47"/>
      <c r="W225" s="47"/>
      <c r="X225" s="46" t="str">
        <f>IFERROR(__xludf.DUMMYFUNCTION("if(T225="""","""",if($S225,""Not aligned w/ a specific learning goal."",T225&amp;"": ""&amp;vlookup(to_text(T225),'1.Learning-Goals'!$A$3:$B$100,2,FALSE)))"),"")</f>
        <v/>
      </c>
      <c r="Y225" s="46" t="str">
        <f>IFERROR(__xludf.DUMMYFUNCTION("if(U225="""","""",if($S225,""Not aligned w/ a specific learning goal."",U225&amp;"": ""&amp;vlookup(to_text(U225),'1.Learning-Goals'!$A$3:$B$100,2,FALSE)))"),"")</f>
        <v/>
      </c>
      <c r="Z225" s="46" t="str">
        <f>IFERROR(__xludf.DUMMYFUNCTION("if(V225="""","""",if($S225,""Not aligned w/ a specific learning goal."",V225&amp;"": ""&amp;vlookup(to_text(V225),'1.Learning-Goals'!$A$3:$B$100,2,FALSE)))"),"")</f>
        <v/>
      </c>
      <c r="AA225" s="46" t="str">
        <f>IFERROR(__xludf.DUMMYFUNCTION("if(W225="""","""",if($S225,""Not aligned w/ a specific learning goal."",W225&amp;"": ""&amp;vlookup(to_text(W225),'1.Learning-Goals'!$A$3:$B$100,2,FALSE)))"),"")</f>
        <v/>
      </c>
      <c r="AB225" s="48"/>
      <c r="AC225" s="48"/>
      <c r="AD225" s="48"/>
      <c r="AE225" s="48"/>
      <c r="AF225" s="48"/>
      <c r="AG225" s="48"/>
      <c r="AH225" s="48"/>
      <c r="AI225" s="48"/>
    </row>
    <row r="226">
      <c r="A226" s="41"/>
      <c r="B226" s="42" t="str">
        <f t="shared" si="1"/>
        <v/>
      </c>
      <c r="C226" s="38" t="s">
        <v>596</v>
      </c>
      <c r="D226" s="43" t="s">
        <v>597</v>
      </c>
      <c r="E226" s="38" t="s">
        <v>363</v>
      </c>
      <c r="F226" s="38" t="s">
        <v>364</v>
      </c>
      <c r="G226" s="43">
        <v>6.0</v>
      </c>
      <c r="H226" s="38" t="s">
        <v>6</v>
      </c>
      <c r="I226" s="43" t="s">
        <v>366</v>
      </c>
      <c r="J226" s="43"/>
      <c r="K226" s="43"/>
      <c r="L226" s="50"/>
      <c r="M226" s="43"/>
      <c r="N226" s="43"/>
      <c r="O226" s="38" t="s">
        <v>367</v>
      </c>
      <c r="P226" s="51" t="s">
        <v>598</v>
      </c>
      <c r="Q226" s="45">
        <v>44322.0</v>
      </c>
      <c r="R226" s="46" t="str">
        <f>IFERROR(__xludf.DUMMYFUNCTION("if(isblank($A226),"""",REGEXREPLACE($A226,   "",?(\d),?"",  ""$1""&amp;""-""&amp;$H226))"),"")</f>
        <v/>
      </c>
      <c r="S226" s="47" t="b">
        <f t="shared" si="2"/>
        <v>0</v>
      </c>
      <c r="T226" s="47" t="str">
        <f>IFERROR(__xludf.DUMMYFUNCTION("iferror(split(A226,"","",TRUE,TRUE),"""")"),"")</f>
        <v/>
      </c>
      <c r="U226" s="47"/>
      <c r="V226" s="47"/>
      <c r="W226" s="47"/>
      <c r="X226" s="46" t="str">
        <f>IFERROR(__xludf.DUMMYFUNCTION("if(T226="""","""",if($S226,""Not aligned w/ a specific learning goal."",T226&amp;"": ""&amp;vlookup(to_text(T226),'1.Learning-Goals'!$A$3:$B$100,2,FALSE)))"),"")</f>
        <v/>
      </c>
      <c r="Y226" s="46" t="str">
        <f>IFERROR(__xludf.DUMMYFUNCTION("if(U226="""","""",if($S226,""Not aligned w/ a specific learning goal."",U226&amp;"": ""&amp;vlookup(to_text(U226),'1.Learning-Goals'!$A$3:$B$100,2,FALSE)))"),"")</f>
        <v/>
      </c>
      <c r="Z226" s="46" t="str">
        <f>IFERROR(__xludf.DUMMYFUNCTION("if(V226="""","""",if($S226,""Not aligned w/ a specific learning goal."",V226&amp;"": ""&amp;vlookup(to_text(V226),'1.Learning-Goals'!$A$3:$B$100,2,FALSE)))"),"")</f>
        <v/>
      </c>
      <c r="AA226" s="46" t="str">
        <f>IFERROR(__xludf.DUMMYFUNCTION("if(W226="""","""",if($S226,""Not aligned w/ a specific learning goal."",W226&amp;"": ""&amp;vlookup(to_text(W226),'1.Learning-Goals'!$A$3:$B$100,2,FALSE)))"),"")</f>
        <v/>
      </c>
      <c r="AB226" s="48"/>
      <c r="AC226" s="48"/>
      <c r="AD226" s="48"/>
      <c r="AE226" s="48"/>
      <c r="AF226" s="48"/>
      <c r="AG226" s="48"/>
      <c r="AH226" s="48"/>
      <c r="AI226" s="48"/>
    </row>
    <row r="227">
      <c r="A227" s="41"/>
      <c r="B227" s="42" t="str">
        <f t="shared" si="1"/>
        <v/>
      </c>
      <c r="C227" s="38" t="s">
        <v>599</v>
      </c>
      <c r="D227" s="43" t="s">
        <v>362</v>
      </c>
      <c r="E227" s="38" t="s">
        <v>363</v>
      </c>
      <c r="F227" s="38" t="s">
        <v>364</v>
      </c>
      <c r="G227" s="43">
        <v>7.0</v>
      </c>
      <c r="H227" s="38" t="s">
        <v>6</v>
      </c>
      <c r="I227" s="43" t="s">
        <v>366</v>
      </c>
      <c r="J227" s="43"/>
      <c r="K227" s="43"/>
      <c r="L227" s="50"/>
      <c r="M227" s="43"/>
      <c r="N227" s="43"/>
      <c r="O227" s="38" t="s">
        <v>367</v>
      </c>
      <c r="P227" s="51" t="s">
        <v>600</v>
      </c>
      <c r="Q227" s="45">
        <v>44385.0</v>
      </c>
      <c r="R227" s="46" t="str">
        <f>IFERROR(__xludf.DUMMYFUNCTION("if(isblank($A227),"""",REGEXREPLACE($A227,   "",?(\d),?"",  ""$1""&amp;""-""&amp;$H227))"),"")</f>
        <v/>
      </c>
      <c r="S227" s="47" t="b">
        <f t="shared" si="2"/>
        <v>0</v>
      </c>
      <c r="T227" s="47" t="str">
        <f>IFERROR(__xludf.DUMMYFUNCTION("iferror(split(A227,"","",TRUE,TRUE),"""")"),"")</f>
        <v/>
      </c>
      <c r="U227" s="47"/>
      <c r="V227" s="47"/>
      <c r="W227" s="47"/>
      <c r="X227" s="46" t="str">
        <f>IFERROR(__xludf.DUMMYFUNCTION("if(T227="""","""",if($S227,""Not aligned w/ a specific learning goal."",T227&amp;"": ""&amp;vlookup(to_text(T227),'1.Learning-Goals'!$A$3:$B$100,2,FALSE)))"),"")</f>
        <v/>
      </c>
      <c r="Y227" s="46" t="str">
        <f>IFERROR(__xludf.DUMMYFUNCTION("if(U227="""","""",if($S227,""Not aligned w/ a specific learning goal."",U227&amp;"": ""&amp;vlookup(to_text(U227),'1.Learning-Goals'!$A$3:$B$100,2,FALSE)))"),"")</f>
        <v/>
      </c>
      <c r="Z227" s="46" t="str">
        <f>IFERROR(__xludf.DUMMYFUNCTION("if(V227="""","""",if($S227,""Not aligned w/ a specific learning goal."",V227&amp;"": ""&amp;vlookup(to_text(V227),'1.Learning-Goals'!$A$3:$B$100,2,FALSE)))"),"")</f>
        <v/>
      </c>
      <c r="AA227" s="46" t="str">
        <f>IFERROR(__xludf.DUMMYFUNCTION("if(W227="""","""",if($S227,""Not aligned w/ a specific learning goal."",W227&amp;"": ""&amp;vlookup(to_text(W227),'1.Learning-Goals'!$A$3:$B$100,2,FALSE)))"),"")</f>
        <v/>
      </c>
      <c r="AB227" s="48"/>
      <c r="AC227" s="48"/>
      <c r="AD227" s="48"/>
      <c r="AE227" s="48"/>
      <c r="AF227" s="48"/>
      <c r="AG227" s="48"/>
      <c r="AH227" s="48"/>
      <c r="AI227" s="48"/>
    </row>
    <row r="228">
      <c r="A228" s="41"/>
      <c r="B228" s="42" t="str">
        <f t="shared" si="1"/>
        <v/>
      </c>
      <c r="C228" s="38" t="s">
        <v>601</v>
      </c>
      <c r="D228" s="43" t="s">
        <v>602</v>
      </c>
      <c r="E228" s="38" t="s">
        <v>363</v>
      </c>
      <c r="F228" s="38" t="s">
        <v>364</v>
      </c>
      <c r="G228" s="43">
        <v>7.0</v>
      </c>
      <c r="H228" s="38" t="s">
        <v>6</v>
      </c>
      <c r="I228" s="43" t="s">
        <v>366</v>
      </c>
      <c r="J228" s="43"/>
      <c r="K228" s="43"/>
      <c r="L228" s="50"/>
      <c r="M228" s="43"/>
      <c r="N228" s="43"/>
      <c r="O228" s="38" t="s">
        <v>367</v>
      </c>
      <c r="P228" s="51" t="s">
        <v>603</v>
      </c>
      <c r="Q228" s="45">
        <v>44385.0</v>
      </c>
      <c r="R228" s="46" t="str">
        <f>IFERROR(__xludf.DUMMYFUNCTION("if(isblank($A228),"""",REGEXREPLACE($A228,   "",?(\d),?"",  ""$1""&amp;""-""&amp;$H228))"),"")</f>
        <v/>
      </c>
      <c r="S228" s="47" t="b">
        <f t="shared" si="2"/>
        <v>0</v>
      </c>
      <c r="T228" s="47" t="str">
        <f>IFERROR(__xludf.DUMMYFUNCTION("iferror(split(A228,"","",TRUE,TRUE),"""")"),"")</f>
        <v/>
      </c>
      <c r="U228" s="47"/>
      <c r="V228" s="47"/>
      <c r="W228" s="47"/>
      <c r="X228" s="46" t="str">
        <f>IFERROR(__xludf.DUMMYFUNCTION("if(T228="""","""",if($S228,""Not aligned w/ a specific learning goal."",T228&amp;"": ""&amp;vlookup(to_text(T228),'1.Learning-Goals'!$A$3:$B$100,2,FALSE)))"),"")</f>
        <v/>
      </c>
      <c r="Y228" s="46" t="str">
        <f>IFERROR(__xludf.DUMMYFUNCTION("if(U228="""","""",if($S228,""Not aligned w/ a specific learning goal."",U228&amp;"": ""&amp;vlookup(to_text(U228),'1.Learning-Goals'!$A$3:$B$100,2,FALSE)))"),"")</f>
        <v/>
      </c>
      <c r="Z228" s="46" t="str">
        <f>IFERROR(__xludf.DUMMYFUNCTION("if(V228="""","""",if($S228,""Not aligned w/ a specific learning goal."",V228&amp;"": ""&amp;vlookup(to_text(V228),'1.Learning-Goals'!$A$3:$B$100,2,FALSE)))"),"")</f>
        <v/>
      </c>
      <c r="AA228" s="46" t="str">
        <f>IFERROR(__xludf.DUMMYFUNCTION("if(W228="""","""",if($S228,""Not aligned w/ a specific learning goal."",W228&amp;"": ""&amp;vlookup(to_text(W228),'1.Learning-Goals'!$A$3:$B$100,2,FALSE)))"),"")</f>
        <v/>
      </c>
      <c r="AB228" s="48"/>
      <c r="AC228" s="48"/>
      <c r="AD228" s="48"/>
      <c r="AE228" s="48"/>
      <c r="AF228" s="48"/>
      <c r="AG228" s="48"/>
      <c r="AH228" s="48"/>
      <c r="AI228" s="48"/>
    </row>
    <row r="229">
      <c r="A229" s="41"/>
      <c r="B229" s="42" t="str">
        <f t="shared" si="1"/>
        <v/>
      </c>
      <c r="C229" s="38" t="s">
        <v>604</v>
      </c>
      <c r="D229" s="43" t="s">
        <v>605</v>
      </c>
      <c r="E229" s="38" t="s">
        <v>363</v>
      </c>
      <c r="F229" s="38" t="s">
        <v>364</v>
      </c>
      <c r="G229" s="43">
        <v>7.0</v>
      </c>
      <c r="H229" s="38" t="s">
        <v>6</v>
      </c>
      <c r="I229" s="43" t="s">
        <v>366</v>
      </c>
      <c r="J229" s="43"/>
      <c r="K229" s="43"/>
      <c r="L229" s="50"/>
      <c r="M229" s="43"/>
      <c r="N229" s="43"/>
      <c r="O229" s="38" t="s">
        <v>367</v>
      </c>
      <c r="P229" s="51" t="s">
        <v>606</v>
      </c>
      <c r="Q229" s="45">
        <v>44385.0</v>
      </c>
      <c r="R229" s="46" t="str">
        <f>IFERROR(__xludf.DUMMYFUNCTION("if(isblank($A229),"""",REGEXREPLACE($A229,   "",?(\d),?"",  ""$1""&amp;""-""&amp;$H229))"),"")</f>
        <v/>
      </c>
      <c r="S229" s="47" t="b">
        <f t="shared" si="2"/>
        <v>0</v>
      </c>
      <c r="T229" s="47" t="str">
        <f>IFERROR(__xludf.DUMMYFUNCTION("iferror(split(A229,"","",TRUE,TRUE),"""")"),"")</f>
        <v/>
      </c>
      <c r="U229" s="47"/>
      <c r="V229" s="47"/>
      <c r="W229" s="47"/>
      <c r="X229" s="46" t="str">
        <f>IFERROR(__xludf.DUMMYFUNCTION("if(T229="""","""",if($S229,""Not aligned w/ a specific learning goal."",T229&amp;"": ""&amp;vlookup(to_text(T229),'1.Learning-Goals'!$A$3:$B$100,2,FALSE)))"),"")</f>
        <v/>
      </c>
      <c r="Y229" s="46" t="str">
        <f>IFERROR(__xludf.DUMMYFUNCTION("if(U229="""","""",if($S229,""Not aligned w/ a specific learning goal."",U229&amp;"": ""&amp;vlookup(to_text(U229),'1.Learning-Goals'!$A$3:$B$100,2,FALSE)))"),"")</f>
        <v/>
      </c>
      <c r="Z229" s="46" t="str">
        <f>IFERROR(__xludf.DUMMYFUNCTION("if(V229="""","""",if($S229,""Not aligned w/ a specific learning goal."",V229&amp;"": ""&amp;vlookup(to_text(V229),'1.Learning-Goals'!$A$3:$B$100,2,FALSE)))"),"")</f>
        <v/>
      </c>
      <c r="AA229" s="46" t="str">
        <f>IFERROR(__xludf.DUMMYFUNCTION("if(W229="""","""",if($S229,""Not aligned w/ a specific learning goal."",W229&amp;"": ""&amp;vlookup(to_text(W229),'1.Learning-Goals'!$A$3:$B$100,2,FALSE)))"),"")</f>
        <v/>
      </c>
      <c r="AB229" s="48"/>
      <c r="AC229" s="48"/>
      <c r="AD229" s="48"/>
      <c r="AE229" s="48"/>
      <c r="AF229" s="48"/>
      <c r="AG229" s="48"/>
      <c r="AH229" s="48"/>
      <c r="AI229" s="48"/>
    </row>
    <row r="230">
      <c r="A230" s="41"/>
      <c r="B230" s="42" t="str">
        <f t="shared" si="1"/>
        <v/>
      </c>
      <c r="C230" s="38" t="s">
        <v>607</v>
      </c>
      <c r="D230" s="43" t="s">
        <v>608</v>
      </c>
      <c r="E230" s="38" t="s">
        <v>363</v>
      </c>
      <c r="F230" s="38" t="s">
        <v>364</v>
      </c>
      <c r="G230" s="43">
        <v>7.0</v>
      </c>
      <c r="H230" s="38" t="s">
        <v>6</v>
      </c>
      <c r="I230" s="43" t="s">
        <v>366</v>
      </c>
      <c r="J230" s="43"/>
      <c r="K230" s="43"/>
      <c r="L230" s="50"/>
      <c r="M230" s="43"/>
      <c r="N230" s="43"/>
      <c r="O230" s="38" t="s">
        <v>367</v>
      </c>
      <c r="P230" s="51" t="s">
        <v>609</v>
      </c>
      <c r="Q230" s="45">
        <v>44385.0</v>
      </c>
      <c r="R230" s="46" t="str">
        <f>IFERROR(__xludf.DUMMYFUNCTION("if(isblank($A230),"""",REGEXREPLACE($A230,   "",?(\d),?"",  ""$1""&amp;""-""&amp;$H230))"),"")</f>
        <v/>
      </c>
      <c r="S230" s="47" t="b">
        <f t="shared" si="2"/>
        <v>0</v>
      </c>
      <c r="T230" s="47" t="str">
        <f>IFERROR(__xludf.DUMMYFUNCTION("iferror(split(A230,"","",TRUE,TRUE),"""")"),"")</f>
        <v/>
      </c>
      <c r="U230" s="47"/>
      <c r="V230" s="47"/>
      <c r="W230" s="47"/>
      <c r="X230" s="46" t="str">
        <f>IFERROR(__xludf.DUMMYFUNCTION("if(T230="""","""",if($S230,""Not aligned w/ a specific learning goal."",T230&amp;"": ""&amp;vlookup(to_text(T230),'1.Learning-Goals'!$A$3:$B$100,2,FALSE)))"),"")</f>
        <v/>
      </c>
      <c r="Y230" s="46" t="str">
        <f>IFERROR(__xludf.DUMMYFUNCTION("if(U230="""","""",if($S230,""Not aligned w/ a specific learning goal."",U230&amp;"": ""&amp;vlookup(to_text(U230),'1.Learning-Goals'!$A$3:$B$100,2,FALSE)))"),"")</f>
        <v/>
      </c>
      <c r="Z230" s="46" t="str">
        <f>IFERROR(__xludf.DUMMYFUNCTION("if(V230="""","""",if($S230,""Not aligned w/ a specific learning goal."",V230&amp;"": ""&amp;vlookup(to_text(V230),'1.Learning-Goals'!$A$3:$B$100,2,FALSE)))"),"")</f>
        <v/>
      </c>
      <c r="AA230" s="46" t="str">
        <f>IFERROR(__xludf.DUMMYFUNCTION("if(W230="""","""",if($S230,""Not aligned w/ a specific learning goal."",W230&amp;"": ""&amp;vlookup(to_text(W230),'1.Learning-Goals'!$A$3:$B$100,2,FALSE)))"),"")</f>
        <v/>
      </c>
      <c r="AB230" s="48"/>
      <c r="AC230" s="48"/>
      <c r="AD230" s="48"/>
      <c r="AE230" s="48"/>
      <c r="AF230" s="48"/>
      <c r="AG230" s="48"/>
      <c r="AH230" s="48"/>
      <c r="AI230" s="48"/>
    </row>
    <row r="231">
      <c r="A231" s="41"/>
      <c r="B231" s="42" t="str">
        <f t="shared" si="1"/>
        <v/>
      </c>
      <c r="C231" s="38" t="s">
        <v>610</v>
      </c>
      <c r="D231" s="43" t="s">
        <v>371</v>
      </c>
      <c r="E231" s="38" t="s">
        <v>363</v>
      </c>
      <c r="F231" s="38" t="s">
        <v>364</v>
      </c>
      <c r="G231" s="43">
        <v>7.0</v>
      </c>
      <c r="H231" s="38" t="s">
        <v>6</v>
      </c>
      <c r="I231" s="43" t="s">
        <v>366</v>
      </c>
      <c r="J231" s="43"/>
      <c r="K231" s="43"/>
      <c r="L231" s="50"/>
      <c r="M231" s="43"/>
      <c r="N231" s="43"/>
      <c r="O231" s="38" t="s">
        <v>367</v>
      </c>
      <c r="P231" s="51" t="s">
        <v>611</v>
      </c>
      <c r="Q231" s="45">
        <v>44385.0</v>
      </c>
      <c r="R231" s="46" t="str">
        <f>IFERROR(__xludf.DUMMYFUNCTION("if(isblank($A231),"""",REGEXREPLACE($A231,   "",?(\d),?"",  ""$1""&amp;""-""&amp;$H231))"),"")</f>
        <v/>
      </c>
      <c r="S231" s="47" t="b">
        <f t="shared" si="2"/>
        <v>0</v>
      </c>
      <c r="T231" s="47" t="str">
        <f>IFERROR(__xludf.DUMMYFUNCTION("iferror(split(A231,"","",TRUE,TRUE),"""")"),"")</f>
        <v/>
      </c>
      <c r="U231" s="47"/>
      <c r="V231" s="47"/>
      <c r="W231" s="47"/>
      <c r="X231" s="46" t="str">
        <f>IFERROR(__xludf.DUMMYFUNCTION("if(T231="""","""",if($S231,""Not aligned w/ a specific learning goal."",T231&amp;"": ""&amp;vlookup(to_text(T231),'1.Learning-Goals'!$A$3:$B$100,2,FALSE)))"),"")</f>
        <v/>
      </c>
      <c r="Y231" s="46" t="str">
        <f>IFERROR(__xludf.DUMMYFUNCTION("if(U231="""","""",if($S231,""Not aligned w/ a specific learning goal."",U231&amp;"": ""&amp;vlookup(to_text(U231),'1.Learning-Goals'!$A$3:$B$100,2,FALSE)))"),"")</f>
        <v/>
      </c>
      <c r="Z231" s="46" t="str">
        <f>IFERROR(__xludf.DUMMYFUNCTION("if(V231="""","""",if($S231,""Not aligned w/ a specific learning goal."",V231&amp;"": ""&amp;vlookup(to_text(V231),'1.Learning-Goals'!$A$3:$B$100,2,FALSE)))"),"")</f>
        <v/>
      </c>
      <c r="AA231" s="46" t="str">
        <f>IFERROR(__xludf.DUMMYFUNCTION("if(W231="""","""",if($S231,""Not aligned w/ a specific learning goal."",W231&amp;"": ""&amp;vlookup(to_text(W231),'1.Learning-Goals'!$A$3:$B$100,2,FALSE)))"),"")</f>
        <v/>
      </c>
      <c r="AB231" s="48"/>
      <c r="AC231" s="48"/>
      <c r="AD231" s="48"/>
      <c r="AE231" s="48"/>
      <c r="AF231" s="48"/>
      <c r="AG231" s="48"/>
      <c r="AH231" s="48"/>
      <c r="AI231" s="48"/>
    </row>
    <row r="232">
      <c r="A232" s="41"/>
      <c r="B232" s="42" t="str">
        <f t="shared" si="1"/>
        <v/>
      </c>
      <c r="C232" s="38" t="s">
        <v>612</v>
      </c>
      <c r="D232" s="43" t="s">
        <v>613</v>
      </c>
      <c r="E232" s="38" t="s">
        <v>363</v>
      </c>
      <c r="F232" s="38" t="s">
        <v>364</v>
      </c>
      <c r="G232" s="43">
        <v>7.0</v>
      </c>
      <c r="H232" s="38" t="s">
        <v>6</v>
      </c>
      <c r="I232" s="43" t="s">
        <v>366</v>
      </c>
      <c r="J232" s="43"/>
      <c r="K232" s="43"/>
      <c r="L232" s="50"/>
      <c r="M232" s="43"/>
      <c r="N232" s="43"/>
      <c r="O232" s="38" t="s">
        <v>367</v>
      </c>
      <c r="P232" s="51" t="s">
        <v>614</v>
      </c>
      <c r="Q232" s="45">
        <v>44385.0</v>
      </c>
      <c r="R232" s="46" t="str">
        <f>IFERROR(__xludf.DUMMYFUNCTION("if(isblank($A232),"""",REGEXREPLACE($A232,   "",?(\d),?"",  ""$1""&amp;""-""&amp;$H232))"),"")</f>
        <v/>
      </c>
      <c r="S232" s="47" t="b">
        <f t="shared" si="2"/>
        <v>0</v>
      </c>
      <c r="T232" s="47" t="str">
        <f>IFERROR(__xludf.DUMMYFUNCTION("iferror(split(A232,"","",TRUE,TRUE),"""")"),"")</f>
        <v/>
      </c>
      <c r="U232" s="47"/>
      <c r="V232" s="47"/>
      <c r="W232" s="47"/>
      <c r="X232" s="46" t="str">
        <f>IFERROR(__xludf.DUMMYFUNCTION("if(T232="""","""",if($S232,""Not aligned w/ a specific learning goal."",T232&amp;"": ""&amp;vlookup(to_text(T232),'1.Learning-Goals'!$A$3:$B$100,2,FALSE)))"),"")</f>
        <v/>
      </c>
      <c r="Y232" s="46" t="str">
        <f>IFERROR(__xludf.DUMMYFUNCTION("if(U232="""","""",if($S232,""Not aligned w/ a specific learning goal."",U232&amp;"": ""&amp;vlookup(to_text(U232),'1.Learning-Goals'!$A$3:$B$100,2,FALSE)))"),"")</f>
        <v/>
      </c>
      <c r="Z232" s="46" t="str">
        <f>IFERROR(__xludf.DUMMYFUNCTION("if(V232="""","""",if($S232,""Not aligned w/ a specific learning goal."",V232&amp;"": ""&amp;vlookup(to_text(V232),'1.Learning-Goals'!$A$3:$B$100,2,FALSE)))"),"")</f>
        <v/>
      </c>
      <c r="AA232" s="46" t="str">
        <f>IFERROR(__xludf.DUMMYFUNCTION("if(W232="""","""",if($S232,""Not aligned w/ a specific learning goal."",W232&amp;"": ""&amp;vlookup(to_text(W232),'1.Learning-Goals'!$A$3:$B$100,2,FALSE)))"),"")</f>
        <v/>
      </c>
      <c r="AB232" s="48"/>
      <c r="AC232" s="48"/>
      <c r="AD232" s="48"/>
      <c r="AE232" s="48"/>
      <c r="AF232" s="48"/>
      <c r="AG232" s="48"/>
      <c r="AH232" s="48"/>
      <c r="AI232" s="48"/>
    </row>
    <row r="233">
      <c r="A233" s="41"/>
      <c r="B233" s="42" t="str">
        <f t="shared" si="1"/>
        <v/>
      </c>
      <c r="C233" s="38" t="s">
        <v>615</v>
      </c>
      <c r="D233" s="43" t="s">
        <v>560</v>
      </c>
      <c r="E233" s="38" t="s">
        <v>363</v>
      </c>
      <c r="F233" s="38" t="s">
        <v>364</v>
      </c>
      <c r="G233" s="43">
        <v>7.0</v>
      </c>
      <c r="H233" s="38" t="s">
        <v>6</v>
      </c>
      <c r="I233" s="43" t="s">
        <v>366</v>
      </c>
      <c r="J233" s="43"/>
      <c r="K233" s="43"/>
      <c r="L233" s="50"/>
      <c r="M233" s="43"/>
      <c r="N233" s="43"/>
      <c r="O233" s="38" t="s">
        <v>367</v>
      </c>
      <c r="P233" s="51" t="s">
        <v>616</v>
      </c>
      <c r="Q233" s="45">
        <v>44385.0</v>
      </c>
      <c r="R233" s="46" t="str">
        <f>IFERROR(__xludf.DUMMYFUNCTION("if(isblank($A233),"""",REGEXREPLACE($A233,   "",?(\d),?"",  ""$1""&amp;""-""&amp;$H233))"),"")</f>
        <v/>
      </c>
      <c r="S233" s="47" t="b">
        <f t="shared" si="2"/>
        <v>0</v>
      </c>
      <c r="T233" s="47" t="str">
        <f>IFERROR(__xludf.DUMMYFUNCTION("iferror(split(A233,"","",TRUE,TRUE),"""")"),"")</f>
        <v/>
      </c>
      <c r="U233" s="47"/>
      <c r="V233" s="47"/>
      <c r="W233" s="47"/>
      <c r="X233" s="46" t="str">
        <f>IFERROR(__xludf.DUMMYFUNCTION("if(T233="""","""",if($S233,""Not aligned w/ a specific learning goal."",T233&amp;"": ""&amp;vlookup(to_text(T233),'1.Learning-Goals'!$A$3:$B$100,2,FALSE)))"),"")</f>
        <v/>
      </c>
      <c r="Y233" s="46" t="str">
        <f>IFERROR(__xludf.DUMMYFUNCTION("if(U233="""","""",if($S233,""Not aligned w/ a specific learning goal."",U233&amp;"": ""&amp;vlookup(to_text(U233),'1.Learning-Goals'!$A$3:$B$100,2,FALSE)))"),"")</f>
        <v/>
      </c>
      <c r="Z233" s="46" t="str">
        <f>IFERROR(__xludf.DUMMYFUNCTION("if(V233="""","""",if($S233,""Not aligned w/ a specific learning goal."",V233&amp;"": ""&amp;vlookup(to_text(V233),'1.Learning-Goals'!$A$3:$B$100,2,FALSE)))"),"")</f>
        <v/>
      </c>
      <c r="AA233" s="46" t="str">
        <f>IFERROR(__xludf.DUMMYFUNCTION("if(W233="""","""",if($S233,""Not aligned w/ a specific learning goal."",W233&amp;"": ""&amp;vlookup(to_text(W233),'1.Learning-Goals'!$A$3:$B$100,2,FALSE)))"),"")</f>
        <v/>
      </c>
      <c r="AB233" s="48"/>
      <c r="AC233" s="48"/>
      <c r="AD233" s="48"/>
      <c r="AE233" s="48"/>
      <c r="AF233" s="48"/>
      <c r="AG233" s="48"/>
      <c r="AH233" s="48"/>
      <c r="AI233" s="48"/>
    </row>
    <row r="234">
      <c r="A234" s="41"/>
      <c r="B234" s="42" t="str">
        <f t="shared" si="1"/>
        <v/>
      </c>
      <c r="C234" s="38" t="s">
        <v>617</v>
      </c>
      <c r="D234" s="43" t="s">
        <v>503</v>
      </c>
      <c r="E234" s="38" t="s">
        <v>363</v>
      </c>
      <c r="F234" s="38" t="s">
        <v>364</v>
      </c>
      <c r="G234" s="43">
        <v>7.0</v>
      </c>
      <c r="H234" s="38" t="s">
        <v>6</v>
      </c>
      <c r="I234" s="43" t="s">
        <v>366</v>
      </c>
      <c r="J234" s="43"/>
      <c r="K234" s="43"/>
      <c r="L234" s="50"/>
      <c r="M234" s="43"/>
      <c r="N234" s="43"/>
      <c r="O234" s="38" t="s">
        <v>367</v>
      </c>
      <c r="P234" s="51" t="s">
        <v>618</v>
      </c>
      <c r="Q234" s="45">
        <v>44385.0</v>
      </c>
      <c r="R234" s="46" t="str">
        <f>IFERROR(__xludf.DUMMYFUNCTION("if(isblank($A234),"""",REGEXREPLACE($A234,   "",?(\d),?"",  ""$1""&amp;""-""&amp;$H234))"),"")</f>
        <v/>
      </c>
      <c r="S234" s="47" t="b">
        <f t="shared" si="2"/>
        <v>0</v>
      </c>
      <c r="T234" s="47" t="str">
        <f>IFERROR(__xludf.DUMMYFUNCTION("iferror(split(A234,"","",TRUE,TRUE),"""")"),"")</f>
        <v/>
      </c>
      <c r="U234" s="47"/>
      <c r="V234" s="47"/>
      <c r="W234" s="47"/>
      <c r="X234" s="46" t="str">
        <f>IFERROR(__xludf.DUMMYFUNCTION("if(T234="""","""",if($S234,""Not aligned w/ a specific learning goal."",T234&amp;"": ""&amp;vlookup(to_text(T234),'1.Learning-Goals'!$A$3:$B$100,2,FALSE)))"),"")</f>
        <v/>
      </c>
      <c r="Y234" s="46" t="str">
        <f>IFERROR(__xludf.DUMMYFUNCTION("if(U234="""","""",if($S234,""Not aligned w/ a specific learning goal."",U234&amp;"": ""&amp;vlookup(to_text(U234),'1.Learning-Goals'!$A$3:$B$100,2,FALSE)))"),"")</f>
        <v/>
      </c>
      <c r="Z234" s="46" t="str">
        <f>IFERROR(__xludf.DUMMYFUNCTION("if(V234="""","""",if($S234,""Not aligned w/ a specific learning goal."",V234&amp;"": ""&amp;vlookup(to_text(V234),'1.Learning-Goals'!$A$3:$B$100,2,FALSE)))"),"")</f>
        <v/>
      </c>
      <c r="AA234" s="46" t="str">
        <f>IFERROR(__xludf.DUMMYFUNCTION("if(W234="""","""",if($S234,""Not aligned w/ a specific learning goal."",W234&amp;"": ""&amp;vlookup(to_text(W234),'1.Learning-Goals'!$A$3:$B$100,2,FALSE)))"),"")</f>
        <v/>
      </c>
      <c r="AB234" s="48"/>
      <c r="AC234" s="48"/>
      <c r="AD234" s="48"/>
      <c r="AE234" s="48"/>
      <c r="AF234" s="48"/>
      <c r="AG234" s="48"/>
      <c r="AH234" s="48"/>
      <c r="AI234" s="48"/>
    </row>
    <row r="235">
      <c r="A235" s="41"/>
      <c r="B235" s="42" t="str">
        <f t="shared" si="1"/>
        <v/>
      </c>
      <c r="C235" s="38" t="s">
        <v>619</v>
      </c>
      <c r="D235" s="43" t="s">
        <v>620</v>
      </c>
      <c r="E235" s="38" t="s">
        <v>363</v>
      </c>
      <c r="F235" s="38" t="s">
        <v>364</v>
      </c>
      <c r="G235" s="43">
        <v>7.0</v>
      </c>
      <c r="H235" s="38" t="s">
        <v>6</v>
      </c>
      <c r="I235" s="43" t="s">
        <v>366</v>
      </c>
      <c r="J235" s="43"/>
      <c r="K235" s="43"/>
      <c r="L235" s="50"/>
      <c r="M235" s="43"/>
      <c r="N235" s="43"/>
      <c r="O235" s="38" t="s">
        <v>367</v>
      </c>
      <c r="P235" s="51" t="s">
        <v>621</v>
      </c>
      <c r="Q235" s="45">
        <v>44385.0</v>
      </c>
      <c r="R235" s="46" t="str">
        <f>IFERROR(__xludf.DUMMYFUNCTION("if(isblank($A235),"""",REGEXREPLACE($A235,   "",?(\d),?"",  ""$1""&amp;""-""&amp;$H235))"),"")</f>
        <v/>
      </c>
      <c r="S235" s="47" t="b">
        <f t="shared" si="2"/>
        <v>0</v>
      </c>
      <c r="T235" s="47" t="str">
        <f>IFERROR(__xludf.DUMMYFUNCTION("iferror(split(A235,"","",TRUE,TRUE),"""")"),"")</f>
        <v/>
      </c>
      <c r="U235" s="47"/>
      <c r="V235" s="47"/>
      <c r="W235" s="47"/>
      <c r="X235" s="46" t="str">
        <f>IFERROR(__xludf.DUMMYFUNCTION("if(T235="""","""",if($S235,""Not aligned w/ a specific learning goal."",T235&amp;"": ""&amp;vlookup(to_text(T235),'1.Learning-Goals'!$A$3:$B$100,2,FALSE)))"),"")</f>
        <v/>
      </c>
      <c r="Y235" s="46" t="str">
        <f>IFERROR(__xludf.DUMMYFUNCTION("if(U235="""","""",if($S235,""Not aligned w/ a specific learning goal."",U235&amp;"": ""&amp;vlookup(to_text(U235),'1.Learning-Goals'!$A$3:$B$100,2,FALSE)))"),"")</f>
        <v/>
      </c>
      <c r="Z235" s="46" t="str">
        <f>IFERROR(__xludf.DUMMYFUNCTION("if(V235="""","""",if($S235,""Not aligned w/ a specific learning goal."",V235&amp;"": ""&amp;vlookup(to_text(V235),'1.Learning-Goals'!$A$3:$B$100,2,FALSE)))"),"")</f>
        <v/>
      </c>
      <c r="AA235" s="46" t="str">
        <f>IFERROR(__xludf.DUMMYFUNCTION("if(W235="""","""",if($S235,""Not aligned w/ a specific learning goal."",W235&amp;"": ""&amp;vlookup(to_text(W235),'1.Learning-Goals'!$A$3:$B$100,2,FALSE)))"),"")</f>
        <v/>
      </c>
      <c r="AB235" s="48"/>
      <c r="AC235" s="48"/>
      <c r="AD235" s="48"/>
      <c r="AE235" s="48"/>
      <c r="AF235" s="48"/>
      <c r="AG235" s="48"/>
      <c r="AH235" s="48"/>
      <c r="AI235" s="48"/>
    </row>
    <row r="236">
      <c r="A236" s="41"/>
      <c r="B236" s="42" t="str">
        <f t="shared" si="1"/>
        <v/>
      </c>
      <c r="C236" s="38" t="s">
        <v>622</v>
      </c>
      <c r="D236" s="43" t="s">
        <v>623</v>
      </c>
      <c r="E236" s="38" t="s">
        <v>363</v>
      </c>
      <c r="F236" s="38" t="s">
        <v>364</v>
      </c>
      <c r="G236" s="43">
        <v>7.0</v>
      </c>
      <c r="H236" s="38" t="s">
        <v>6</v>
      </c>
      <c r="I236" s="43" t="s">
        <v>366</v>
      </c>
      <c r="J236" s="43"/>
      <c r="K236" s="43"/>
      <c r="L236" s="50"/>
      <c r="M236" s="43"/>
      <c r="N236" s="43"/>
      <c r="O236" s="38" t="s">
        <v>367</v>
      </c>
      <c r="P236" s="51" t="s">
        <v>624</v>
      </c>
      <c r="Q236" s="45">
        <v>44385.0</v>
      </c>
      <c r="R236" s="46" t="str">
        <f>IFERROR(__xludf.DUMMYFUNCTION("if(isblank($A236),"""",REGEXREPLACE($A236,   "",?(\d),?"",  ""$1""&amp;""-""&amp;$H236))"),"")</f>
        <v/>
      </c>
      <c r="S236" s="47" t="b">
        <f t="shared" si="2"/>
        <v>0</v>
      </c>
      <c r="T236" s="47" t="str">
        <f>IFERROR(__xludf.DUMMYFUNCTION("iferror(split(A236,"","",TRUE,TRUE),"""")"),"")</f>
        <v/>
      </c>
      <c r="U236" s="47"/>
      <c r="V236" s="47"/>
      <c r="W236" s="47"/>
      <c r="X236" s="46" t="str">
        <f>IFERROR(__xludf.DUMMYFUNCTION("if(T236="""","""",if($S236,""Not aligned w/ a specific learning goal."",T236&amp;"": ""&amp;vlookup(to_text(T236),'1.Learning-Goals'!$A$3:$B$100,2,FALSE)))"),"")</f>
        <v/>
      </c>
      <c r="Y236" s="46" t="str">
        <f>IFERROR(__xludf.DUMMYFUNCTION("if(U236="""","""",if($S236,""Not aligned w/ a specific learning goal."",U236&amp;"": ""&amp;vlookup(to_text(U236),'1.Learning-Goals'!$A$3:$B$100,2,FALSE)))"),"")</f>
        <v/>
      </c>
      <c r="Z236" s="46" t="str">
        <f>IFERROR(__xludf.DUMMYFUNCTION("if(V236="""","""",if($S236,""Not aligned w/ a specific learning goal."",V236&amp;"": ""&amp;vlookup(to_text(V236),'1.Learning-Goals'!$A$3:$B$100,2,FALSE)))"),"")</f>
        <v/>
      </c>
      <c r="AA236" s="46" t="str">
        <f>IFERROR(__xludf.DUMMYFUNCTION("if(W236="""","""",if($S236,""Not aligned w/ a specific learning goal."",W236&amp;"": ""&amp;vlookup(to_text(W236),'1.Learning-Goals'!$A$3:$B$100,2,FALSE)))"),"")</f>
        <v/>
      </c>
      <c r="AB236" s="48"/>
      <c r="AC236" s="48"/>
      <c r="AD236" s="48"/>
      <c r="AE236" s="48"/>
      <c r="AF236" s="48"/>
      <c r="AG236" s="48"/>
      <c r="AH236" s="48"/>
      <c r="AI236" s="48"/>
    </row>
    <row r="237">
      <c r="A237" s="41"/>
      <c r="B237" s="42" t="str">
        <f t="shared" si="1"/>
        <v/>
      </c>
      <c r="C237" s="38" t="s">
        <v>625</v>
      </c>
      <c r="D237" s="43" t="s">
        <v>574</v>
      </c>
      <c r="E237" s="38" t="s">
        <v>363</v>
      </c>
      <c r="F237" s="38" t="s">
        <v>364</v>
      </c>
      <c r="G237" s="43">
        <v>7.0</v>
      </c>
      <c r="H237" s="38" t="s">
        <v>6</v>
      </c>
      <c r="I237" s="43" t="s">
        <v>366</v>
      </c>
      <c r="J237" s="43"/>
      <c r="K237" s="43"/>
      <c r="L237" s="50"/>
      <c r="M237" s="43"/>
      <c r="N237" s="43"/>
      <c r="O237" s="38" t="s">
        <v>367</v>
      </c>
      <c r="P237" s="51" t="s">
        <v>626</v>
      </c>
      <c r="Q237" s="45">
        <v>44385.0</v>
      </c>
      <c r="R237" s="46" t="str">
        <f>IFERROR(__xludf.DUMMYFUNCTION("if(isblank($A237),"""",REGEXREPLACE($A237,   "",?(\d),?"",  ""$1""&amp;""-""&amp;$H237))"),"")</f>
        <v/>
      </c>
      <c r="S237" s="47" t="b">
        <f t="shared" si="2"/>
        <v>0</v>
      </c>
      <c r="T237" s="47" t="str">
        <f>IFERROR(__xludf.DUMMYFUNCTION("iferror(split(A237,"","",TRUE,TRUE),"""")"),"")</f>
        <v/>
      </c>
      <c r="U237" s="47"/>
      <c r="V237" s="47"/>
      <c r="W237" s="47"/>
      <c r="X237" s="46" t="str">
        <f>IFERROR(__xludf.DUMMYFUNCTION("if(T237="""","""",if($S237,""Not aligned w/ a specific learning goal."",T237&amp;"": ""&amp;vlookup(to_text(T237),'1.Learning-Goals'!$A$3:$B$100,2,FALSE)))"),"")</f>
        <v/>
      </c>
      <c r="Y237" s="46" t="str">
        <f>IFERROR(__xludf.DUMMYFUNCTION("if(U237="""","""",if($S237,""Not aligned w/ a specific learning goal."",U237&amp;"": ""&amp;vlookup(to_text(U237),'1.Learning-Goals'!$A$3:$B$100,2,FALSE)))"),"")</f>
        <v/>
      </c>
      <c r="Z237" s="46" t="str">
        <f>IFERROR(__xludf.DUMMYFUNCTION("if(V237="""","""",if($S237,""Not aligned w/ a specific learning goal."",V237&amp;"": ""&amp;vlookup(to_text(V237),'1.Learning-Goals'!$A$3:$B$100,2,FALSE)))"),"")</f>
        <v/>
      </c>
      <c r="AA237" s="46" t="str">
        <f>IFERROR(__xludf.DUMMYFUNCTION("if(W237="""","""",if($S237,""Not aligned w/ a specific learning goal."",W237&amp;"": ""&amp;vlookup(to_text(W237),'1.Learning-Goals'!$A$3:$B$100,2,FALSE)))"),"")</f>
        <v/>
      </c>
      <c r="AB237" s="48"/>
      <c r="AC237" s="48"/>
      <c r="AD237" s="48"/>
      <c r="AE237" s="48"/>
      <c r="AF237" s="48"/>
      <c r="AG237" s="48"/>
      <c r="AH237" s="48"/>
      <c r="AI237" s="48"/>
    </row>
    <row r="238">
      <c r="A238" s="41"/>
      <c r="B238" s="42" t="str">
        <f t="shared" si="1"/>
        <v/>
      </c>
      <c r="C238" s="38" t="s">
        <v>627</v>
      </c>
      <c r="D238" s="43" t="s">
        <v>628</v>
      </c>
      <c r="E238" s="38" t="s">
        <v>363</v>
      </c>
      <c r="F238" s="38" t="s">
        <v>364</v>
      </c>
      <c r="G238" s="43">
        <v>7.0</v>
      </c>
      <c r="H238" s="38" t="s">
        <v>6</v>
      </c>
      <c r="I238" s="43" t="s">
        <v>366</v>
      </c>
      <c r="J238" s="43"/>
      <c r="K238" s="43"/>
      <c r="L238" s="50"/>
      <c r="M238" s="43"/>
      <c r="N238" s="43"/>
      <c r="O238" s="38" t="s">
        <v>367</v>
      </c>
      <c r="P238" s="51" t="s">
        <v>629</v>
      </c>
      <c r="Q238" s="45">
        <v>44385.0</v>
      </c>
      <c r="R238" s="46" t="str">
        <f>IFERROR(__xludf.DUMMYFUNCTION("if(isblank($A238),"""",REGEXREPLACE($A238,   "",?(\d),?"",  ""$1""&amp;""-""&amp;$H238))"),"")</f>
        <v/>
      </c>
      <c r="S238" s="47" t="b">
        <f t="shared" si="2"/>
        <v>0</v>
      </c>
      <c r="T238" s="47" t="str">
        <f>IFERROR(__xludf.DUMMYFUNCTION("iferror(split(A238,"","",TRUE,TRUE),"""")"),"")</f>
        <v/>
      </c>
      <c r="U238" s="47"/>
      <c r="V238" s="47"/>
      <c r="W238" s="47"/>
      <c r="X238" s="46" t="str">
        <f>IFERROR(__xludf.DUMMYFUNCTION("if(T238="""","""",if($S238,""Not aligned w/ a specific learning goal."",T238&amp;"": ""&amp;vlookup(to_text(T238),'1.Learning-Goals'!$A$3:$B$100,2,FALSE)))"),"")</f>
        <v/>
      </c>
      <c r="Y238" s="46" t="str">
        <f>IFERROR(__xludf.DUMMYFUNCTION("if(U238="""","""",if($S238,""Not aligned w/ a specific learning goal."",U238&amp;"": ""&amp;vlookup(to_text(U238),'1.Learning-Goals'!$A$3:$B$100,2,FALSE)))"),"")</f>
        <v/>
      </c>
      <c r="Z238" s="46" t="str">
        <f>IFERROR(__xludf.DUMMYFUNCTION("if(V238="""","""",if($S238,""Not aligned w/ a specific learning goal."",V238&amp;"": ""&amp;vlookup(to_text(V238),'1.Learning-Goals'!$A$3:$B$100,2,FALSE)))"),"")</f>
        <v/>
      </c>
      <c r="AA238" s="46" t="str">
        <f>IFERROR(__xludf.DUMMYFUNCTION("if(W238="""","""",if($S238,""Not aligned w/ a specific learning goal."",W238&amp;"": ""&amp;vlookup(to_text(W238),'1.Learning-Goals'!$A$3:$B$100,2,FALSE)))"),"")</f>
        <v/>
      </c>
      <c r="AB238" s="48"/>
      <c r="AC238" s="48"/>
      <c r="AD238" s="48"/>
      <c r="AE238" s="48"/>
      <c r="AF238" s="48"/>
      <c r="AG238" s="48"/>
      <c r="AH238" s="48"/>
      <c r="AI238" s="48"/>
    </row>
    <row r="239">
      <c r="A239" s="41"/>
      <c r="B239" s="42" t="str">
        <f t="shared" si="1"/>
        <v/>
      </c>
      <c r="C239" s="38" t="s">
        <v>630</v>
      </c>
      <c r="D239" s="43" t="s">
        <v>631</v>
      </c>
      <c r="E239" s="38" t="s">
        <v>363</v>
      </c>
      <c r="F239" s="38" t="s">
        <v>364</v>
      </c>
      <c r="G239" s="43">
        <v>7.0</v>
      </c>
      <c r="H239" s="38" t="s">
        <v>6</v>
      </c>
      <c r="I239" s="43" t="s">
        <v>366</v>
      </c>
      <c r="J239" s="43"/>
      <c r="K239" s="43"/>
      <c r="L239" s="50"/>
      <c r="M239" s="43"/>
      <c r="N239" s="43"/>
      <c r="O239" s="38" t="s">
        <v>367</v>
      </c>
      <c r="P239" s="51" t="s">
        <v>632</v>
      </c>
      <c r="Q239" s="45">
        <v>44385.0</v>
      </c>
      <c r="R239" s="46" t="str">
        <f>IFERROR(__xludf.DUMMYFUNCTION("if(isblank($A239),"""",REGEXREPLACE($A239,   "",?(\d),?"",  ""$1""&amp;""-""&amp;$H239))"),"")</f>
        <v/>
      </c>
      <c r="S239" s="47" t="b">
        <f t="shared" si="2"/>
        <v>0</v>
      </c>
      <c r="T239" s="47" t="str">
        <f>IFERROR(__xludf.DUMMYFUNCTION("iferror(split(A239,"","",TRUE,TRUE),"""")"),"")</f>
        <v/>
      </c>
      <c r="U239" s="47"/>
      <c r="V239" s="47"/>
      <c r="W239" s="47"/>
      <c r="X239" s="46" t="str">
        <f>IFERROR(__xludf.DUMMYFUNCTION("if(T239="""","""",if($S239,""Not aligned w/ a specific learning goal."",T239&amp;"": ""&amp;vlookup(to_text(T239),'1.Learning-Goals'!$A$3:$B$100,2,FALSE)))"),"")</f>
        <v/>
      </c>
      <c r="Y239" s="46" t="str">
        <f>IFERROR(__xludf.DUMMYFUNCTION("if(U239="""","""",if($S239,""Not aligned w/ a specific learning goal."",U239&amp;"": ""&amp;vlookup(to_text(U239),'1.Learning-Goals'!$A$3:$B$100,2,FALSE)))"),"")</f>
        <v/>
      </c>
      <c r="Z239" s="46" t="str">
        <f>IFERROR(__xludf.DUMMYFUNCTION("if(V239="""","""",if($S239,""Not aligned w/ a specific learning goal."",V239&amp;"": ""&amp;vlookup(to_text(V239),'1.Learning-Goals'!$A$3:$B$100,2,FALSE)))"),"")</f>
        <v/>
      </c>
      <c r="AA239" s="46" t="str">
        <f>IFERROR(__xludf.DUMMYFUNCTION("if(W239="""","""",if($S239,""Not aligned w/ a specific learning goal."",W239&amp;"": ""&amp;vlookup(to_text(W239),'1.Learning-Goals'!$A$3:$B$100,2,FALSE)))"),"")</f>
        <v/>
      </c>
      <c r="AB239" s="48"/>
      <c r="AC239" s="48"/>
      <c r="AD239" s="48"/>
      <c r="AE239" s="48"/>
      <c r="AF239" s="48"/>
      <c r="AG239" s="48"/>
      <c r="AH239" s="48"/>
      <c r="AI239" s="48"/>
    </row>
    <row r="240">
      <c r="A240" s="41"/>
      <c r="B240" s="42" t="str">
        <f t="shared" si="1"/>
        <v/>
      </c>
      <c r="C240" s="38" t="s">
        <v>633</v>
      </c>
      <c r="D240" s="43" t="s">
        <v>583</v>
      </c>
      <c r="E240" s="38" t="s">
        <v>363</v>
      </c>
      <c r="F240" s="38" t="s">
        <v>364</v>
      </c>
      <c r="G240" s="43">
        <v>7.0</v>
      </c>
      <c r="H240" s="38" t="s">
        <v>6</v>
      </c>
      <c r="I240" s="43" t="s">
        <v>366</v>
      </c>
      <c r="J240" s="43"/>
      <c r="K240" s="43"/>
      <c r="L240" s="50"/>
      <c r="M240" s="43"/>
      <c r="N240" s="43"/>
      <c r="O240" s="38" t="s">
        <v>367</v>
      </c>
      <c r="P240" s="51" t="s">
        <v>634</v>
      </c>
      <c r="Q240" s="45">
        <v>44385.0</v>
      </c>
      <c r="R240" s="46" t="str">
        <f>IFERROR(__xludf.DUMMYFUNCTION("if(isblank($A240),"""",REGEXREPLACE($A240,   "",?(\d),?"",  ""$1""&amp;""-""&amp;$H240))"),"")</f>
        <v/>
      </c>
      <c r="S240" s="47" t="b">
        <f t="shared" si="2"/>
        <v>0</v>
      </c>
      <c r="T240" s="47" t="str">
        <f>IFERROR(__xludf.DUMMYFUNCTION("iferror(split(A240,"","",TRUE,TRUE),"""")"),"")</f>
        <v/>
      </c>
      <c r="U240" s="47"/>
      <c r="V240" s="47"/>
      <c r="W240" s="47"/>
      <c r="X240" s="46" t="str">
        <f>IFERROR(__xludf.DUMMYFUNCTION("if(T240="""","""",if($S240,""Not aligned w/ a specific learning goal."",T240&amp;"": ""&amp;vlookup(to_text(T240),'1.Learning-Goals'!$A$3:$B$100,2,FALSE)))"),"")</f>
        <v/>
      </c>
      <c r="Y240" s="46" t="str">
        <f>IFERROR(__xludf.DUMMYFUNCTION("if(U240="""","""",if($S240,""Not aligned w/ a specific learning goal."",U240&amp;"": ""&amp;vlookup(to_text(U240),'1.Learning-Goals'!$A$3:$B$100,2,FALSE)))"),"")</f>
        <v/>
      </c>
      <c r="Z240" s="46" t="str">
        <f>IFERROR(__xludf.DUMMYFUNCTION("if(V240="""","""",if($S240,""Not aligned w/ a specific learning goal."",V240&amp;"": ""&amp;vlookup(to_text(V240),'1.Learning-Goals'!$A$3:$B$100,2,FALSE)))"),"")</f>
        <v/>
      </c>
      <c r="AA240" s="46" t="str">
        <f>IFERROR(__xludf.DUMMYFUNCTION("if(W240="""","""",if($S240,""Not aligned w/ a specific learning goal."",W240&amp;"": ""&amp;vlookup(to_text(W240),'1.Learning-Goals'!$A$3:$B$100,2,FALSE)))"),"")</f>
        <v/>
      </c>
      <c r="AB240" s="48"/>
      <c r="AC240" s="48"/>
      <c r="AD240" s="48"/>
      <c r="AE240" s="48"/>
      <c r="AF240" s="48"/>
      <c r="AG240" s="48"/>
      <c r="AH240" s="48"/>
      <c r="AI240" s="48"/>
    </row>
    <row r="241">
      <c r="A241" s="41"/>
      <c r="B241" s="42" t="str">
        <f t="shared" si="1"/>
        <v/>
      </c>
      <c r="C241" s="38" t="s">
        <v>635</v>
      </c>
      <c r="D241" s="43" t="s">
        <v>380</v>
      </c>
      <c r="E241" s="38" t="s">
        <v>363</v>
      </c>
      <c r="F241" s="38" t="s">
        <v>364</v>
      </c>
      <c r="G241" s="43">
        <v>7.0</v>
      </c>
      <c r="H241" s="38" t="s">
        <v>6</v>
      </c>
      <c r="I241" s="43" t="s">
        <v>366</v>
      </c>
      <c r="J241" s="43"/>
      <c r="K241" s="43"/>
      <c r="L241" s="50"/>
      <c r="M241" s="43"/>
      <c r="N241" s="43"/>
      <c r="O241" s="38" t="s">
        <v>367</v>
      </c>
      <c r="P241" s="51" t="s">
        <v>636</v>
      </c>
      <c r="Q241" s="45">
        <v>44385.0</v>
      </c>
      <c r="R241" s="46" t="str">
        <f>IFERROR(__xludf.DUMMYFUNCTION("if(isblank($A241),"""",REGEXREPLACE($A241,   "",?(\d),?"",  ""$1""&amp;""-""&amp;$H241))"),"")</f>
        <v/>
      </c>
      <c r="S241" s="47" t="b">
        <f t="shared" si="2"/>
        <v>0</v>
      </c>
      <c r="T241" s="47" t="str">
        <f>IFERROR(__xludf.DUMMYFUNCTION("iferror(split(A241,"","",TRUE,TRUE),"""")"),"")</f>
        <v/>
      </c>
      <c r="U241" s="47"/>
      <c r="V241" s="47"/>
      <c r="W241" s="47"/>
      <c r="X241" s="46" t="str">
        <f>IFERROR(__xludf.DUMMYFUNCTION("if(T241="""","""",if($S241,""Not aligned w/ a specific learning goal."",T241&amp;"": ""&amp;vlookup(to_text(T241),'1.Learning-Goals'!$A$3:$B$100,2,FALSE)))"),"")</f>
        <v/>
      </c>
      <c r="Y241" s="46" t="str">
        <f>IFERROR(__xludf.DUMMYFUNCTION("if(U241="""","""",if($S241,""Not aligned w/ a specific learning goal."",U241&amp;"": ""&amp;vlookup(to_text(U241),'1.Learning-Goals'!$A$3:$B$100,2,FALSE)))"),"")</f>
        <v/>
      </c>
      <c r="Z241" s="46" t="str">
        <f>IFERROR(__xludf.DUMMYFUNCTION("if(V241="""","""",if($S241,""Not aligned w/ a specific learning goal."",V241&amp;"": ""&amp;vlookup(to_text(V241),'1.Learning-Goals'!$A$3:$B$100,2,FALSE)))"),"")</f>
        <v/>
      </c>
      <c r="AA241" s="46" t="str">
        <f>IFERROR(__xludf.DUMMYFUNCTION("if(W241="""","""",if($S241,""Not aligned w/ a specific learning goal."",W241&amp;"": ""&amp;vlookup(to_text(W241),'1.Learning-Goals'!$A$3:$B$100,2,FALSE)))"),"")</f>
        <v/>
      </c>
      <c r="AB241" s="48"/>
      <c r="AC241" s="48"/>
      <c r="AD241" s="48"/>
      <c r="AE241" s="48"/>
      <c r="AF241" s="48"/>
      <c r="AG241" s="48"/>
      <c r="AH241" s="48"/>
      <c r="AI241" s="48"/>
    </row>
    <row r="242">
      <c r="A242" s="41"/>
      <c r="B242" s="42" t="str">
        <f t="shared" si="1"/>
        <v/>
      </c>
      <c r="C242" s="38" t="s">
        <v>637</v>
      </c>
      <c r="D242" s="43" t="s">
        <v>638</v>
      </c>
      <c r="E242" s="38" t="s">
        <v>363</v>
      </c>
      <c r="F242" s="38" t="s">
        <v>364</v>
      </c>
      <c r="G242" s="43">
        <v>7.0</v>
      </c>
      <c r="H242" s="38" t="s">
        <v>6</v>
      </c>
      <c r="I242" s="43" t="s">
        <v>366</v>
      </c>
      <c r="J242" s="43"/>
      <c r="K242" s="43"/>
      <c r="L242" s="50"/>
      <c r="M242" s="43"/>
      <c r="N242" s="43"/>
      <c r="O242" s="38" t="s">
        <v>367</v>
      </c>
      <c r="P242" s="51" t="s">
        <v>639</v>
      </c>
      <c r="Q242" s="45">
        <v>44385.0</v>
      </c>
      <c r="R242" s="46" t="str">
        <f>IFERROR(__xludf.DUMMYFUNCTION("if(isblank($A242),"""",REGEXREPLACE($A242,   "",?(\d),?"",  ""$1""&amp;""-""&amp;$H242))"),"")</f>
        <v/>
      </c>
      <c r="S242" s="47" t="b">
        <f t="shared" si="2"/>
        <v>0</v>
      </c>
      <c r="T242" s="47" t="str">
        <f>IFERROR(__xludf.DUMMYFUNCTION("iferror(split(A242,"","",TRUE,TRUE),"""")"),"")</f>
        <v/>
      </c>
      <c r="U242" s="47"/>
      <c r="V242" s="47"/>
      <c r="W242" s="47"/>
      <c r="X242" s="46" t="str">
        <f>IFERROR(__xludf.DUMMYFUNCTION("if(T242="""","""",if($S242,""Not aligned w/ a specific learning goal."",T242&amp;"": ""&amp;vlookup(to_text(T242),'1.Learning-Goals'!$A$3:$B$100,2,FALSE)))"),"")</f>
        <v/>
      </c>
      <c r="Y242" s="46" t="str">
        <f>IFERROR(__xludf.DUMMYFUNCTION("if(U242="""","""",if($S242,""Not aligned w/ a specific learning goal."",U242&amp;"": ""&amp;vlookup(to_text(U242),'1.Learning-Goals'!$A$3:$B$100,2,FALSE)))"),"")</f>
        <v/>
      </c>
      <c r="Z242" s="46" t="str">
        <f>IFERROR(__xludf.DUMMYFUNCTION("if(V242="""","""",if($S242,""Not aligned w/ a specific learning goal."",V242&amp;"": ""&amp;vlookup(to_text(V242),'1.Learning-Goals'!$A$3:$B$100,2,FALSE)))"),"")</f>
        <v/>
      </c>
      <c r="AA242" s="46" t="str">
        <f>IFERROR(__xludf.DUMMYFUNCTION("if(W242="""","""",if($S242,""Not aligned w/ a specific learning goal."",W242&amp;"": ""&amp;vlookup(to_text(W242),'1.Learning-Goals'!$A$3:$B$100,2,FALSE)))"),"")</f>
        <v/>
      </c>
      <c r="AB242" s="48"/>
      <c r="AC242" s="48"/>
      <c r="AD242" s="48"/>
      <c r="AE242" s="48"/>
      <c r="AF242" s="48"/>
      <c r="AG242" s="48"/>
      <c r="AH242" s="48"/>
      <c r="AI242" s="48"/>
    </row>
    <row r="243">
      <c r="A243" s="41"/>
      <c r="B243" s="42" t="str">
        <f t="shared" si="1"/>
        <v/>
      </c>
      <c r="C243" s="38" t="s">
        <v>640</v>
      </c>
      <c r="D243" s="43" t="s">
        <v>641</v>
      </c>
      <c r="E243" s="38" t="s">
        <v>363</v>
      </c>
      <c r="F243" s="38" t="s">
        <v>364</v>
      </c>
      <c r="G243" s="43">
        <v>7.0</v>
      </c>
      <c r="H243" s="38" t="s">
        <v>6</v>
      </c>
      <c r="I243" s="43" t="s">
        <v>366</v>
      </c>
      <c r="J243" s="43"/>
      <c r="K243" s="43"/>
      <c r="L243" s="50"/>
      <c r="M243" s="43"/>
      <c r="N243" s="43"/>
      <c r="O243" s="38" t="s">
        <v>367</v>
      </c>
      <c r="P243" s="51" t="s">
        <v>642</v>
      </c>
      <c r="Q243" s="45">
        <v>44385.0</v>
      </c>
      <c r="R243" s="46" t="str">
        <f>IFERROR(__xludf.DUMMYFUNCTION("if(isblank($A243),"""",REGEXREPLACE($A243,   "",?(\d),?"",  ""$1""&amp;""-""&amp;$H243))"),"")</f>
        <v/>
      </c>
      <c r="S243" s="47" t="b">
        <f t="shared" si="2"/>
        <v>0</v>
      </c>
      <c r="T243" s="47" t="str">
        <f>IFERROR(__xludf.DUMMYFUNCTION("iferror(split(A243,"","",TRUE,TRUE),"""")"),"")</f>
        <v/>
      </c>
      <c r="U243" s="47"/>
      <c r="V243" s="47"/>
      <c r="W243" s="47"/>
      <c r="X243" s="46" t="str">
        <f>IFERROR(__xludf.DUMMYFUNCTION("if(T243="""","""",if($S243,""Not aligned w/ a specific learning goal."",T243&amp;"": ""&amp;vlookup(to_text(T243),'1.Learning-Goals'!$A$3:$B$100,2,FALSE)))"),"")</f>
        <v/>
      </c>
      <c r="Y243" s="46" t="str">
        <f>IFERROR(__xludf.DUMMYFUNCTION("if(U243="""","""",if($S243,""Not aligned w/ a specific learning goal."",U243&amp;"": ""&amp;vlookup(to_text(U243),'1.Learning-Goals'!$A$3:$B$100,2,FALSE)))"),"")</f>
        <v/>
      </c>
      <c r="Z243" s="46" t="str">
        <f>IFERROR(__xludf.DUMMYFUNCTION("if(V243="""","""",if($S243,""Not aligned w/ a specific learning goal."",V243&amp;"": ""&amp;vlookup(to_text(V243),'1.Learning-Goals'!$A$3:$B$100,2,FALSE)))"),"")</f>
        <v/>
      </c>
      <c r="AA243" s="46" t="str">
        <f>IFERROR(__xludf.DUMMYFUNCTION("if(W243="""","""",if($S243,""Not aligned w/ a specific learning goal."",W243&amp;"": ""&amp;vlookup(to_text(W243),'1.Learning-Goals'!$A$3:$B$100,2,FALSE)))"),"")</f>
        <v/>
      </c>
      <c r="AB243" s="48"/>
      <c r="AC243" s="48"/>
      <c r="AD243" s="48"/>
      <c r="AE243" s="48"/>
      <c r="AF243" s="48"/>
      <c r="AG243" s="48"/>
      <c r="AH243" s="48"/>
      <c r="AI243" s="48"/>
    </row>
    <row r="244">
      <c r="A244" s="41"/>
      <c r="B244" s="42" t="str">
        <f t="shared" si="1"/>
        <v/>
      </c>
      <c r="C244" s="38" t="s">
        <v>643</v>
      </c>
      <c r="D244" s="43" t="s">
        <v>644</v>
      </c>
      <c r="E244" s="38" t="s">
        <v>363</v>
      </c>
      <c r="F244" s="38" t="s">
        <v>364</v>
      </c>
      <c r="G244" s="43">
        <v>7.0</v>
      </c>
      <c r="H244" s="38" t="s">
        <v>6</v>
      </c>
      <c r="I244" s="43" t="s">
        <v>366</v>
      </c>
      <c r="J244" s="43"/>
      <c r="K244" s="43"/>
      <c r="L244" s="50"/>
      <c r="M244" s="43"/>
      <c r="N244" s="43"/>
      <c r="O244" s="38" t="s">
        <v>367</v>
      </c>
      <c r="P244" s="51" t="s">
        <v>645</v>
      </c>
      <c r="Q244" s="45">
        <v>44385.0</v>
      </c>
      <c r="R244" s="46" t="str">
        <f>IFERROR(__xludf.DUMMYFUNCTION("if(isblank($A244),"""",REGEXREPLACE($A244,   "",?(\d),?"",  ""$1""&amp;""-""&amp;$H244))"),"")</f>
        <v/>
      </c>
      <c r="S244" s="47" t="b">
        <f t="shared" si="2"/>
        <v>0</v>
      </c>
      <c r="T244" s="47" t="str">
        <f>IFERROR(__xludf.DUMMYFUNCTION("iferror(split(A244,"","",TRUE,TRUE),"""")"),"")</f>
        <v/>
      </c>
      <c r="U244" s="47"/>
      <c r="V244" s="47"/>
      <c r="W244" s="47"/>
      <c r="X244" s="46" t="str">
        <f>IFERROR(__xludf.DUMMYFUNCTION("if(T244="""","""",if($S244,""Not aligned w/ a specific learning goal."",T244&amp;"": ""&amp;vlookup(to_text(T244),'1.Learning-Goals'!$A$3:$B$100,2,FALSE)))"),"")</f>
        <v/>
      </c>
      <c r="Y244" s="46" t="str">
        <f>IFERROR(__xludf.DUMMYFUNCTION("if(U244="""","""",if($S244,""Not aligned w/ a specific learning goal."",U244&amp;"": ""&amp;vlookup(to_text(U244),'1.Learning-Goals'!$A$3:$B$100,2,FALSE)))"),"")</f>
        <v/>
      </c>
      <c r="Z244" s="46" t="str">
        <f>IFERROR(__xludf.DUMMYFUNCTION("if(V244="""","""",if($S244,""Not aligned w/ a specific learning goal."",V244&amp;"": ""&amp;vlookup(to_text(V244),'1.Learning-Goals'!$A$3:$B$100,2,FALSE)))"),"")</f>
        <v/>
      </c>
      <c r="AA244" s="46" t="str">
        <f>IFERROR(__xludf.DUMMYFUNCTION("if(W244="""","""",if($S244,""Not aligned w/ a specific learning goal."",W244&amp;"": ""&amp;vlookup(to_text(W244),'1.Learning-Goals'!$A$3:$B$100,2,FALSE)))"),"")</f>
        <v/>
      </c>
      <c r="AB244" s="48"/>
      <c r="AC244" s="48"/>
      <c r="AD244" s="48"/>
      <c r="AE244" s="48"/>
      <c r="AF244" s="48"/>
      <c r="AG244" s="48"/>
      <c r="AH244" s="48"/>
      <c r="AI244" s="48"/>
    </row>
    <row r="245">
      <c r="A245" s="41"/>
      <c r="B245" s="42" t="str">
        <f t="shared" si="1"/>
        <v/>
      </c>
      <c r="C245" s="38" t="s">
        <v>646</v>
      </c>
      <c r="D245" s="43" t="s">
        <v>597</v>
      </c>
      <c r="E245" s="38" t="s">
        <v>363</v>
      </c>
      <c r="F245" s="38" t="s">
        <v>364</v>
      </c>
      <c r="G245" s="43">
        <v>7.0</v>
      </c>
      <c r="H245" s="38" t="s">
        <v>6</v>
      </c>
      <c r="I245" s="43" t="s">
        <v>366</v>
      </c>
      <c r="J245" s="43"/>
      <c r="K245" s="43"/>
      <c r="L245" s="50"/>
      <c r="M245" s="43"/>
      <c r="N245" s="43"/>
      <c r="O245" s="38" t="s">
        <v>367</v>
      </c>
      <c r="P245" s="51" t="s">
        <v>647</v>
      </c>
      <c r="Q245" s="45">
        <v>44385.0</v>
      </c>
      <c r="R245" s="46" t="str">
        <f>IFERROR(__xludf.DUMMYFUNCTION("if(isblank($A245),"""",REGEXREPLACE($A245,   "",?(\d),?"",  ""$1""&amp;""-""&amp;$H245))"),"")</f>
        <v/>
      </c>
      <c r="S245" s="47" t="b">
        <f t="shared" si="2"/>
        <v>0</v>
      </c>
      <c r="T245" s="47" t="str">
        <f>IFERROR(__xludf.DUMMYFUNCTION("iferror(split(A245,"","",TRUE,TRUE),"""")"),"")</f>
        <v/>
      </c>
      <c r="U245" s="47"/>
      <c r="V245" s="47"/>
      <c r="W245" s="47"/>
      <c r="X245" s="46" t="str">
        <f>IFERROR(__xludf.DUMMYFUNCTION("if(T245="""","""",if($S245,""Not aligned w/ a specific learning goal."",T245&amp;"": ""&amp;vlookup(to_text(T245),'1.Learning-Goals'!$A$3:$B$100,2,FALSE)))"),"")</f>
        <v/>
      </c>
      <c r="Y245" s="46" t="str">
        <f>IFERROR(__xludf.DUMMYFUNCTION("if(U245="""","""",if($S245,""Not aligned w/ a specific learning goal."",U245&amp;"": ""&amp;vlookup(to_text(U245),'1.Learning-Goals'!$A$3:$B$100,2,FALSE)))"),"")</f>
        <v/>
      </c>
      <c r="Z245" s="46" t="str">
        <f>IFERROR(__xludf.DUMMYFUNCTION("if(V245="""","""",if($S245,""Not aligned w/ a specific learning goal."",V245&amp;"": ""&amp;vlookup(to_text(V245),'1.Learning-Goals'!$A$3:$B$100,2,FALSE)))"),"")</f>
        <v/>
      </c>
      <c r="AA245" s="46" t="str">
        <f>IFERROR(__xludf.DUMMYFUNCTION("if(W245="""","""",if($S245,""Not aligned w/ a specific learning goal."",W245&amp;"": ""&amp;vlookup(to_text(W245),'1.Learning-Goals'!$A$3:$B$100,2,FALSE)))"),"")</f>
        <v/>
      </c>
      <c r="AB245" s="48"/>
      <c r="AC245" s="48"/>
      <c r="AD245" s="48"/>
      <c r="AE245" s="48"/>
      <c r="AF245" s="48"/>
      <c r="AG245" s="48"/>
      <c r="AH245" s="48"/>
      <c r="AI245" s="48"/>
    </row>
    <row r="246">
      <c r="A246" s="41"/>
      <c r="B246" s="42" t="str">
        <f t="shared" si="1"/>
        <v/>
      </c>
      <c r="C246" s="38" t="s">
        <v>648</v>
      </c>
      <c r="D246" s="43" t="s">
        <v>362</v>
      </c>
      <c r="E246" s="38" t="s">
        <v>363</v>
      </c>
      <c r="F246" s="38" t="s">
        <v>364</v>
      </c>
      <c r="G246" s="43">
        <v>8.0</v>
      </c>
      <c r="H246" s="38" t="s">
        <v>6</v>
      </c>
      <c r="I246" s="43" t="s">
        <v>366</v>
      </c>
      <c r="J246" s="43"/>
      <c r="K246" s="43"/>
      <c r="L246" s="50"/>
      <c r="M246" s="43"/>
      <c r="N246" s="43"/>
      <c r="O246" s="38" t="s">
        <v>367</v>
      </c>
      <c r="P246" s="51" t="s">
        <v>649</v>
      </c>
      <c r="Q246" s="45">
        <v>44385.0</v>
      </c>
      <c r="R246" s="46" t="str">
        <f>IFERROR(__xludf.DUMMYFUNCTION("if(isblank($A246),"""",REGEXREPLACE($A246,   "",?(\d),?"",  ""$1""&amp;""-""&amp;$H246))"),"")</f>
        <v/>
      </c>
      <c r="S246" s="47" t="b">
        <f t="shared" si="2"/>
        <v>0</v>
      </c>
      <c r="T246" s="47" t="str">
        <f>IFERROR(__xludf.DUMMYFUNCTION("iferror(split(A246,"","",TRUE,TRUE),"""")"),"")</f>
        <v/>
      </c>
      <c r="U246" s="47"/>
      <c r="V246" s="47"/>
      <c r="W246" s="47"/>
      <c r="X246" s="46" t="str">
        <f>IFERROR(__xludf.DUMMYFUNCTION("if(T246="""","""",if($S246,""Not aligned w/ a specific learning goal."",T246&amp;"": ""&amp;vlookup(to_text(T246),'1.Learning-Goals'!$A$3:$B$100,2,FALSE)))"),"")</f>
        <v/>
      </c>
      <c r="Y246" s="46" t="str">
        <f>IFERROR(__xludf.DUMMYFUNCTION("if(U246="""","""",if($S246,""Not aligned w/ a specific learning goal."",U246&amp;"": ""&amp;vlookup(to_text(U246),'1.Learning-Goals'!$A$3:$B$100,2,FALSE)))"),"")</f>
        <v/>
      </c>
      <c r="Z246" s="46" t="str">
        <f>IFERROR(__xludf.DUMMYFUNCTION("if(V246="""","""",if($S246,""Not aligned w/ a specific learning goal."",V246&amp;"": ""&amp;vlookup(to_text(V246),'1.Learning-Goals'!$A$3:$B$100,2,FALSE)))"),"")</f>
        <v/>
      </c>
      <c r="AA246" s="46" t="str">
        <f>IFERROR(__xludf.DUMMYFUNCTION("if(W246="""","""",if($S246,""Not aligned w/ a specific learning goal."",W246&amp;"": ""&amp;vlookup(to_text(W246),'1.Learning-Goals'!$A$3:$B$100,2,FALSE)))"),"")</f>
        <v/>
      </c>
      <c r="AB246" s="48"/>
      <c r="AC246" s="48"/>
      <c r="AD246" s="48"/>
      <c r="AE246" s="48"/>
      <c r="AF246" s="48"/>
      <c r="AG246" s="48"/>
      <c r="AH246" s="48"/>
      <c r="AI246" s="48"/>
    </row>
    <row r="247">
      <c r="A247" s="41"/>
      <c r="B247" s="42" t="str">
        <f t="shared" si="1"/>
        <v/>
      </c>
      <c r="C247" s="38" t="s">
        <v>650</v>
      </c>
      <c r="D247" s="43" t="s">
        <v>651</v>
      </c>
      <c r="E247" s="38" t="s">
        <v>363</v>
      </c>
      <c r="F247" s="38" t="s">
        <v>364</v>
      </c>
      <c r="G247" s="43">
        <v>8.0</v>
      </c>
      <c r="H247" s="38" t="s">
        <v>6</v>
      </c>
      <c r="I247" s="43" t="s">
        <v>366</v>
      </c>
      <c r="J247" s="43"/>
      <c r="K247" s="43"/>
      <c r="L247" s="50"/>
      <c r="M247" s="43"/>
      <c r="N247" s="43"/>
      <c r="O247" s="38" t="s">
        <v>367</v>
      </c>
      <c r="P247" s="51" t="s">
        <v>652</v>
      </c>
      <c r="Q247" s="45">
        <v>44385.0</v>
      </c>
      <c r="R247" s="46" t="str">
        <f>IFERROR(__xludf.DUMMYFUNCTION("if(isblank($A247),"""",REGEXREPLACE($A247,   "",?(\d),?"",  ""$1""&amp;""-""&amp;$H247))"),"")</f>
        <v/>
      </c>
      <c r="S247" s="47" t="b">
        <f t="shared" si="2"/>
        <v>0</v>
      </c>
      <c r="T247" s="47" t="str">
        <f>IFERROR(__xludf.DUMMYFUNCTION("iferror(split(A247,"","",TRUE,TRUE),"""")"),"")</f>
        <v/>
      </c>
      <c r="U247" s="47"/>
      <c r="V247" s="47"/>
      <c r="W247" s="47"/>
      <c r="X247" s="46" t="str">
        <f>IFERROR(__xludf.DUMMYFUNCTION("if(T247="""","""",if($S247,""Not aligned w/ a specific learning goal."",T247&amp;"": ""&amp;vlookup(to_text(T247),'1.Learning-Goals'!$A$3:$B$100,2,FALSE)))"),"")</f>
        <v/>
      </c>
      <c r="Y247" s="46" t="str">
        <f>IFERROR(__xludf.DUMMYFUNCTION("if(U247="""","""",if($S247,""Not aligned w/ a specific learning goal."",U247&amp;"": ""&amp;vlookup(to_text(U247),'1.Learning-Goals'!$A$3:$B$100,2,FALSE)))"),"")</f>
        <v/>
      </c>
      <c r="Z247" s="46" t="str">
        <f>IFERROR(__xludf.DUMMYFUNCTION("if(V247="""","""",if($S247,""Not aligned w/ a specific learning goal."",V247&amp;"": ""&amp;vlookup(to_text(V247),'1.Learning-Goals'!$A$3:$B$100,2,FALSE)))"),"")</f>
        <v/>
      </c>
      <c r="AA247" s="46" t="str">
        <f>IFERROR(__xludf.DUMMYFUNCTION("if(W247="""","""",if($S247,""Not aligned w/ a specific learning goal."",W247&amp;"": ""&amp;vlookup(to_text(W247),'1.Learning-Goals'!$A$3:$B$100,2,FALSE)))"),"")</f>
        <v/>
      </c>
      <c r="AB247" s="48"/>
      <c r="AC247" s="48"/>
      <c r="AD247" s="48"/>
      <c r="AE247" s="48"/>
      <c r="AF247" s="48"/>
      <c r="AG247" s="48"/>
      <c r="AH247" s="48"/>
      <c r="AI247" s="48"/>
    </row>
    <row r="248">
      <c r="A248" s="41"/>
      <c r="B248" s="42" t="str">
        <f t="shared" si="1"/>
        <v/>
      </c>
      <c r="C248" s="38" t="s">
        <v>653</v>
      </c>
      <c r="D248" s="43" t="s">
        <v>654</v>
      </c>
      <c r="E248" s="38" t="s">
        <v>363</v>
      </c>
      <c r="F248" s="38" t="s">
        <v>364</v>
      </c>
      <c r="G248" s="43">
        <v>8.0</v>
      </c>
      <c r="H248" s="38" t="s">
        <v>6</v>
      </c>
      <c r="I248" s="43" t="s">
        <v>366</v>
      </c>
      <c r="J248" s="43"/>
      <c r="K248" s="43"/>
      <c r="L248" s="50"/>
      <c r="M248" s="43"/>
      <c r="N248" s="43"/>
      <c r="O248" s="38" t="s">
        <v>367</v>
      </c>
      <c r="P248" s="51" t="s">
        <v>655</v>
      </c>
      <c r="Q248" s="45">
        <v>44385.0</v>
      </c>
      <c r="R248" s="46" t="str">
        <f>IFERROR(__xludf.DUMMYFUNCTION("if(isblank($A248),"""",REGEXREPLACE($A248,   "",?(\d),?"",  ""$1""&amp;""-""&amp;$H248))"),"")</f>
        <v/>
      </c>
      <c r="S248" s="47" t="b">
        <f t="shared" si="2"/>
        <v>0</v>
      </c>
      <c r="T248" s="47" t="str">
        <f>IFERROR(__xludf.DUMMYFUNCTION("iferror(split(A248,"","",TRUE,TRUE),"""")"),"")</f>
        <v/>
      </c>
      <c r="U248" s="47"/>
      <c r="V248" s="47"/>
      <c r="W248" s="47"/>
      <c r="X248" s="46" t="str">
        <f>IFERROR(__xludf.DUMMYFUNCTION("if(T248="""","""",if($S248,""Not aligned w/ a specific learning goal."",T248&amp;"": ""&amp;vlookup(to_text(T248),'1.Learning-Goals'!$A$3:$B$100,2,FALSE)))"),"")</f>
        <v/>
      </c>
      <c r="Y248" s="46" t="str">
        <f>IFERROR(__xludf.DUMMYFUNCTION("if(U248="""","""",if($S248,""Not aligned w/ a specific learning goal."",U248&amp;"": ""&amp;vlookup(to_text(U248),'1.Learning-Goals'!$A$3:$B$100,2,FALSE)))"),"")</f>
        <v/>
      </c>
      <c r="Z248" s="46" t="str">
        <f>IFERROR(__xludf.DUMMYFUNCTION("if(V248="""","""",if($S248,""Not aligned w/ a specific learning goal."",V248&amp;"": ""&amp;vlookup(to_text(V248),'1.Learning-Goals'!$A$3:$B$100,2,FALSE)))"),"")</f>
        <v/>
      </c>
      <c r="AA248" s="46" t="str">
        <f>IFERROR(__xludf.DUMMYFUNCTION("if(W248="""","""",if($S248,""Not aligned w/ a specific learning goal."",W248&amp;"": ""&amp;vlookup(to_text(W248),'1.Learning-Goals'!$A$3:$B$100,2,FALSE)))"),"")</f>
        <v/>
      </c>
      <c r="AB248" s="48"/>
      <c r="AC248" s="48"/>
      <c r="AD248" s="48"/>
      <c r="AE248" s="48"/>
      <c r="AF248" s="48"/>
      <c r="AG248" s="48"/>
      <c r="AH248" s="48"/>
      <c r="AI248" s="48"/>
    </row>
    <row r="249">
      <c r="A249" s="41"/>
      <c r="B249" s="42" t="str">
        <f t="shared" si="1"/>
        <v/>
      </c>
      <c r="C249" s="38" t="s">
        <v>656</v>
      </c>
      <c r="D249" s="43" t="s">
        <v>657</v>
      </c>
      <c r="E249" s="38" t="s">
        <v>363</v>
      </c>
      <c r="F249" s="38" t="s">
        <v>364</v>
      </c>
      <c r="G249" s="43">
        <v>8.0</v>
      </c>
      <c r="H249" s="38" t="s">
        <v>6</v>
      </c>
      <c r="I249" s="43" t="s">
        <v>366</v>
      </c>
      <c r="J249" s="43"/>
      <c r="K249" s="43"/>
      <c r="L249" s="50"/>
      <c r="M249" s="43"/>
      <c r="N249" s="43"/>
      <c r="O249" s="38" t="s">
        <v>367</v>
      </c>
      <c r="P249" s="51" t="s">
        <v>658</v>
      </c>
      <c r="Q249" s="45">
        <v>44385.0</v>
      </c>
      <c r="R249" s="46" t="str">
        <f>IFERROR(__xludf.DUMMYFUNCTION("if(isblank($A249),"""",REGEXREPLACE($A249,   "",?(\d),?"",  ""$1""&amp;""-""&amp;$H249))"),"")</f>
        <v/>
      </c>
      <c r="S249" s="47" t="b">
        <f t="shared" si="2"/>
        <v>0</v>
      </c>
      <c r="T249" s="47" t="str">
        <f>IFERROR(__xludf.DUMMYFUNCTION("iferror(split(A249,"","",TRUE,TRUE),"""")"),"")</f>
        <v/>
      </c>
      <c r="U249" s="47"/>
      <c r="V249" s="47"/>
      <c r="W249" s="47"/>
      <c r="X249" s="46" t="str">
        <f>IFERROR(__xludf.DUMMYFUNCTION("if(T249="""","""",if($S249,""Not aligned w/ a specific learning goal."",T249&amp;"": ""&amp;vlookup(to_text(T249),'1.Learning-Goals'!$A$3:$B$100,2,FALSE)))"),"")</f>
        <v/>
      </c>
      <c r="Y249" s="46" t="str">
        <f>IFERROR(__xludf.DUMMYFUNCTION("if(U249="""","""",if($S249,""Not aligned w/ a specific learning goal."",U249&amp;"": ""&amp;vlookup(to_text(U249),'1.Learning-Goals'!$A$3:$B$100,2,FALSE)))"),"")</f>
        <v/>
      </c>
      <c r="Z249" s="46" t="str">
        <f>IFERROR(__xludf.DUMMYFUNCTION("if(V249="""","""",if($S249,""Not aligned w/ a specific learning goal."",V249&amp;"": ""&amp;vlookup(to_text(V249),'1.Learning-Goals'!$A$3:$B$100,2,FALSE)))"),"")</f>
        <v/>
      </c>
      <c r="AA249" s="46" t="str">
        <f>IFERROR(__xludf.DUMMYFUNCTION("if(W249="""","""",if($S249,""Not aligned w/ a specific learning goal."",W249&amp;"": ""&amp;vlookup(to_text(W249),'1.Learning-Goals'!$A$3:$B$100,2,FALSE)))"),"")</f>
        <v/>
      </c>
      <c r="AB249" s="48"/>
      <c r="AC249" s="48"/>
      <c r="AD249" s="48"/>
      <c r="AE249" s="48"/>
      <c r="AF249" s="48"/>
      <c r="AG249" s="48"/>
      <c r="AH249" s="48"/>
      <c r="AI249" s="48"/>
    </row>
    <row r="250">
      <c r="A250" s="41"/>
      <c r="B250" s="42" t="str">
        <f t="shared" si="1"/>
        <v/>
      </c>
      <c r="C250" s="38" t="s">
        <v>659</v>
      </c>
      <c r="D250" s="43" t="s">
        <v>660</v>
      </c>
      <c r="E250" s="38" t="s">
        <v>363</v>
      </c>
      <c r="F250" s="38" t="s">
        <v>364</v>
      </c>
      <c r="G250" s="43">
        <v>8.0</v>
      </c>
      <c r="H250" s="38" t="s">
        <v>6</v>
      </c>
      <c r="I250" s="43" t="s">
        <v>366</v>
      </c>
      <c r="J250" s="43"/>
      <c r="K250" s="43"/>
      <c r="L250" s="50"/>
      <c r="M250" s="43"/>
      <c r="N250" s="43"/>
      <c r="O250" s="38" t="s">
        <v>367</v>
      </c>
      <c r="P250" s="51" t="s">
        <v>661</v>
      </c>
      <c r="Q250" s="45">
        <v>44385.0</v>
      </c>
      <c r="R250" s="46" t="str">
        <f>IFERROR(__xludf.DUMMYFUNCTION("if(isblank($A250),"""",REGEXREPLACE($A250,   "",?(\d),?"",  ""$1""&amp;""-""&amp;$H250))"),"")</f>
        <v/>
      </c>
      <c r="S250" s="47" t="b">
        <f t="shared" si="2"/>
        <v>0</v>
      </c>
      <c r="T250" s="47" t="str">
        <f>IFERROR(__xludf.DUMMYFUNCTION("iferror(split(A250,"","",TRUE,TRUE),"""")"),"")</f>
        <v/>
      </c>
      <c r="U250" s="47"/>
      <c r="V250" s="47"/>
      <c r="W250" s="47"/>
      <c r="X250" s="46" t="str">
        <f>IFERROR(__xludf.DUMMYFUNCTION("if(T250="""","""",if($S250,""Not aligned w/ a specific learning goal."",T250&amp;"": ""&amp;vlookup(to_text(T250),'1.Learning-Goals'!$A$3:$B$100,2,FALSE)))"),"")</f>
        <v/>
      </c>
      <c r="Y250" s="46" t="str">
        <f>IFERROR(__xludf.DUMMYFUNCTION("if(U250="""","""",if($S250,""Not aligned w/ a specific learning goal."",U250&amp;"": ""&amp;vlookup(to_text(U250),'1.Learning-Goals'!$A$3:$B$100,2,FALSE)))"),"")</f>
        <v/>
      </c>
      <c r="Z250" s="46" t="str">
        <f>IFERROR(__xludf.DUMMYFUNCTION("if(V250="""","""",if($S250,""Not aligned w/ a specific learning goal."",V250&amp;"": ""&amp;vlookup(to_text(V250),'1.Learning-Goals'!$A$3:$B$100,2,FALSE)))"),"")</f>
        <v/>
      </c>
      <c r="AA250" s="46" t="str">
        <f>IFERROR(__xludf.DUMMYFUNCTION("if(W250="""","""",if($S250,""Not aligned w/ a specific learning goal."",W250&amp;"": ""&amp;vlookup(to_text(W250),'1.Learning-Goals'!$A$3:$B$100,2,FALSE)))"),"")</f>
        <v/>
      </c>
      <c r="AB250" s="48"/>
      <c r="AC250" s="48"/>
      <c r="AD250" s="48"/>
      <c r="AE250" s="48"/>
      <c r="AF250" s="48"/>
      <c r="AG250" s="48"/>
      <c r="AH250" s="48"/>
      <c r="AI250" s="48"/>
    </row>
    <row r="251">
      <c r="A251" s="41"/>
      <c r="B251" s="42" t="str">
        <f t="shared" si="1"/>
        <v/>
      </c>
      <c r="C251" s="38" t="s">
        <v>662</v>
      </c>
      <c r="D251" s="43" t="s">
        <v>371</v>
      </c>
      <c r="E251" s="38" t="s">
        <v>363</v>
      </c>
      <c r="F251" s="38" t="s">
        <v>364</v>
      </c>
      <c r="G251" s="43">
        <v>8.0</v>
      </c>
      <c r="H251" s="38" t="s">
        <v>6</v>
      </c>
      <c r="I251" s="43" t="s">
        <v>366</v>
      </c>
      <c r="J251" s="43"/>
      <c r="K251" s="43"/>
      <c r="L251" s="50"/>
      <c r="M251" s="43"/>
      <c r="N251" s="43"/>
      <c r="O251" s="38" t="s">
        <v>367</v>
      </c>
      <c r="P251" s="51" t="s">
        <v>663</v>
      </c>
      <c r="Q251" s="45">
        <v>44385.0</v>
      </c>
      <c r="R251" s="46" t="str">
        <f>IFERROR(__xludf.DUMMYFUNCTION("if(isblank($A251),"""",REGEXREPLACE($A251,   "",?(\d),?"",  ""$1""&amp;""-""&amp;$H251))"),"")</f>
        <v/>
      </c>
      <c r="S251" s="47" t="b">
        <f t="shared" si="2"/>
        <v>0</v>
      </c>
      <c r="T251" s="47" t="str">
        <f>IFERROR(__xludf.DUMMYFUNCTION("iferror(split(A251,"","",TRUE,TRUE),"""")"),"")</f>
        <v/>
      </c>
      <c r="U251" s="47"/>
      <c r="V251" s="47"/>
      <c r="W251" s="47"/>
      <c r="X251" s="46" t="str">
        <f>IFERROR(__xludf.DUMMYFUNCTION("if(T251="""","""",if($S251,""Not aligned w/ a specific learning goal."",T251&amp;"": ""&amp;vlookup(to_text(T251),'1.Learning-Goals'!$A$3:$B$100,2,FALSE)))"),"")</f>
        <v/>
      </c>
      <c r="Y251" s="46" t="str">
        <f>IFERROR(__xludf.DUMMYFUNCTION("if(U251="""","""",if($S251,""Not aligned w/ a specific learning goal."",U251&amp;"": ""&amp;vlookup(to_text(U251),'1.Learning-Goals'!$A$3:$B$100,2,FALSE)))"),"")</f>
        <v/>
      </c>
      <c r="Z251" s="46" t="str">
        <f>IFERROR(__xludf.DUMMYFUNCTION("if(V251="""","""",if($S251,""Not aligned w/ a specific learning goal."",V251&amp;"": ""&amp;vlookup(to_text(V251),'1.Learning-Goals'!$A$3:$B$100,2,FALSE)))"),"")</f>
        <v/>
      </c>
      <c r="AA251" s="46" t="str">
        <f>IFERROR(__xludf.DUMMYFUNCTION("if(W251="""","""",if($S251,""Not aligned w/ a specific learning goal."",W251&amp;"": ""&amp;vlookup(to_text(W251),'1.Learning-Goals'!$A$3:$B$100,2,FALSE)))"),"")</f>
        <v/>
      </c>
      <c r="AB251" s="48"/>
      <c r="AC251" s="48"/>
      <c r="AD251" s="48"/>
      <c r="AE251" s="48"/>
      <c r="AF251" s="48"/>
      <c r="AG251" s="48"/>
      <c r="AH251" s="48"/>
      <c r="AI251" s="48"/>
    </row>
    <row r="252">
      <c r="A252" s="41"/>
      <c r="B252" s="42" t="str">
        <f t="shared" si="1"/>
        <v/>
      </c>
      <c r="C252" s="38" t="s">
        <v>664</v>
      </c>
      <c r="D252" s="43" t="s">
        <v>665</v>
      </c>
      <c r="E252" s="38" t="s">
        <v>363</v>
      </c>
      <c r="F252" s="38" t="s">
        <v>364</v>
      </c>
      <c r="G252" s="43">
        <v>8.0</v>
      </c>
      <c r="H252" s="38" t="s">
        <v>6</v>
      </c>
      <c r="I252" s="43" t="s">
        <v>366</v>
      </c>
      <c r="J252" s="43"/>
      <c r="K252" s="43"/>
      <c r="L252" s="50"/>
      <c r="M252" s="43"/>
      <c r="N252" s="43"/>
      <c r="O252" s="38" t="s">
        <v>367</v>
      </c>
      <c r="P252" s="51" t="s">
        <v>666</v>
      </c>
      <c r="Q252" s="45">
        <v>44385.0</v>
      </c>
      <c r="R252" s="46" t="str">
        <f>IFERROR(__xludf.DUMMYFUNCTION("if(isblank($A252),"""",REGEXREPLACE($A252,   "",?(\d),?"",  ""$1""&amp;""-""&amp;$H252))"),"")</f>
        <v/>
      </c>
      <c r="S252" s="47" t="b">
        <f t="shared" si="2"/>
        <v>0</v>
      </c>
      <c r="T252" s="47" t="str">
        <f>IFERROR(__xludf.DUMMYFUNCTION("iferror(split(A252,"","",TRUE,TRUE),"""")"),"")</f>
        <v/>
      </c>
      <c r="U252" s="47"/>
      <c r="V252" s="47"/>
      <c r="W252" s="47"/>
      <c r="X252" s="46" t="str">
        <f>IFERROR(__xludf.DUMMYFUNCTION("if(T252="""","""",if($S252,""Not aligned w/ a specific learning goal."",T252&amp;"": ""&amp;vlookup(to_text(T252),'1.Learning-Goals'!$A$3:$B$100,2,FALSE)))"),"")</f>
        <v/>
      </c>
      <c r="Y252" s="46" t="str">
        <f>IFERROR(__xludf.DUMMYFUNCTION("if(U252="""","""",if($S252,""Not aligned w/ a specific learning goal."",U252&amp;"": ""&amp;vlookup(to_text(U252),'1.Learning-Goals'!$A$3:$B$100,2,FALSE)))"),"")</f>
        <v/>
      </c>
      <c r="Z252" s="46" t="str">
        <f>IFERROR(__xludf.DUMMYFUNCTION("if(V252="""","""",if($S252,""Not aligned w/ a specific learning goal."",V252&amp;"": ""&amp;vlookup(to_text(V252),'1.Learning-Goals'!$A$3:$B$100,2,FALSE)))"),"")</f>
        <v/>
      </c>
      <c r="AA252" s="46" t="str">
        <f>IFERROR(__xludf.DUMMYFUNCTION("if(W252="""","""",if($S252,""Not aligned w/ a specific learning goal."",W252&amp;"": ""&amp;vlookup(to_text(W252),'1.Learning-Goals'!$A$3:$B$100,2,FALSE)))"),"")</f>
        <v/>
      </c>
      <c r="AB252" s="48"/>
      <c r="AC252" s="48"/>
      <c r="AD252" s="48"/>
      <c r="AE252" s="48"/>
      <c r="AF252" s="48"/>
      <c r="AG252" s="48"/>
      <c r="AH252" s="48"/>
      <c r="AI252" s="48"/>
    </row>
    <row r="253">
      <c r="A253" s="41"/>
      <c r="B253" s="42" t="str">
        <f t="shared" si="1"/>
        <v/>
      </c>
      <c r="C253" s="38" t="s">
        <v>667</v>
      </c>
      <c r="D253" s="43" t="s">
        <v>668</v>
      </c>
      <c r="E253" s="38" t="s">
        <v>363</v>
      </c>
      <c r="F253" s="38" t="s">
        <v>364</v>
      </c>
      <c r="G253" s="43">
        <v>8.0</v>
      </c>
      <c r="H253" s="38" t="s">
        <v>6</v>
      </c>
      <c r="I253" s="43" t="s">
        <v>366</v>
      </c>
      <c r="J253" s="43"/>
      <c r="K253" s="43"/>
      <c r="L253" s="50"/>
      <c r="M253" s="43"/>
      <c r="N253" s="43"/>
      <c r="O253" s="38" t="s">
        <v>367</v>
      </c>
      <c r="P253" s="51" t="s">
        <v>669</v>
      </c>
      <c r="Q253" s="45">
        <v>44385.0</v>
      </c>
      <c r="R253" s="46" t="str">
        <f>IFERROR(__xludf.DUMMYFUNCTION("if(isblank($A253),"""",REGEXREPLACE($A253,   "",?(\d),?"",  ""$1""&amp;""-""&amp;$H253))"),"")</f>
        <v/>
      </c>
      <c r="S253" s="47" t="b">
        <f t="shared" si="2"/>
        <v>0</v>
      </c>
      <c r="T253" s="47" t="str">
        <f>IFERROR(__xludf.DUMMYFUNCTION("iferror(split(A253,"","",TRUE,TRUE),"""")"),"")</f>
        <v/>
      </c>
      <c r="U253" s="47"/>
      <c r="V253" s="47"/>
      <c r="W253" s="47"/>
      <c r="X253" s="46" t="str">
        <f>IFERROR(__xludf.DUMMYFUNCTION("if(T253="""","""",if($S253,""Not aligned w/ a specific learning goal."",T253&amp;"": ""&amp;vlookup(to_text(T253),'1.Learning-Goals'!$A$3:$B$100,2,FALSE)))"),"")</f>
        <v/>
      </c>
      <c r="Y253" s="46" t="str">
        <f>IFERROR(__xludf.DUMMYFUNCTION("if(U253="""","""",if($S253,""Not aligned w/ a specific learning goal."",U253&amp;"": ""&amp;vlookup(to_text(U253),'1.Learning-Goals'!$A$3:$B$100,2,FALSE)))"),"")</f>
        <v/>
      </c>
      <c r="Z253" s="46" t="str">
        <f>IFERROR(__xludf.DUMMYFUNCTION("if(V253="""","""",if($S253,""Not aligned w/ a specific learning goal."",V253&amp;"": ""&amp;vlookup(to_text(V253),'1.Learning-Goals'!$A$3:$B$100,2,FALSE)))"),"")</f>
        <v/>
      </c>
      <c r="AA253" s="46" t="str">
        <f>IFERROR(__xludf.DUMMYFUNCTION("if(W253="""","""",if($S253,""Not aligned w/ a specific learning goal."",W253&amp;"": ""&amp;vlookup(to_text(W253),'1.Learning-Goals'!$A$3:$B$100,2,FALSE)))"),"")</f>
        <v/>
      </c>
      <c r="AB253" s="48"/>
      <c r="AC253" s="48"/>
      <c r="AD253" s="48"/>
      <c r="AE253" s="48"/>
      <c r="AF253" s="48"/>
      <c r="AG253" s="48"/>
      <c r="AH253" s="48"/>
      <c r="AI253" s="48"/>
    </row>
    <row r="254">
      <c r="A254" s="41"/>
      <c r="B254" s="42" t="str">
        <f t="shared" si="1"/>
        <v/>
      </c>
      <c r="C254" s="38" t="s">
        <v>670</v>
      </c>
      <c r="D254" s="43" t="s">
        <v>560</v>
      </c>
      <c r="E254" s="38" t="s">
        <v>363</v>
      </c>
      <c r="F254" s="38" t="s">
        <v>364</v>
      </c>
      <c r="G254" s="43">
        <v>8.0</v>
      </c>
      <c r="H254" s="38" t="s">
        <v>6</v>
      </c>
      <c r="I254" s="43" t="s">
        <v>366</v>
      </c>
      <c r="J254" s="43"/>
      <c r="K254" s="43"/>
      <c r="L254" s="50"/>
      <c r="M254" s="43"/>
      <c r="N254" s="43"/>
      <c r="O254" s="38" t="s">
        <v>367</v>
      </c>
      <c r="P254" s="51" t="s">
        <v>671</v>
      </c>
      <c r="Q254" s="45">
        <v>44385.0</v>
      </c>
      <c r="R254" s="46" t="str">
        <f>IFERROR(__xludf.DUMMYFUNCTION("if(isblank($A254),"""",REGEXREPLACE($A254,   "",?(\d),?"",  ""$1""&amp;""-""&amp;$H254))"),"")</f>
        <v/>
      </c>
      <c r="S254" s="47" t="b">
        <f t="shared" si="2"/>
        <v>0</v>
      </c>
      <c r="T254" s="47" t="str">
        <f>IFERROR(__xludf.DUMMYFUNCTION("iferror(split(A254,"","",TRUE,TRUE),"""")"),"")</f>
        <v/>
      </c>
      <c r="U254" s="47"/>
      <c r="V254" s="47"/>
      <c r="W254" s="47"/>
      <c r="X254" s="46" t="str">
        <f>IFERROR(__xludf.DUMMYFUNCTION("if(T254="""","""",if($S254,""Not aligned w/ a specific learning goal."",T254&amp;"": ""&amp;vlookup(to_text(T254),'1.Learning-Goals'!$A$3:$B$100,2,FALSE)))"),"")</f>
        <v/>
      </c>
      <c r="Y254" s="46" t="str">
        <f>IFERROR(__xludf.DUMMYFUNCTION("if(U254="""","""",if($S254,""Not aligned w/ a specific learning goal."",U254&amp;"": ""&amp;vlookup(to_text(U254),'1.Learning-Goals'!$A$3:$B$100,2,FALSE)))"),"")</f>
        <v/>
      </c>
      <c r="Z254" s="46" t="str">
        <f>IFERROR(__xludf.DUMMYFUNCTION("if(V254="""","""",if($S254,""Not aligned w/ a specific learning goal."",V254&amp;"": ""&amp;vlookup(to_text(V254),'1.Learning-Goals'!$A$3:$B$100,2,FALSE)))"),"")</f>
        <v/>
      </c>
      <c r="AA254" s="46" t="str">
        <f>IFERROR(__xludf.DUMMYFUNCTION("if(W254="""","""",if($S254,""Not aligned w/ a specific learning goal."",W254&amp;"": ""&amp;vlookup(to_text(W254),'1.Learning-Goals'!$A$3:$B$100,2,FALSE)))"),"")</f>
        <v/>
      </c>
      <c r="AB254" s="48"/>
      <c r="AC254" s="48"/>
      <c r="AD254" s="48"/>
      <c r="AE254" s="48"/>
      <c r="AF254" s="48"/>
      <c r="AG254" s="48"/>
      <c r="AH254" s="48"/>
      <c r="AI254" s="48"/>
    </row>
    <row r="255">
      <c r="A255" s="41"/>
      <c r="B255" s="42" t="str">
        <f t="shared" si="1"/>
        <v/>
      </c>
      <c r="C255" s="38" t="s">
        <v>672</v>
      </c>
      <c r="D255" s="43" t="s">
        <v>503</v>
      </c>
      <c r="E255" s="38" t="s">
        <v>363</v>
      </c>
      <c r="F255" s="38" t="s">
        <v>364</v>
      </c>
      <c r="G255" s="43">
        <v>8.0</v>
      </c>
      <c r="H255" s="38" t="s">
        <v>6</v>
      </c>
      <c r="I255" s="43" t="s">
        <v>366</v>
      </c>
      <c r="J255" s="43"/>
      <c r="K255" s="43"/>
      <c r="L255" s="50"/>
      <c r="M255" s="43"/>
      <c r="N255" s="43"/>
      <c r="O255" s="38" t="s">
        <v>367</v>
      </c>
      <c r="P255" s="51" t="s">
        <v>673</v>
      </c>
      <c r="Q255" s="45">
        <v>44385.0</v>
      </c>
      <c r="R255" s="46" t="str">
        <f>IFERROR(__xludf.DUMMYFUNCTION("if(isblank($A255),"""",REGEXREPLACE($A255,   "",?(\d),?"",  ""$1""&amp;""-""&amp;$H255))"),"")</f>
        <v/>
      </c>
      <c r="S255" s="47" t="b">
        <f t="shared" si="2"/>
        <v>0</v>
      </c>
      <c r="T255" s="47" t="str">
        <f>IFERROR(__xludf.DUMMYFUNCTION("iferror(split(A255,"","",TRUE,TRUE),"""")"),"")</f>
        <v/>
      </c>
      <c r="U255" s="47"/>
      <c r="V255" s="47"/>
      <c r="W255" s="47"/>
      <c r="X255" s="46" t="str">
        <f>IFERROR(__xludf.DUMMYFUNCTION("if(T255="""","""",if($S255,""Not aligned w/ a specific learning goal."",T255&amp;"": ""&amp;vlookup(to_text(T255),'1.Learning-Goals'!$A$3:$B$100,2,FALSE)))"),"")</f>
        <v/>
      </c>
      <c r="Y255" s="46" t="str">
        <f>IFERROR(__xludf.DUMMYFUNCTION("if(U255="""","""",if($S255,""Not aligned w/ a specific learning goal."",U255&amp;"": ""&amp;vlookup(to_text(U255),'1.Learning-Goals'!$A$3:$B$100,2,FALSE)))"),"")</f>
        <v/>
      </c>
      <c r="Z255" s="46" t="str">
        <f>IFERROR(__xludf.DUMMYFUNCTION("if(V255="""","""",if($S255,""Not aligned w/ a specific learning goal."",V255&amp;"": ""&amp;vlookup(to_text(V255),'1.Learning-Goals'!$A$3:$B$100,2,FALSE)))"),"")</f>
        <v/>
      </c>
      <c r="AA255" s="46" t="str">
        <f>IFERROR(__xludf.DUMMYFUNCTION("if(W255="""","""",if($S255,""Not aligned w/ a specific learning goal."",W255&amp;"": ""&amp;vlookup(to_text(W255),'1.Learning-Goals'!$A$3:$B$100,2,FALSE)))"),"")</f>
        <v/>
      </c>
      <c r="AB255" s="48"/>
      <c r="AC255" s="48"/>
      <c r="AD255" s="48"/>
      <c r="AE255" s="48"/>
      <c r="AF255" s="48"/>
      <c r="AG255" s="48"/>
      <c r="AH255" s="48"/>
      <c r="AI255" s="48"/>
    </row>
    <row r="256">
      <c r="A256" s="41"/>
      <c r="B256" s="42" t="str">
        <f t="shared" si="1"/>
        <v/>
      </c>
      <c r="C256" s="38" t="s">
        <v>674</v>
      </c>
      <c r="D256" s="43" t="s">
        <v>675</v>
      </c>
      <c r="E256" s="38" t="s">
        <v>363</v>
      </c>
      <c r="F256" s="38" t="s">
        <v>364</v>
      </c>
      <c r="G256" s="43">
        <v>8.0</v>
      </c>
      <c r="H256" s="38" t="s">
        <v>6</v>
      </c>
      <c r="I256" s="43" t="s">
        <v>366</v>
      </c>
      <c r="J256" s="43"/>
      <c r="K256" s="43"/>
      <c r="L256" s="50"/>
      <c r="M256" s="43"/>
      <c r="N256" s="43"/>
      <c r="O256" s="38" t="s">
        <v>367</v>
      </c>
      <c r="P256" s="51" t="s">
        <v>676</v>
      </c>
      <c r="Q256" s="45">
        <v>44385.0</v>
      </c>
      <c r="R256" s="46" t="str">
        <f>IFERROR(__xludf.DUMMYFUNCTION("if(isblank($A256),"""",REGEXREPLACE($A256,   "",?(\d),?"",  ""$1""&amp;""-""&amp;$H256))"),"")</f>
        <v/>
      </c>
      <c r="S256" s="47" t="b">
        <f t="shared" si="2"/>
        <v>0</v>
      </c>
      <c r="T256" s="47" t="str">
        <f>IFERROR(__xludf.DUMMYFUNCTION("iferror(split(A256,"","",TRUE,TRUE),"""")"),"")</f>
        <v/>
      </c>
      <c r="U256" s="47"/>
      <c r="V256" s="47"/>
      <c r="W256" s="47"/>
      <c r="X256" s="46" t="str">
        <f>IFERROR(__xludf.DUMMYFUNCTION("if(T256="""","""",if($S256,""Not aligned w/ a specific learning goal."",T256&amp;"": ""&amp;vlookup(to_text(T256),'1.Learning-Goals'!$A$3:$B$100,2,FALSE)))"),"")</f>
        <v/>
      </c>
      <c r="Y256" s="46" t="str">
        <f>IFERROR(__xludf.DUMMYFUNCTION("if(U256="""","""",if($S256,""Not aligned w/ a specific learning goal."",U256&amp;"": ""&amp;vlookup(to_text(U256),'1.Learning-Goals'!$A$3:$B$100,2,FALSE)))"),"")</f>
        <v/>
      </c>
      <c r="Z256" s="46" t="str">
        <f>IFERROR(__xludf.DUMMYFUNCTION("if(V256="""","""",if($S256,""Not aligned w/ a specific learning goal."",V256&amp;"": ""&amp;vlookup(to_text(V256),'1.Learning-Goals'!$A$3:$B$100,2,FALSE)))"),"")</f>
        <v/>
      </c>
      <c r="AA256" s="46" t="str">
        <f>IFERROR(__xludf.DUMMYFUNCTION("if(W256="""","""",if($S256,""Not aligned w/ a specific learning goal."",W256&amp;"": ""&amp;vlookup(to_text(W256),'1.Learning-Goals'!$A$3:$B$100,2,FALSE)))"),"")</f>
        <v/>
      </c>
      <c r="AB256" s="48"/>
      <c r="AC256" s="48"/>
      <c r="AD256" s="48"/>
      <c r="AE256" s="48"/>
      <c r="AF256" s="48"/>
      <c r="AG256" s="48"/>
      <c r="AH256" s="48"/>
      <c r="AI256" s="48"/>
    </row>
    <row r="257">
      <c r="A257" s="41"/>
      <c r="B257" s="42" t="str">
        <f t="shared" si="1"/>
        <v/>
      </c>
      <c r="C257" s="38" t="s">
        <v>677</v>
      </c>
      <c r="D257" s="43" t="s">
        <v>678</v>
      </c>
      <c r="E257" s="38" t="s">
        <v>363</v>
      </c>
      <c r="F257" s="38" t="s">
        <v>364</v>
      </c>
      <c r="G257" s="43">
        <v>8.0</v>
      </c>
      <c r="H257" s="38" t="s">
        <v>6</v>
      </c>
      <c r="I257" s="43" t="s">
        <v>366</v>
      </c>
      <c r="J257" s="43"/>
      <c r="K257" s="43"/>
      <c r="L257" s="50"/>
      <c r="M257" s="43"/>
      <c r="N257" s="43"/>
      <c r="O257" s="38" t="s">
        <v>367</v>
      </c>
      <c r="P257" s="51" t="s">
        <v>679</v>
      </c>
      <c r="Q257" s="45">
        <v>44385.0</v>
      </c>
      <c r="R257" s="46" t="str">
        <f>IFERROR(__xludf.DUMMYFUNCTION("if(isblank($A257),"""",REGEXREPLACE($A257,   "",?(\d),?"",  ""$1""&amp;""-""&amp;$H257))"),"")</f>
        <v/>
      </c>
      <c r="S257" s="47" t="b">
        <f t="shared" si="2"/>
        <v>0</v>
      </c>
      <c r="T257" s="47" t="str">
        <f>IFERROR(__xludf.DUMMYFUNCTION("iferror(split(A257,"","",TRUE,TRUE),"""")"),"")</f>
        <v/>
      </c>
      <c r="U257" s="47"/>
      <c r="V257" s="47"/>
      <c r="W257" s="47"/>
      <c r="X257" s="46" t="str">
        <f>IFERROR(__xludf.DUMMYFUNCTION("if(T257="""","""",if($S257,""Not aligned w/ a specific learning goal."",T257&amp;"": ""&amp;vlookup(to_text(T257),'1.Learning-Goals'!$A$3:$B$100,2,FALSE)))"),"")</f>
        <v/>
      </c>
      <c r="Y257" s="46" t="str">
        <f>IFERROR(__xludf.DUMMYFUNCTION("if(U257="""","""",if($S257,""Not aligned w/ a specific learning goal."",U257&amp;"": ""&amp;vlookup(to_text(U257),'1.Learning-Goals'!$A$3:$B$100,2,FALSE)))"),"")</f>
        <v/>
      </c>
      <c r="Z257" s="46" t="str">
        <f>IFERROR(__xludf.DUMMYFUNCTION("if(V257="""","""",if($S257,""Not aligned w/ a specific learning goal."",V257&amp;"": ""&amp;vlookup(to_text(V257),'1.Learning-Goals'!$A$3:$B$100,2,FALSE)))"),"")</f>
        <v/>
      </c>
      <c r="AA257" s="46" t="str">
        <f>IFERROR(__xludf.DUMMYFUNCTION("if(W257="""","""",if($S257,""Not aligned w/ a specific learning goal."",W257&amp;"": ""&amp;vlookup(to_text(W257),'1.Learning-Goals'!$A$3:$B$100,2,FALSE)))"),"")</f>
        <v/>
      </c>
      <c r="AB257" s="48"/>
      <c r="AC257" s="48"/>
      <c r="AD257" s="48"/>
      <c r="AE257" s="48"/>
      <c r="AF257" s="48"/>
      <c r="AG257" s="48"/>
      <c r="AH257" s="48"/>
      <c r="AI257" s="48"/>
    </row>
    <row r="258">
      <c r="A258" s="41"/>
      <c r="B258" s="42" t="str">
        <f t="shared" si="1"/>
        <v/>
      </c>
      <c r="C258" s="38" t="s">
        <v>680</v>
      </c>
      <c r="D258" s="43" t="s">
        <v>574</v>
      </c>
      <c r="E258" s="38" t="s">
        <v>363</v>
      </c>
      <c r="F258" s="38" t="s">
        <v>364</v>
      </c>
      <c r="G258" s="43">
        <v>8.0</v>
      </c>
      <c r="H258" s="38" t="s">
        <v>6</v>
      </c>
      <c r="I258" s="43" t="s">
        <v>366</v>
      </c>
      <c r="J258" s="43"/>
      <c r="K258" s="43"/>
      <c r="L258" s="50"/>
      <c r="M258" s="43"/>
      <c r="N258" s="43"/>
      <c r="O258" s="38" t="s">
        <v>367</v>
      </c>
      <c r="P258" s="51" t="s">
        <v>681</v>
      </c>
      <c r="Q258" s="45">
        <v>44385.0</v>
      </c>
      <c r="R258" s="46" t="str">
        <f>IFERROR(__xludf.DUMMYFUNCTION("if(isblank($A258),"""",REGEXREPLACE($A258,   "",?(\d),?"",  ""$1""&amp;""-""&amp;$H258))"),"")</f>
        <v/>
      </c>
      <c r="S258" s="47" t="b">
        <f t="shared" si="2"/>
        <v>0</v>
      </c>
      <c r="T258" s="47" t="str">
        <f>IFERROR(__xludf.DUMMYFUNCTION("iferror(split(A258,"","",TRUE,TRUE),"""")"),"")</f>
        <v/>
      </c>
      <c r="U258" s="47"/>
      <c r="V258" s="47"/>
      <c r="W258" s="47"/>
      <c r="X258" s="46" t="str">
        <f>IFERROR(__xludf.DUMMYFUNCTION("if(T258="""","""",if($S258,""Not aligned w/ a specific learning goal."",T258&amp;"": ""&amp;vlookup(to_text(T258),'1.Learning-Goals'!$A$3:$B$100,2,FALSE)))"),"")</f>
        <v/>
      </c>
      <c r="Y258" s="46" t="str">
        <f>IFERROR(__xludf.DUMMYFUNCTION("if(U258="""","""",if($S258,""Not aligned w/ a specific learning goal."",U258&amp;"": ""&amp;vlookup(to_text(U258),'1.Learning-Goals'!$A$3:$B$100,2,FALSE)))"),"")</f>
        <v/>
      </c>
      <c r="Z258" s="46" t="str">
        <f>IFERROR(__xludf.DUMMYFUNCTION("if(V258="""","""",if($S258,""Not aligned w/ a specific learning goal."",V258&amp;"": ""&amp;vlookup(to_text(V258),'1.Learning-Goals'!$A$3:$B$100,2,FALSE)))"),"")</f>
        <v/>
      </c>
      <c r="AA258" s="46" t="str">
        <f>IFERROR(__xludf.DUMMYFUNCTION("if(W258="""","""",if($S258,""Not aligned w/ a specific learning goal."",W258&amp;"": ""&amp;vlookup(to_text(W258),'1.Learning-Goals'!$A$3:$B$100,2,FALSE)))"),"")</f>
        <v/>
      </c>
      <c r="AB258" s="48"/>
      <c r="AC258" s="48"/>
      <c r="AD258" s="48"/>
      <c r="AE258" s="48"/>
      <c r="AF258" s="48"/>
      <c r="AG258" s="48"/>
      <c r="AH258" s="48"/>
      <c r="AI258" s="48"/>
    </row>
    <row r="259">
      <c r="A259" s="41"/>
      <c r="B259" s="42" t="str">
        <f t="shared" si="1"/>
        <v/>
      </c>
      <c r="C259" s="38" t="s">
        <v>682</v>
      </c>
      <c r="D259" s="43" t="s">
        <v>683</v>
      </c>
      <c r="E259" s="38" t="s">
        <v>363</v>
      </c>
      <c r="F259" s="38" t="s">
        <v>364</v>
      </c>
      <c r="G259" s="43">
        <v>8.0</v>
      </c>
      <c r="H259" s="38" t="s">
        <v>6</v>
      </c>
      <c r="I259" s="43" t="s">
        <v>366</v>
      </c>
      <c r="J259" s="43"/>
      <c r="K259" s="43"/>
      <c r="L259" s="50"/>
      <c r="M259" s="43"/>
      <c r="N259" s="43"/>
      <c r="O259" s="38" t="s">
        <v>367</v>
      </c>
      <c r="P259" s="51" t="s">
        <v>684</v>
      </c>
      <c r="Q259" s="45">
        <v>44385.0</v>
      </c>
      <c r="R259" s="46" t="str">
        <f>IFERROR(__xludf.DUMMYFUNCTION("if(isblank($A259),"""",REGEXREPLACE($A259,   "",?(\d),?"",  ""$1""&amp;""-""&amp;$H259))"),"")</f>
        <v/>
      </c>
      <c r="S259" s="47" t="b">
        <f t="shared" si="2"/>
        <v>0</v>
      </c>
      <c r="T259" s="47" t="str">
        <f>IFERROR(__xludf.DUMMYFUNCTION("iferror(split(A259,"","",TRUE,TRUE),"""")"),"")</f>
        <v/>
      </c>
      <c r="U259" s="47"/>
      <c r="V259" s="47"/>
      <c r="W259" s="47"/>
      <c r="X259" s="46" t="str">
        <f>IFERROR(__xludf.DUMMYFUNCTION("if(T259="""","""",if($S259,""Not aligned w/ a specific learning goal."",T259&amp;"": ""&amp;vlookup(to_text(T259),'1.Learning-Goals'!$A$3:$B$100,2,FALSE)))"),"")</f>
        <v/>
      </c>
      <c r="Y259" s="46" t="str">
        <f>IFERROR(__xludf.DUMMYFUNCTION("if(U259="""","""",if($S259,""Not aligned w/ a specific learning goal."",U259&amp;"": ""&amp;vlookup(to_text(U259),'1.Learning-Goals'!$A$3:$B$100,2,FALSE)))"),"")</f>
        <v/>
      </c>
      <c r="Z259" s="46" t="str">
        <f>IFERROR(__xludf.DUMMYFUNCTION("if(V259="""","""",if($S259,""Not aligned w/ a specific learning goal."",V259&amp;"": ""&amp;vlookup(to_text(V259),'1.Learning-Goals'!$A$3:$B$100,2,FALSE)))"),"")</f>
        <v/>
      </c>
      <c r="AA259" s="46" t="str">
        <f>IFERROR(__xludf.DUMMYFUNCTION("if(W259="""","""",if($S259,""Not aligned w/ a specific learning goal."",W259&amp;"": ""&amp;vlookup(to_text(W259),'1.Learning-Goals'!$A$3:$B$100,2,FALSE)))"),"")</f>
        <v/>
      </c>
      <c r="AB259" s="48"/>
      <c r="AC259" s="48"/>
      <c r="AD259" s="48"/>
      <c r="AE259" s="48"/>
      <c r="AF259" s="48"/>
      <c r="AG259" s="48"/>
      <c r="AH259" s="48"/>
      <c r="AI259" s="48"/>
    </row>
    <row r="260">
      <c r="A260" s="41"/>
      <c r="B260" s="42" t="str">
        <f t="shared" si="1"/>
        <v/>
      </c>
      <c r="C260" s="38" t="s">
        <v>685</v>
      </c>
      <c r="D260" s="43" t="s">
        <v>631</v>
      </c>
      <c r="E260" s="38" t="s">
        <v>363</v>
      </c>
      <c r="F260" s="38" t="s">
        <v>364</v>
      </c>
      <c r="G260" s="43">
        <v>8.0</v>
      </c>
      <c r="H260" s="38" t="s">
        <v>6</v>
      </c>
      <c r="I260" s="43" t="s">
        <v>366</v>
      </c>
      <c r="J260" s="43"/>
      <c r="K260" s="43"/>
      <c r="L260" s="50"/>
      <c r="M260" s="43"/>
      <c r="N260" s="43"/>
      <c r="O260" s="38" t="s">
        <v>367</v>
      </c>
      <c r="P260" s="51" t="s">
        <v>686</v>
      </c>
      <c r="Q260" s="45">
        <v>44385.0</v>
      </c>
      <c r="R260" s="46" t="str">
        <f>IFERROR(__xludf.DUMMYFUNCTION("if(isblank($A260),"""",REGEXREPLACE($A260,   "",?(\d),?"",  ""$1""&amp;""-""&amp;$H260))"),"")</f>
        <v/>
      </c>
      <c r="S260" s="47" t="b">
        <f t="shared" si="2"/>
        <v>0</v>
      </c>
      <c r="T260" s="47" t="str">
        <f>IFERROR(__xludf.DUMMYFUNCTION("iferror(split(A260,"","",TRUE,TRUE),"""")"),"")</f>
        <v/>
      </c>
      <c r="U260" s="47"/>
      <c r="V260" s="47"/>
      <c r="W260" s="47"/>
      <c r="X260" s="46" t="str">
        <f>IFERROR(__xludf.DUMMYFUNCTION("if(T260="""","""",if($S260,""Not aligned w/ a specific learning goal."",T260&amp;"": ""&amp;vlookup(to_text(T260),'1.Learning-Goals'!$A$3:$B$100,2,FALSE)))"),"")</f>
        <v/>
      </c>
      <c r="Y260" s="46" t="str">
        <f>IFERROR(__xludf.DUMMYFUNCTION("if(U260="""","""",if($S260,""Not aligned w/ a specific learning goal."",U260&amp;"": ""&amp;vlookup(to_text(U260),'1.Learning-Goals'!$A$3:$B$100,2,FALSE)))"),"")</f>
        <v/>
      </c>
      <c r="Z260" s="46" t="str">
        <f>IFERROR(__xludf.DUMMYFUNCTION("if(V260="""","""",if($S260,""Not aligned w/ a specific learning goal."",V260&amp;"": ""&amp;vlookup(to_text(V260),'1.Learning-Goals'!$A$3:$B$100,2,FALSE)))"),"")</f>
        <v/>
      </c>
      <c r="AA260" s="46" t="str">
        <f>IFERROR(__xludf.DUMMYFUNCTION("if(W260="""","""",if($S260,""Not aligned w/ a specific learning goal."",W260&amp;"": ""&amp;vlookup(to_text(W260),'1.Learning-Goals'!$A$3:$B$100,2,FALSE)))"),"")</f>
        <v/>
      </c>
      <c r="AB260" s="48"/>
      <c r="AC260" s="48"/>
      <c r="AD260" s="48"/>
      <c r="AE260" s="48"/>
      <c r="AF260" s="48"/>
      <c r="AG260" s="48"/>
      <c r="AH260" s="48"/>
      <c r="AI260" s="48"/>
    </row>
    <row r="261">
      <c r="A261" s="41"/>
      <c r="B261" s="42" t="str">
        <f t="shared" si="1"/>
        <v/>
      </c>
      <c r="C261" s="38" t="s">
        <v>687</v>
      </c>
      <c r="D261" s="43" t="s">
        <v>583</v>
      </c>
      <c r="E261" s="38" t="s">
        <v>363</v>
      </c>
      <c r="F261" s="38" t="s">
        <v>364</v>
      </c>
      <c r="G261" s="43">
        <v>8.0</v>
      </c>
      <c r="H261" s="38" t="s">
        <v>6</v>
      </c>
      <c r="I261" s="43" t="s">
        <v>366</v>
      </c>
      <c r="J261" s="43"/>
      <c r="K261" s="43"/>
      <c r="L261" s="50"/>
      <c r="M261" s="43"/>
      <c r="N261" s="43"/>
      <c r="O261" s="38" t="s">
        <v>367</v>
      </c>
      <c r="P261" s="51" t="s">
        <v>688</v>
      </c>
      <c r="Q261" s="45">
        <v>44385.0</v>
      </c>
      <c r="R261" s="46" t="str">
        <f>IFERROR(__xludf.DUMMYFUNCTION("if(isblank($A261),"""",REGEXREPLACE($A261,   "",?(\d),?"",  ""$1""&amp;""-""&amp;$H261))"),"")</f>
        <v/>
      </c>
      <c r="S261" s="47" t="b">
        <f t="shared" si="2"/>
        <v>0</v>
      </c>
      <c r="T261" s="47" t="str">
        <f>IFERROR(__xludf.DUMMYFUNCTION("iferror(split(A261,"","",TRUE,TRUE),"""")"),"")</f>
        <v/>
      </c>
      <c r="U261" s="47"/>
      <c r="V261" s="47"/>
      <c r="W261" s="47"/>
      <c r="X261" s="46" t="str">
        <f>IFERROR(__xludf.DUMMYFUNCTION("if(T261="""","""",if($S261,""Not aligned w/ a specific learning goal."",T261&amp;"": ""&amp;vlookup(to_text(T261),'1.Learning-Goals'!$A$3:$B$100,2,FALSE)))"),"")</f>
        <v/>
      </c>
      <c r="Y261" s="46" t="str">
        <f>IFERROR(__xludf.DUMMYFUNCTION("if(U261="""","""",if($S261,""Not aligned w/ a specific learning goal."",U261&amp;"": ""&amp;vlookup(to_text(U261),'1.Learning-Goals'!$A$3:$B$100,2,FALSE)))"),"")</f>
        <v/>
      </c>
      <c r="Z261" s="46" t="str">
        <f>IFERROR(__xludf.DUMMYFUNCTION("if(V261="""","""",if($S261,""Not aligned w/ a specific learning goal."",V261&amp;"": ""&amp;vlookup(to_text(V261),'1.Learning-Goals'!$A$3:$B$100,2,FALSE)))"),"")</f>
        <v/>
      </c>
      <c r="AA261" s="46" t="str">
        <f>IFERROR(__xludf.DUMMYFUNCTION("if(W261="""","""",if($S261,""Not aligned w/ a specific learning goal."",W261&amp;"": ""&amp;vlookup(to_text(W261),'1.Learning-Goals'!$A$3:$B$100,2,FALSE)))"),"")</f>
        <v/>
      </c>
      <c r="AB261" s="48"/>
      <c r="AC261" s="48"/>
      <c r="AD261" s="48"/>
      <c r="AE261" s="48"/>
      <c r="AF261" s="48"/>
      <c r="AG261" s="48"/>
      <c r="AH261" s="48"/>
      <c r="AI261" s="48"/>
    </row>
    <row r="262">
      <c r="A262" s="41"/>
      <c r="B262" s="42" t="str">
        <f t="shared" si="1"/>
        <v/>
      </c>
      <c r="C262" s="38" t="s">
        <v>689</v>
      </c>
      <c r="D262" s="43" t="s">
        <v>380</v>
      </c>
      <c r="E262" s="38" t="s">
        <v>363</v>
      </c>
      <c r="F262" s="38" t="s">
        <v>364</v>
      </c>
      <c r="G262" s="43">
        <v>8.0</v>
      </c>
      <c r="H262" s="38" t="s">
        <v>6</v>
      </c>
      <c r="I262" s="43" t="s">
        <v>366</v>
      </c>
      <c r="J262" s="43"/>
      <c r="K262" s="43"/>
      <c r="L262" s="50"/>
      <c r="M262" s="43"/>
      <c r="N262" s="43"/>
      <c r="O262" s="38" t="s">
        <v>367</v>
      </c>
      <c r="P262" s="51" t="s">
        <v>690</v>
      </c>
      <c r="Q262" s="45">
        <v>44385.0</v>
      </c>
      <c r="R262" s="46" t="str">
        <f>IFERROR(__xludf.DUMMYFUNCTION("if(isblank($A262),"""",REGEXREPLACE($A262,   "",?(\d),?"",  ""$1""&amp;""-""&amp;$H262))"),"")</f>
        <v/>
      </c>
      <c r="S262" s="47" t="b">
        <f t="shared" si="2"/>
        <v>0</v>
      </c>
      <c r="T262" s="47" t="str">
        <f>IFERROR(__xludf.DUMMYFUNCTION("iferror(split(A262,"","",TRUE,TRUE),"""")"),"")</f>
        <v/>
      </c>
      <c r="U262" s="47"/>
      <c r="V262" s="47"/>
      <c r="W262" s="47"/>
      <c r="X262" s="46" t="str">
        <f>IFERROR(__xludf.DUMMYFUNCTION("if(T262="""","""",if($S262,""Not aligned w/ a specific learning goal."",T262&amp;"": ""&amp;vlookup(to_text(T262),'1.Learning-Goals'!$A$3:$B$100,2,FALSE)))"),"")</f>
        <v/>
      </c>
      <c r="Y262" s="46" t="str">
        <f>IFERROR(__xludf.DUMMYFUNCTION("if(U262="""","""",if($S262,""Not aligned w/ a specific learning goal."",U262&amp;"": ""&amp;vlookup(to_text(U262),'1.Learning-Goals'!$A$3:$B$100,2,FALSE)))"),"")</f>
        <v/>
      </c>
      <c r="Z262" s="46" t="str">
        <f>IFERROR(__xludf.DUMMYFUNCTION("if(V262="""","""",if($S262,""Not aligned w/ a specific learning goal."",V262&amp;"": ""&amp;vlookup(to_text(V262),'1.Learning-Goals'!$A$3:$B$100,2,FALSE)))"),"")</f>
        <v/>
      </c>
      <c r="AA262" s="46" t="str">
        <f>IFERROR(__xludf.DUMMYFUNCTION("if(W262="""","""",if($S262,""Not aligned w/ a specific learning goal."",W262&amp;"": ""&amp;vlookup(to_text(W262),'1.Learning-Goals'!$A$3:$B$100,2,FALSE)))"),"")</f>
        <v/>
      </c>
      <c r="AB262" s="48"/>
      <c r="AC262" s="48"/>
      <c r="AD262" s="48"/>
      <c r="AE262" s="48"/>
      <c r="AF262" s="48"/>
      <c r="AG262" s="48"/>
      <c r="AH262" s="48"/>
      <c r="AI262" s="48"/>
    </row>
    <row r="263">
      <c r="A263" s="41"/>
      <c r="B263" s="42" t="str">
        <f t="shared" si="1"/>
        <v/>
      </c>
      <c r="C263" s="38" t="s">
        <v>691</v>
      </c>
      <c r="D263" s="43" t="s">
        <v>692</v>
      </c>
      <c r="E263" s="38" t="s">
        <v>363</v>
      </c>
      <c r="F263" s="38" t="s">
        <v>364</v>
      </c>
      <c r="G263" s="43">
        <v>8.0</v>
      </c>
      <c r="H263" s="38" t="s">
        <v>6</v>
      </c>
      <c r="I263" s="43" t="s">
        <v>366</v>
      </c>
      <c r="J263" s="43"/>
      <c r="K263" s="43"/>
      <c r="L263" s="50"/>
      <c r="M263" s="43"/>
      <c r="N263" s="43"/>
      <c r="O263" s="38" t="s">
        <v>367</v>
      </c>
      <c r="P263" s="51" t="s">
        <v>693</v>
      </c>
      <c r="Q263" s="45">
        <v>44385.0</v>
      </c>
      <c r="R263" s="46" t="str">
        <f>IFERROR(__xludf.DUMMYFUNCTION("if(isblank($A263),"""",REGEXREPLACE($A263,   "",?(\d),?"",  ""$1""&amp;""-""&amp;$H263))"),"")</f>
        <v/>
      </c>
      <c r="S263" s="47" t="b">
        <f t="shared" si="2"/>
        <v>0</v>
      </c>
      <c r="T263" s="47" t="str">
        <f>IFERROR(__xludf.DUMMYFUNCTION("iferror(split(A263,"","",TRUE,TRUE),"""")"),"")</f>
        <v/>
      </c>
      <c r="U263" s="47"/>
      <c r="V263" s="47"/>
      <c r="W263" s="47"/>
      <c r="X263" s="46" t="str">
        <f>IFERROR(__xludf.DUMMYFUNCTION("if(T263="""","""",if($S263,""Not aligned w/ a specific learning goal."",T263&amp;"": ""&amp;vlookup(to_text(T263),'1.Learning-Goals'!$A$3:$B$100,2,FALSE)))"),"")</f>
        <v/>
      </c>
      <c r="Y263" s="46" t="str">
        <f>IFERROR(__xludf.DUMMYFUNCTION("if(U263="""","""",if($S263,""Not aligned w/ a specific learning goal."",U263&amp;"": ""&amp;vlookup(to_text(U263),'1.Learning-Goals'!$A$3:$B$100,2,FALSE)))"),"")</f>
        <v/>
      </c>
      <c r="Z263" s="46" t="str">
        <f>IFERROR(__xludf.DUMMYFUNCTION("if(V263="""","""",if($S263,""Not aligned w/ a specific learning goal."",V263&amp;"": ""&amp;vlookup(to_text(V263),'1.Learning-Goals'!$A$3:$B$100,2,FALSE)))"),"")</f>
        <v/>
      </c>
      <c r="AA263" s="46" t="str">
        <f>IFERROR(__xludf.DUMMYFUNCTION("if(W263="""","""",if($S263,""Not aligned w/ a specific learning goal."",W263&amp;"": ""&amp;vlookup(to_text(W263),'1.Learning-Goals'!$A$3:$B$100,2,FALSE)))"),"")</f>
        <v/>
      </c>
      <c r="AB263" s="48"/>
      <c r="AC263" s="48"/>
      <c r="AD263" s="48"/>
      <c r="AE263" s="48"/>
      <c r="AF263" s="48"/>
      <c r="AG263" s="48"/>
      <c r="AH263" s="48"/>
      <c r="AI263" s="48"/>
    </row>
    <row r="264">
      <c r="A264" s="41"/>
      <c r="B264" s="42" t="str">
        <f t="shared" si="1"/>
        <v/>
      </c>
      <c r="C264" s="38" t="s">
        <v>694</v>
      </c>
      <c r="D264" s="43" t="s">
        <v>695</v>
      </c>
      <c r="E264" s="38" t="s">
        <v>363</v>
      </c>
      <c r="F264" s="38" t="s">
        <v>364</v>
      </c>
      <c r="G264" s="43">
        <v>8.0</v>
      </c>
      <c r="H264" s="38" t="s">
        <v>6</v>
      </c>
      <c r="I264" s="43" t="s">
        <v>366</v>
      </c>
      <c r="J264" s="43"/>
      <c r="K264" s="43"/>
      <c r="L264" s="50"/>
      <c r="M264" s="43"/>
      <c r="N264" s="43"/>
      <c r="O264" s="38" t="s">
        <v>367</v>
      </c>
      <c r="P264" s="51" t="s">
        <v>696</v>
      </c>
      <c r="Q264" s="45">
        <v>44385.0</v>
      </c>
      <c r="R264" s="46" t="str">
        <f>IFERROR(__xludf.DUMMYFUNCTION("if(isblank($A264),"""",REGEXREPLACE($A264,   "",?(\d),?"",  ""$1""&amp;""-""&amp;$H264))"),"")</f>
        <v/>
      </c>
      <c r="S264" s="47" t="b">
        <f t="shared" si="2"/>
        <v>0</v>
      </c>
      <c r="T264" s="47" t="str">
        <f>IFERROR(__xludf.DUMMYFUNCTION("iferror(split(A264,"","",TRUE,TRUE),"""")"),"")</f>
        <v/>
      </c>
      <c r="U264" s="47"/>
      <c r="V264" s="47"/>
      <c r="W264" s="47"/>
      <c r="X264" s="46" t="str">
        <f>IFERROR(__xludf.DUMMYFUNCTION("if(T264="""","""",if($S264,""Not aligned w/ a specific learning goal."",T264&amp;"": ""&amp;vlookup(to_text(T264),'1.Learning-Goals'!$A$3:$B$100,2,FALSE)))"),"")</f>
        <v/>
      </c>
      <c r="Y264" s="46" t="str">
        <f>IFERROR(__xludf.DUMMYFUNCTION("if(U264="""","""",if($S264,""Not aligned w/ a specific learning goal."",U264&amp;"": ""&amp;vlookup(to_text(U264),'1.Learning-Goals'!$A$3:$B$100,2,FALSE)))"),"")</f>
        <v/>
      </c>
      <c r="Z264" s="46" t="str">
        <f>IFERROR(__xludf.DUMMYFUNCTION("if(V264="""","""",if($S264,""Not aligned w/ a specific learning goal."",V264&amp;"": ""&amp;vlookup(to_text(V264),'1.Learning-Goals'!$A$3:$B$100,2,FALSE)))"),"")</f>
        <v/>
      </c>
      <c r="AA264" s="46" t="str">
        <f>IFERROR(__xludf.DUMMYFUNCTION("if(W264="""","""",if($S264,""Not aligned w/ a specific learning goal."",W264&amp;"": ""&amp;vlookup(to_text(W264),'1.Learning-Goals'!$A$3:$B$100,2,FALSE)))"),"")</f>
        <v/>
      </c>
      <c r="AB264" s="48"/>
      <c r="AC264" s="48"/>
      <c r="AD264" s="48"/>
      <c r="AE264" s="48"/>
      <c r="AF264" s="48"/>
      <c r="AG264" s="48"/>
      <c r="AH264" s="48"/>
      <c r="AI264" s="48"/>
    </row>
    <row r="265">
      <c r="A265" s="41"/>
      <c r="B265" s="42" t="str">
        <f t="shared" si="1"/>
        <v/>
      </c>
      <c r="C265" s="38" t="s">
        <v>697</v>
      </c>
      <c r="D265" s="43" t="s">
        <v>698</v>
      </c>
      <c r="E265" s="38" t="s">
        <v>363</v>
      </c>
      <c r="F265" s="38" t="s">
        <v>364</v>
      </c>
      <c r="G265" s="43">
        <v>8.0</v>
      </c>
      <c r="H265" s="38" t="s">
        <v>6</v>
      </c>
      <c r="I265" s="43" t="s">
        <v>366</v>
      </c>
      <c r="J265" s="43"/>
      <c r="K265" s="43"/>
      <c r="L265" s="50"/>
      <c r="M265" s="43"/>
      <c r="N265" s="43"/>
      <c r="O265" s="38" t="s">
        <v>367</v>
      </c>
      <c r="P265" s="51" t="s">
        <v>699</v>
      </c>
      <c r="Q265" s="45">
        <v>44385.0</v>
      </c>
      <c r="R265" s="46" t="str">
        <f>IFERROR(__xludf.DUMMYFUNCTION("if(isblank($A265),"""",REGEXREPLACE($A265,   "",?(\d),?"",  ""$1""&amp;""-""&amp;$H265))"),"")</f>
        <v/>
      </c>
      <c r="S265" s="47" t="b">
        <f t="shared" si="2"/>
        <v>0</v>
      </c>
      <c r="T265" s="47" t="str">
        <f>IFERROR(__xludf.DUMMYFUNCTION("iferror(split(A265,"","",TRUE,TRUE),"""")"),"")</f>
        <v/>
      </c>
      <c r="U265" s="47"/>
      <c r="V265" s="47"/>
      <c r="W265" s="47"/>
      <c r="X265" s="46" t="str">
        <f>IFERROR(__xludf.DUMMYFUNCTION("if(T265="""","""",if($S265,""Not aligned w/ a specific learning goal."",T265&amp;"": ""&amp;vlookup(to_text(T265),'1.Learning-Goals'!$A$3:$B$100,2,FALSE)))"),"")</f>
        <v/>
      </c>
      <c r="Y265" s="46" t="str">
        <f>IFERROR(__xludf.DUMMYFUNCTION("if(U265="""","""",if($S265,""Not aligned w/ a specific learning goal."",U265&amp;"": ""&amp;vlookup(to_text(U265),'1.Learning-Goals'!$A$3:$B$100,2,FALSE)))"),"")</f>
        <v/>
      </c>
      <c r="Z265" s="46" t="str">
        <f>IFERROR(__xludf.DUMMYFUNCTION("if(V265="""","""",if($S265,""Not aligned w/ a specific learning goal."",V265&amp;"": ""&amp;vlookup(to_text(V265),'1.Learning-Goals'!$A$3:$B$100,2,FALSE)))"),"")</f>
        <v/>
      </c>
      <c r="AA265" s="46" t="str">
        <f>IFERROR(__xludf.DUMMYFUNCTION("if(W265="""","""",if($S265,""Not aligned w/ a specific learning goal."",W265&amp;"": ""&amp;vlookup(to_text(W265),'1.Learning-Goals'!$A$3:$B$100,2,FALSE)))"),"")</f>
        <v/>
      </c>
      <c r="AB265" s="48"/>
      <c r="AC265" s="48"/>
      <c r="AD265" s="48"/>
      <c r="AE265" s="48"/>
      <c r="AF265" s="48"/>
      <c r="AG265" s="48"/>
      <c r="AH265" s="48"/>
      <c r="AI265" s="48"/>
    </row>
    <row r="266">
      <c r="A266" s="41"/>
      <c r="B266" s="42" t="str">
        <f t="shared" si="1"/>
        <v/>
      </c>
      <c r="C266" s="38" t="s">
        <v>700</v>
      </c>
      <c r="D266" s="43" t="s">
        <v>597</v>
      </c>
      <c r="E266" s="38" t="s">
        <v>363</v>
      </c>
      <c r="F266" s="38" t="s">
        <v>364</v>
      </c>
      <c r="G266" s="43">
        <v>8.0</v>
      </c>
      <c r="H266" s="38" t="s">
        <v>6</v>
      </c>
      <c r="I266" s="43" t="s">
        <v>366</v>
      </c>
      <c r="J266" s="43"/>
      <c r="K266" s="43"/>
      <c r="L266" s="50"/>
      <c r="M266" s="43"/>
      <c r="N266" s="43"/>
      <c r="O266" s="38" t="s">
        <v>367</v>
      </c>
      <c r="P266" s="51" t="s">
        <v>701</v>
      </c>
      <c r="Q266" s="45">
        <v>44385.0</v>
      </c>
      <c r="R266" s="46" t="str">
        <f>IFERROR(__xludf.DUMMYFUNCTION("if(isblank($A266),"""",REGEXREPLACE($A266,   "",?(\d),?"",  ""$1""&amp;""-""&amp;$H266))"),"")</f>
        <v/>
      </c>
      <c r="S266" s="47" t="b">
        <f t="shared" si="2"/>
        <v>0</v>
      </c>
      <c r="T266" s="47" t="str">
        <f>IFERROR(__xludf.DUMMYFUNCTION("iferror(split(A266,"","",TRUE,TRUE),"""")"),"")</f>
        <v/>
      </c>
      <c r="U266" s="47"/>
      <c r="V266" s="47"/>
      <c r="W266" s="47"/>
      <c r="X266" s="46" t="str">
        <f>IFERROR(__xludf.DUMMYFUNCTION("if(T266="""","""",if($S266,""Not aligned w/ a specific learning goal."",T266&amp;"": ""&amp;vlookup(to_text(T266),'1.Learning-Goals'!$A$3:$B$100,2,FALSE)))"),"")</f>
        <v/>
      </c>
      <c r="Y266" s="46" t="str">
        <f>IFERROR(__xludf.DUMMYFUNCTION("if(U266="""","""",if($S266,""Not aligned w/ a specific learning goal."",U266&amp;"": ""&amp;vlookup(to_text(U266),'1.Learning-Goals'!$A$3:$B$100,2,FALSE)))"),"")</f>
        <v/>
      </c>
      <c r="Z266" s="46" t="str">
        <f>IFERROR(__xludf.DUMMYFUNCTION("if(V266="""","""",if($S266,""Not aligned w/ a specific learning goal."",V266&amp;"": ""&amp;vlookup(to_text(V266),'1.Learning-Goals'!$A$3:$B$100,2,FALSE)))"),"")</f>
        <v/>
      </c>
      <c r="AA266" s="46" t="str">
        <f>IFERROR(__xludf.DUMMYFUNCTION("if(W266="""","""",if($S266,""Not aligned w/ a specific learning goal."",W266&amp;"": ""&amp;vlookup(to_text(W266),'1.Learning-Goals'!$A$3:$B$100,2,FALSE)))"),"")</f>
        <v/>
      </c>
      <c r="AB266" s="48"/>
      <c r="AC266" s="48"/>
      <c r="AD266" s="48"/>
      <c r="AE266" s="48"/>
      <c r="AF266" s="48"/>
      <c r="AG266" s="48"/>
      <c r="AH266" s="48"/>
      <c r="AI266" s="48"/>
    </row>
    <row r="267">
      <c r="A267" s="41"/>
      <c r="B267" s="42" t="str">
        <f t="shared" si="1"/>
        <v/>
      </c>
      <c r="C267" s="38" t="s">
        <v>702</v>
      </c>
      <c r="D267" s="43" t="s">
        <v>362</v>
      </c>
      <c r="E267" s="38" t="s">
        <v>363</v>
      </c>
      <c r="F267" s="38" t="s">
        <v>364</v>
      </c>
      <c r="G267" s="43" t="s">
        <v>703</v>
      </c>
      <c r="H267" s="38" t="s">
        <v>6</v>
      </c>
      <c r="I267" s="43" t="s">
        <v>366</v>
      </c>
      <c r="J267" s="43"/>
      <c r="K267" s="43"/>
      <c r="L267" s="50"/>
      <c r="M267" s="43"/>
      <c r="N267" s="43"/>
      <c r="O267" s="38" t="s">
        <v>367</v>
      </c>
      <c r="P267" s="51" t="s">
        <v>704</v>
      </c>
      <c r="Q267" s="45">
        <v>44451.0</v>
      </c>
      <c r="R267" s="46" t="str">
        <f>IFERROR(__xludf.DUMMYFUNCTION("if(isblank($A267),"""",REGEXREPLACE($A267,   "",?(\d),?"",  ""$1""&amp;""-""&amp;$H267))"),"")</f>
        <v/>
      </c>
      <c r="S267" s="47" t="b">
        <f t="shared" si="2"/>
        <v>0</v>
      </c>
      <c r="T267" s="47" t="str">
        <f>IFERROR(__xludf.DUMMYFUNCTION("iferror(split(A267,"","",TRUE,TRUE),"""")"),"")</f>
        <v/>
      </c>
      <c r="U267" s="47"/>
      <c r="V267" s="47"/>
      <c r="W267" s="47"/>
      <c r="X267" s="46" t="str">
        <f>IFERROR(__xludf.DUMMYFUNCTION("if(T267="""","""",if($S267,""Not aligned w/ a specific learning goal."",T267&amp;"": ""&amp;vlookup(to_text(T267),'1.Learning-Goals'!$A$3:$B$100,2,FALSE)))"),"")</f>
        <v/>
      </c>
      <c r="Y267" s="46" t="str">
        <f>IFERROR(__xludf.DUMMYFUNCTION("if(U267="""","""",if($S267,""Not aligned w/ a specific learning goal."",U267&amp;"": ""&amp;vlookup(to_text(U267),'1.Learning-Goals'!$A$3:$B$100,2,FALSE)))"),"")</f>
        <v/>
      </c>
      <c r="Z267" s="46" t="str">
        <f>IFERROR(__xludf.DUMMYFUNCTION("if(V267="""","""",if($S267,""Not aligned w/ a specific learning goal."",V267&amp;"": ""&amp;vlookup(to_text(V267),'1.Learning-Goals'!$A$3:$B$100,2,FALSE)))"),"")</f>
        <v/>
      </c>
      <c r="AA267" s="46" t="str">
        <f>IFERROR(__xludf.DUMMYFUNCTION("if(W267="""","""",if($S267,""Not aligned w/ a specific learning goal."",W267&amp;"": ""&amp;vlookup(to_text(W267),'1.Learning-Goals'!$A$3:$B$100,2,FALSE)))"),"")</f>
        <v/>
      </c>
      <c r="AB267" s="48"/>
      <c r="AC267" s="48"/>
      <c r="AD267" s="48"/>
      <c r="AE267" s="48"/>
      <c r="AF267" s="48"/>
      <c r="AG267" s="48"/>
      <c r="AH267" s="48"/>
      <c r="AI267" s="48"/>
    </row>
    <row r="268">
      <c r="A268" s="41"/>
      <c r="B268" s="42" t="str">
        <f t="shared" si="1"/>
        <v/>
      </c>
      <c r="C268" s="38" t="s">
        <v>705</v>
      </c>
      <c r="D268" s="43" t="s">
        <v>706</v>
      </c>
      <c r="E268" s="38" t="s">
        <v>363</v>
      </c>
      <c r="F268" s="38" t="s">
        <v>364</v>
      </c>
      <c r="G268" s="43" t="s">
        <v>703</v>
      </c>
      <c r="H268" s="38" t="s">
        <v>6</v>
      </c>
      <c r="I268" s="43" t="s">
        <v>366</v>
      </c>
      <c r="J268" s="43"/>
      <c r="K268" s="43"/>
      <c r="L268" s="50"/>
      <c r="M268" s="43"/>
      <c r="N268" s="43"/>
      <c r="O268" s="38" t="s">
        <v>367</v>
      </c>
      <c r="P268" s="51" t="s">
        <v>707</v>
      </c>
      <c r="Q268" s="45">
        <v>44451.0</v>
      </c>
      <c r="R268" s="46" t="str">
        <f>IFERROR(__xludf.DUMMYFUNCTION("if(isblank($A268),"""",REGEXREPLACE($A268,   "",?(\d),?"",  ""$1""&amp;""-""&amp;$H268))"),"")</f>
        <v/>
      </c>
      <c r="S268" s="47" t="b">
        <f t="shared" si="2"/>
        <v>0</v>
      </c>
      <c r="T268" s="47" t="str">
        <f>IFERROR(__xludf.DUMMYFUNCTION("iferror(split(A268,"","",TRUE,TRUE),"""")"),"")</f>
        <v/>
      </c>
      <c r="U268" s="47"/>
      <c r="V268" s="47"/>
      <c r="W268" s="47"/>
      <c r="X268" s="46" t="str">
        <f>IFERROR(__xludf.DUMMYFUNCTION("if(T268="""","""",if($S268,""Not aligned w/ a specific learning goal."",T268&amp;"": ""&amp;vlookup(to_text(T268),'1.Learning-Goals'!$A$3:$B$100,2,FALSE)))"),"")</f>
        <v/>
      </c>
      <c r="Y268" s="46" t="str">
        <f>IFERROR(__xludf.DUMMYFUNCTION("if(U268="""","""",if($S268,""Not aligned w/ a specific learning goal."",U268&amp;"": ""&amp;vlookup(to_text(U268),'1.Learning-Goals'!$A$3:$B$100,2,FALSE)))"),"")</f>
        <v/>
      </c>
      <c r="Z268" s="46" t="str">
        <f>IFERROR(__xludf.DUMMYFUNCTION("if(V268="""","""",if($S268,""Not aligned w/ a specific learning goal."",V268&amp;"": ""&amp;vlookup(to_text(V268),'1.Learning-Goals'!$A$3:$B$100,2,FALSE)))"),"")</f>
        <v/>
      </c>
      <c r="AA268" s="46" t="str">
        <f>IFERROR(__xludf.DUMMYFUNCTION("if(W268="""","""",if($S268,""Not aligned w/ a specific learning goal."",W268&amp;"": ""&amp;vlookup(to_text(W268),'1.Learning-Goals'!$A$3:$B$100,2,FALSE)))"),"")</f>
        <v/>
      </c>
      <c r="AB268" s="48"/>
      <c r="AC268" s="48"/>
      <c r="AD268" s="48"/>
      <c r="AE268" s="48"/>
      <c r="AF268" s="48"/>
      <c r="AG268" s="48"/>
      <c r="AH268" s="48"/>
      <c r="AI268" s="48"/>
    </row>
    <row r="269">
      <c r="A269" s="41"/>
      <c r="B269" s="42" t="str">
        <f t="shared" si="1"/>
        <v/>
      </c>
      <c r="C269" s="38" t="s">
        <v>708</v>
      </c>
      <c r="D269" s="43" t="s">
        <v>709</v>
      </c>
      <c r="E269" s="38" t="s">
        <v>363</v>
      </c>
      <c r="F269" s="38" t="s">
        <v>364</v>
      </c>
      <c r="G269" s="43" t="s">
        <v>703</v>
      </c>
      <c r="H269" s="38" t="s">
        <v>6</v>
      </c>
      <c r="I269" s="43" t="s">
        <v>366</v>
      </c>
      <c r="J269" s="43"/>
      <c r="K269" s="43"/>
      <c r="L269" s="50"/>
      <c r="M269" s="43"/>
      <c r="N269" s="43"/>
      <c r="O269" s="38" t="s">
        <v>367</v>
      </c>
      <c r="P269" s="51" t="s">
        <v>710</v>
      </c>
      <c r="Q269" s="45">
        <v>44451.0</v>
      </c>
      <c r="R269" s="46" t="str">
        <f>IFERROR(__xludf.DUMMYFUNCTION("if(isblank($A269),"""",REGEXREPLACE($A269,   "",?(\d),?"",  ""$1""&amp;""-""&amp;$H269))"),"")</f>
        <v/>
      </c>
      <c r="S269" s="47" t="b">
        <f t="shared" si="2"/>
        <v>0</v>
      </c>
      <c r="T269" s="47" t="str">
        <f>IFERROR(__xludf.DUMMYFUNCTION("iferror(split(A269,"","",TRUE,TRUE),"""")"),"")</f>
        <v/>
      </c>
      <c r="U269" s="47"/>
      <c r="V269" s="47"/>
      <c r="W269" s="47"/>
      <c r="X269" s="46" t="str">
        <f>IFERROR(__xludf.DUMMYFUNCTION("if(T269="""","""",if($S269,""Not aligned w/ a specific learning goal."",T269&amp;"": ""&amp;vlookup(to_text(T269),'1.Learning-Goals'!$A$3:$B$100,2,FALSE)))"),"")</f>
        <v/>
      </c>
      <c r="Y269" s="46" t="str">
        <f>IFERROR(__xludf.DUMMYFUNCTION("if(U269="""","""",if($S269,""Not aligned w/ a specific learning goal."",U269&amp;"": ""&amp;vlookup(to_text(U269),'1.Learning-Goals'!$A$3:$B$100,2,FALSE)))"),"")</f>
        <v/>
      </c>
      <c r="Z269" s="46" t="str">
        <f>IFERROR(__xludf.DUMMYFUNCTION("if(V269="""","""",if($S269,""Not aligned w/ a specific learning goal."",V269&amp;"": ""&amp;vlookup(to_text(V269),'1.Learning-Goals'!$A$3:$B$100,2,FALSE)))"),"")</f>
        <v/>
      </c>
      <c r="AA269" s="46" t="str">
        <f>IFERROR(__xludf.DUMMYFUNCTION("if(W269="""","""",if($S269,""Not aligned w/ a specific learning goal."",W269&amp;"": ""&amp;vlookup(to_text(W269),'1.Learning-Goals'!$A$3:$B$100,2,FALSE)))"),"")</f>
        <v/>
      </c>
      <c r="AB269" s="48"/>
      <c r="AC269" s="48"/>
      <c r="AD269" s="48"/>
      <c r="AE269" s="48"/>
      <c r="AF269" s="48"/>
      <c r="AG269" s="48"/>
      <c r="AH269" s="48"/>
      <c r="AI269" s="48"/>
    </row>
    <row r="270">
      <c r="A270" s="41"/>
      <c r="B270" s="42" t="str">
        <f t="shared" si="1"/>
        <v/>
      </c>
      <c r="C270" s="38" t="s">
        <v>711</v>
      </c>
      <c r="D270" s="43" t="s">
        <v>371</v>
      </c>
      <c r="E270" s="38" t="s">
        <v>363</v>
      </c>
      <c r="F270" s="38" t="s">
        <v>364</v>
      </c>
      <c r="G270" s="43" t="s">
        <v>703</v>
      </c>
      <c r="H270" s="38" t="s">
        <v>6</v>
      </c>
      <c r="I270" s="43" t="s">
        <v>366</v>
      </c>
      <c r="J270" s="43"/>
      <c r="K270" s="43"/>
      <c r="L270" s="50"/>
      <c r="M270" s="43"/>
      <c r="N270" s="43"/>
      <c r="O270" s="38" t="s">
        <v>367</v>
      </c>
      <c r="P270" s="51" t="s">
        <v>712</v>
      </c>
      <c r="Q270" s="45">
        <v>44451.0</v>
      </c>
      <c r="R270" s="46" t="str">
        <f>IFERROR(__xludf.DUMMYFUNCTION("if(isblank($A270),"""",REGEXREPLACE($A270,   "",?(\d),?"",  ""$1""&amp;""-""&amp;$H270))"),"")</f>
        <v/>
      </c>
      <c r="S270" s="47" t="b">
        <f t="shared" si="2"/>
        <v>0</v>
      </c>
      <c r="T270" s="47" t="str">
        <f>IFERROR(__xludf.DUMMYFUNCTION("iferror(split(A270,"","",TRUE,TRUE),"""")"),"")</f>
        <v/>
      </c>
      <c r="U270" s="47"/>
      <c r="V270" s="47"/>
      <c r="W270" s="47"/>
      <c r="X270" s="46" t="str">
        <f>IFERROR(__xludf.DUMMYFUNCTION("if(T270="""","""",if($S270,""Not aligned w/ a specific learning goal."",T270&amp;"": ""&amp;vlookup(to_text(T270),'1.Learning-Goals'!$A$3:$B$100,2,FALSE)))"),"")</f>
        <v/>
      </c>
      <c r="Y270" s="46" t="str">
        <f>IFERROR(__xludf.DUMMYFUNCTION("if(U270="""","""",if($S270,""Not aligned w/ a specific learning goal."",U270&amp;"": ""&amp;vlookup(to_text(U270),'1.Learning-Goals'!$A$3:$B$100,2,FALSE)))"),"")</f>
        <v/>
      </c>
      <c r="Z270" s="46" t="str">
        <f>IFERROR(__xludf.DUMMYFUNCTION("if(V270="""","""",if($S270,""Not aligned w/ a specific learning goal."",V270&amp;"": ""&amp;vlookup(to_text(V270),'1.Learning-Goals'!$A$3:$B$100,2,FALSE)))"),"")</f>
        <v/>
      </c>
      <c r="AA270" s="46" t="str">
        <f>IFERROR(__xludf.DUMMYFUNCTION("if(W270="""","""",if($S270,""Not aligned w/ a specific learning goal."",W270&amp;"": ""&amp;vlookup(to_text(W270),'1.Learning-Goals'!$A$3:$B$100,2,FALSE)))"),"")</f>
        <v/>
      </c>
      <c r="AB270" s="48"/>
      <c r="AC270" s="48"/>
      <c r="AD270" s="48"/>
      <c r="AE270" s="48"/>
      <c r="AF270" s="48"/>
      <c r="AG270" s="48"/>
      <c r="AH270" s="48"/>
      <c r="AI270" s="48"/>
    </row>
    <row r="271">
      <c r="A271" s="41"/>
      <c r="B271" s="42" t="str">
        <f t="shared" si="1"/>
        <v/>
      </c>
      <c r="C271" s="38" t="s">
        <v>713</v>
      </c>
      <c r="D271" s="43" t="s">
        <v>714</v>
      </c>
      <c r="E271" s="38" t="s">
        <v>363</v>
      </c>
      <c r="F271" s="38" t="s">
        <v>364</v>
      </c>
      <c r="G271" s="43" t="s">
        <v>703</v>
      </c>
      <c r="H271" s="38" t="s">
        <v>6</v>
      </c>
      <c r="I271" s="43" t="s">
        <v>366</v>
      </c>
      <c r="J271" s="43"/>
      <c r="K271" s="43"/>
      <c r="L271" s="50"/>
      <c r="M271" s="43"/>
      <c r="N271" s="43"/>
      <c r="O271" s="38" t="s">
        <v>367</v>
      </c>
      <c r="P271" s="51" t="s">
        <v>715</v>
      </c>
      <c r="Q271" s="45">
        <v>44451.0</v>
      </c>
      <c r="R271" s="46" t="str">
        <f>IFERROR(__xludf.DUMMYFUNCTION("if(isblank($A271),"""",REGEXREPLACE($A271,   "",?(\d),?"",  ""$1""&amp;""-""&amp;$H271))"),"")</f>
        <v/>
      </c>
      <c r="S271" s="47" t="b">
        <f t="shared" si="2"/>
        <v>0</v>
      </c>
      <c r="T271" s="47" t="str">
        <f>IFERROR(__xludf.DUMMYFUNCTION("iferror(split(A271,"","",TRUE,TRUE),"""")"),"")</f>
        <v/>
      </c>
      <c r="U271" s="47"/>
      <c r="V271" s="47"/>
      <c r="W271" s="47"/>
      <c r="X271" s="46" t="str">
        <f>IFERROR(__xludf.DUMMYFUNCTION("if(T271="""","""",if($S271,""Not aligned w/ a specific learning goal."",T271&amp;"": ""&amp;vlookup(to_text(T271),'1.Learning-Goals'!$A$3:$B$100,2,FALSE)))"),"")</f>
        <v/>
      </c>
      <c r="Y271" s="46" t="str">
        <f>IFERROR(__xludf.DUMMYFUNCTION("if(U271="""","""",if($S271,""Not aligned w/ a specific learning goal."",U271&amp;"": ""&amp;vlookup(to_text(U271),'1.Learning-Goals'!$A$3:$B$100,2,FALSE)))"),"")</f>
        <v/>
      </c>
      <c r="Z271" s="46" t="str">
        <f>IFERROR(__xludf.DUMMYFUNCTION("if(V271="""","""",if($S271,""Not aligned w/ a specific learning goal."",V271&amp;"": ""&amp;vlookup(to_text(V271),'1.Learning-Goals'!$A$3:$B$100,2,FALSE)))"),"")</f>
        <v/>
      </c>
      <c r="AA271" s="46" t="str">
        <f>IFERROR(__xludf.DUMMYFUNCTION("if(W271="""","""",if($S271,""Not aligned w/ a specific learning goal."",W271&amp;"": ""&amp;vlookup(to_text(W271),'1.Learning-Goals'!$A$3:$B$100,2,FALSE)))"),"")</f>
        <v/>
      </c>
      <c r="AB271" s="48"/>
      <c r="AC271" s="48"/>
      <c r="AD271" s="48"/>
      <c r="AE271" s="48"/>
      <c r="AF271" s="48"/>
      <c r="AG271" s="48"/>
      <c r="AH271" s="48"/>
      <c r="AI271" s="48"/>
    </row>
    <row r="272">
      <c r="A272" s="41"/>
      <c r="B272" s="42" t="str">
        <f t="shared" si="1"/>
        <v/>
      </c>
      <c r="C272" s="38" t="s">
        <v>716</v>
      </c>
      <c r="D272" s="43" t="s">
        <v>717</v>
      </c>
      <c r="E272" s="38" t="s">
        <v>363</v>
      </c>
      <c r="F272" s="38" t="s">
        <v>364</v>
      </c>
      <c r="G272" s="43" t="s">
        <v>703</v>
      </c>
      <c r="H272" s="38" t="s">
        <v>6</v>
      </c>
      <c r="I272" s="43" t="s">
        <v>366</v>
      </c>
      <c r="J272" s="43"/>
      <c r="K272" s="43"/>
      <c r="L272" s="50"/>
      <c r="M272" s="43"/>
      <c r="N272" s="43"/>
      <c r="O272" s="38" t="s">
        <v>367</v>
      </c>
      <c r="P272" s="51" t="s">
        <v>718</v>
      </c>
      <c r="Q272" s="45">
        <v>44451.0</v>
      </c>
      <c r="R272" s="46" t="str">
        <f>IFERROR(__xludf.DUMMYFUNCTION("if(isblank($A272),"""",REGEXREPLACE($A272,   "",?(\d),?"",  ""$1""&amp;""-""&amp;$H272))"),"")</f>
        <v/>
      </c>
      <c r="S272" s="47" t="b">
        <f t="shared" si="2"/>
        <v>0</v>
      </c>
      <c r="T272" s="47" t="str">
        <f>IFERROR(__xludf.DUMMYFUNCTION("iferror(split(A272,"","",TRUE,TRUE),"""")"),"")</f>
        <v/>
      </c>
      <c r="U272" s="47"/>
      <c r="V272" s="47"/>
      <c r="W272" s="47"/>
      <c r="X272" s="46" t="str">
        <f>IFERROR(__xludf.DUMMYFUNCTION("if(T272="""","""",if($S272,""Not aligned w/ a specific learning goal."",T272&amp;"": ""&amp;vlookup(to_text(T272),'1.Learning-Goals'!$A$3:$B$100,2,FALSE)))"),"")</f>
        <v/>
      </c>
      <c r="Y272" s="46" t="str">
        <f>IFERROR(__xludf.DUMMYFUNCTION("if(U272="""","""",if($S272,""Not aligned w/ a specific learning goal."",U272&amp;"": ""&amp;vlookup(to_text(U272),'1.Learning-Goals'!$A$3:$B$100,2,FALSE)))"),"")</f>
        <v/>
      </c>
      <c r="Z272" s="46" t="str">
        <f>IFERROR(__xludf.DUMMYFUNCTION("if(V272="""","""",if($S272,""Not aligned w/ a specific learning goal."",V272&amp;"": ""&amp;vlookup(to_text(V272),'1.Learning-Goals'!$A$3:$B$100,2,FALSE)))"),"")</f>
        <v/>
      </c>
      <c r="AA272" s="46" t="str">
        <f>IFERROR(__xludf.DUMMYFUNCTION("if(W272="""","""",if($S272,""Not aligned w/ a specific learning goal."",W272&amp;"": ""&amp;vlookup(to_text(W272),'1.Learning-Goals'!$A$3:$B$100,2,FALSE)))"),"")</f>
        <v/>
      </c>
      <c r="AB272" s="48"/>
      <c r="AC272" s="48"/>
      <c r="AD272" s="48"/>
      <c r="AE272" s="48"/>
      <c r="AF272" s="48"/>
      <c r="AG272" s="48"/>
      <c r="AH272" s="48"/>
      <c r="AI272" s="48"/>
    </row>
    <row r="273">
      <c r="A273" s="41"/>
      <c r="B273" s="42" t="str">
        <f t="shared" si="1"/>
        <v/>
      </c>
      <c r="C273" s="38" t="s">
        <v>719</v>
      </c>
      <c r="D273" s="43" t="s">
        <v>560</v>
      </c>
      <c r="E273" s="38" t="s">
        <v>363</v>
      </c>
      <c r="F273" s="38" t="s">
        <v>364</v>
      </c>
      <c r="G273" s="43" t="s">
        <v>703</v>
      </c>
      <c r="H273" s="38" t="s">
        <v>6</v>
      </c>
      <c r="I273" s="43" t="s">
        <v>366</v>
      </c>
      <c r="J273" s="43"/>
      <c r="K273" s="43"/>
      <c r="L273" s="50"/>
      <c r="M273" s="43"/>
      <c r="N273" s="43"/>
      <c r="O273" s="38" t="s">
        <v>367</v>
      </c>
      <c r="P273" s="51" t="s">
        <v>720</v>
      </c>
      <c r="Q273" s="45">
        <v>44451.0</v>
      </c>
      <c r="R273" s="46" t="str">
        <f>IFERROR(__xludf.DUMMYFUNCTION("if(isblank($A273),"""",REGEXREPLACE($A273,   "",?(\d),?"",  ""$1""&amp;""-""&amp;$H273))"),"")</f>
        <v/>
      </c>
      <c r="S273" s="47" t="b">
        <f t="shared" si="2"/>
        <v>0</v>
      </c>
      <c r="T273" s="47" t="str">
        <f>IFERROR(__xludf.DUMMYFUNCTION("iferror(split(A273,"","",TRUE,TRUE),"""")"),"")</f>
        <v/>
      </c>
      <c r="U273" s="47"/>
      <c r="V273" s="47"/>
      <c r="W273" s="47"/>
      <c r="X273" s="46" t="str">
        <f>IFERROR(__xludf.DUMMYFUNCTION("if(T273="""","""",if($S273,""Not aligned w/ a specific learning goal."",T273&amp;"": ""&amp;vlookup(to_text(T273),'1.Learning-Goals'!$A$3:$B$100,2,FALSE)))"),"")</f>
        <v/>
      </c>
      <c r="Y273" s="46" t="str">
        <f>IFERROR(__xludf.DUMMYFUNCTION("if(U273="""","""",if($S273,""Not aligned w/ a specific learning goal."",U273&amp;"": ""&amp;vlookup(to_text(U273),'1.Learning-Goals'!$A$3:$B$100,2,FALSE)))"),"")</f>
        <v/>
      </c>
      <c r="Z273" s="46" t="str">
        <f>IFERROR(__xludf.DUMMYFUNCTION("if(V273="""","""",if($S273,""Not aligned w/ a specific learning goal."",V273&amp;"": ""&amp;vlookup(to_text(V273),'1.Learning-Goals'!$A$3:$B$100,2,FALSE)))"),"")</f>
        <v/>
      </c>
      <c r="AA273" s="46" t="str">
        <f>IFERROR(__xludf.DUMMYFUNCTION("if(W273="""","""",if($S273,""Not aligned w/ a specific learning goal."",W273&amp;"": ""&amp;vlookup(to_text(W273),'1.Learning-Goals'!$A$3:$B$100,2,FALSE)))"),"")</f>
        <v/>
      </c>
      <c r="AB273" s="48"/>
      <c r="AC273" s="48"/>
      <c r="AD273" s="48"/>
      <c r="AE273" s="48"/>
      <c r="AF273" s="48"/>
      <c r="AG273" s="48"/>
      <c r="AH273" s="48"/>
      <c r="AI273" s="48"/>
    </row>
    <row r="274">
      <c r="A274" s="41"/>
      <c r="B274" s="42" t="str">
        <f t="shared" si="1"/>
        <v/>
      </c>
      <c r="C274" s="38" t="s">
        <v>721</v>
      </c>
      <c r="D274" s="43" t="s">
        <v>374</v>
      </c>
      <c r="E274" s="38" t="s">
        <v>363</v>
      </c>
      <c r="F274" s="38" t="s">
        <v>364</v>
      </c>
      <c r="G274" s="43" t="s">
        <v>703</v>
      </c>
      <c r="H274" s="38" t="s">
        <v>6</v>
      </c>
      <c r="I274" s="43" t="s">
        <v>366</v>
      </c>
      <c r="J274" s="43"/>
      <c r="K274" s="43"/>
      <c r="L274" s="50"/>
      <c r="M274" s="43"/>
      <c r="N274" s="43"/>
      <c r="O274" s="38" t="s">
        <v>367</v>
      </c>
      <c r="P274" s="51" t="s">
        <v>722</v>
      </c>
      <c r="Q274" s="45">
        <v>44451.0</v>
      </c>
      <c r="R274" s="46" t="str">
        <f>IFERROR(__xludf.DUMMYFUNCTION("if(isblank($A274),"""",REGEXREPLACE($A274,   "",?(\d),?"",  ""$1""&amp;""-""&amp;$H274))"),"")</f>
        <v/>
      </c>
      <c r="S274" s="47" t="b">
        <f t="shared" si="2"/>
        <v>0</v>
      </c>
      <c r="T274" s="47" t="str">
        <f>IFERROR(__xludf.DUMMYFUNCTION("iferror(split(A274,"","",TRUE,TRUE),"""")"),"")</f>
        <v/>
      </c>
      <c r="U274" s="47"/>
      <c r="V274" s="47"/>
      <c r="W274" s="47"/>
      <c r="X274" s="46" t="str">
        <f>IFERROR(__xludf.DUMMYFUNCTION("if(T274="""","""",if($S274,""Not aligned w/ a specific learning goal."",T274&amp;"": ""&amp;vlookup(to_text(T274),'1.Learning-Goals'!$A$3:$B$100,2,FALSE)))"),"")</f>
        <v/>
      </c>
      <c r="Y274" s="46" t="str">
        <f>IFERROR(__xludf.DUMMYFUNCTION("if(U274="""","""",if($S274,""Not aligned w/ a specific learning goal."",U274&amp;"": ""&amp;vlookup(to_text(U274),'1.Learning-Goals'!$A$3:$B$100,2,FALSE)))"),"")</f>
        <v/>
      </c>
      <c r="Z274" s="46" t="str">
        <f>IFERROR(__xludf.DUMMYFUNCTION("if(V274="""","""",if($S274,""Not aligned w/ a specific learning goal."",V274&amp;"": ""&amp;vlookup(to_text(V274),'1.Learning-Goals'!$A$3:$B$100,2,FALSE)))"),"")</f>
        <v/>
      </c>
      <c r="AA274" s="46" t="str">
        <f>IFERROR(__xludf.DUMMYFUNCTION("if(W274="""","""",if($S274,""Not aligned w/ a specific learning goal."",W274&amp;"": ""&amp;vlookup(to_text(W274),'1.Learning-Goals'!$A$3:$B$100,2,FALSE)))"),"")</f>
        <v/>
      </c>
      <c r="AB274" s="48"/>
      <c r="AC274" s="48"/>
      <c r="AD274" s="48"/>
      <c r="AE274" s="48"/>
      <c r="AF274" s="48"/>
      <c r="AG274" s="48"/>
      <c r="AH274" s="48"/>
      <c r="AI274" s="48"/>
    </row>
    <row r="275">
      <c r="A275" s="41"/>
      <c r="B275" s="42" t="str">
        <f t="shared" si="1"/>
        <v/>
      </c>
      <c r="C275" s="38" t="s">
        <v>723</v>
      </c>
      <c r="D275" s="43" t="s">
        <v>724</v>
      </c>
      <c r="E275" s="38" t="s">
        <v>363</v>
      </c>
      <c r="F275" s="38" t="s">
        <v>364</v>
      </c>
      <c r="G275" s="43" t="s">
        <v>703</v>
      </c>
      <c r="H275" s="38" t="s">
        <v>6</v>
      </c>
      <c r="I275" s="43" t="s">
        <v>366</v>
      </c>
      <c r="J275" s="43"/>
      <c r="K275" s="43"/>
      <c r="L275" s="50"/>
      <c r="M275" s="43"/>
      <c r="N275" s="43"/>
      <c r="O275" s="38" t="s">
        <v>367</v>
      </c>
      <c r="P275" s="51" t="s">
        <v>725</v>
      </c>
      <c r="Q275" s="45">
        <v>44451.0</v>
      </c>
      <c r="R275" s="46" t="str">
        <f>IFERROR(__xludf.DUMMYFUNCTION("if(isblank($A275),"""",REGEXREPLACE($A275,   "",?(\d),?"",  ""$1""&amp;""-""&amp;$H275))"),"")</f>
        <v/>
      </c>
      <c r="S275" s="47" t="b">
        <f t="shared" si="2"/>
        <v>0</v>
      </c>
      <c r="T275" s="47" t="str">
        <f>IFERROR(__xludf.DUMMYFUNCTION("iferror(split(A275,"","",TRUE,TRUE),"""")"),"")</f>
        <v/>
      </c>
      <c r="U275" s="47"/>
      <c r="V275" s="47"/>
      <c r="W275" s="47"/>
      <c r="X275" s="46" t="str">
        <f>IFERROR(__xludf.DUMMYFUNCTION("if(T275="""","""",if($S275,""Not aligned w/ a specific learning goal."",T275&amp;"": ""&amp;vlookup(to_text(T275),'1.Learning-Goals'!$A$3:$B$100,2,FALSE)))"),"")</f>
        <v/>
      </c>
      <c r="Y275" s="46" t="str">
        <f>IFERROR(__xludf.DUMMYFUNCTION("if(U275="""","""",if($S275,""Not aligned w/ a specific learning goal."",U275&amp;"": ""&amp;vlookup(to_text(U275),'1.Learning-Goals'!$A$3:$B$100,2,FALSE)))"),"")</f>
        <v/>
      </c>
      <c r="Z275" s="46" t="str">
        <f>IFERROR(__xludf.DUMMYFUNCTION("if(V275="""","""",if($S275,""Not aligned w/ a specific learning goal."",V275&amp;"": ""&amp;vlookup(to_text(V275),'1.Learning-Goals'!$A$3:$B$100,2,FALSE)))"),"")</f>
        <v/>
      </c>
      <c r="AA275" s="46" t="str">
        <f>IFERROR(__xludf.DUMMYFUNCTION("if(W275="""","""",if($S275,""Not aligned w/ a specific learning goal."",W275&amp;"": ""&amp;vlookup(to_text(W275),'1.Learning-Goals'!$A$3:$B$100,2,FALSE)))"),"")</f>
        <v/>
      </c>
      <c r="AB275" s="48"/>
      <c r="AC275" s="48"/>
      <c r="AD275" s="48"/>
      <c r="AE275" s="48"/>
      <c r="AF275" s="48"/>
      <c r="AG275" s="48"/>
      <c r="AH275" s="48"/>
      <c r="AI275" s="48"/>
    </row>
    <row r="276">
      <c r="A276" s="41"/>
      <c r="B276" s="42" t="str">
        <f t="shared" si="1"/>
        <v/>
      </c>
      <c r="C276" s="38" t="s">
        <v>726</v>
      </c>
      <c r="D276" s="43" t="s">
        <v>727</v>
      </c>
      <c r="E276" s="38" t="s">
        <v>363</v>
      </c>
      <c r="F276" s="38" t="s">
        <v>364</v>
      </c>
      <c r="G276" s="43" t="s">
        <v>703</v>
      </c>
      <c r="H276" s="38" t="s">
        <v>6</v>
      </c>
      <c r="I276" s="43" t="s">
        <v>366</v>
      </c>
      <c r="J276" s="43"/>
      <c r="K276" s="43"/>
      <c r="L276" s="50"/>
      <c r="M276" s="43"/>
      <c r="N276" s="43"/>
      <c r="O276" s="38" t="s">
        <v>367</v>
      </c>
      <c r="P276" s="51" t="s">
        <v>728</v>
      </c>
      <c r="Q276" s="45">
        <v>44451.0</v>
      </c>
      <c r="R276" s="46" t="str">
        <f>IFERROR(__xludf.DUMMYFUNCTION("if(isblank($A276),"""",REGEXREPLACE($A276,   "",?(\d),?"",  ""$1""&amp;""-""&amp;$H276))"),"")</f>
        <v/>
      </c>
      <c r="S276" s="47" t="b">
        <f t="shared" si="2"/>
        <v>0</v>
      </c>
      <c r="T276" s="47" t="str">
        <f>IFERROR(__xludf.DUMMYFUNCTION("iferror(split(A276,"","",TRUE,TRUE),"""")"),"")</f>
        <v/>
      </c>
      <c r="U276" s="47"/>
      <c r="V276" s="47"/>
      <c r="W276" s="47"/>
      <c r="X276" s="46" t="str">
        <f>IFERROR(__xludf.DUMMYFUNCTION("if(T276="""","""",if($S276,""Not aligned w/ a specific learning goal."",T276&amp;"": ""&amp;vlookup(to_text(T276),'1.Learning-Goals'!$A$3:$B$100,2,FALSE)))"),"")</f>
        <v/>
      </c>
      <c r="Y276" s="46" t="str">
        <f>IFERROR(__xludf.DUMMYFUNCTION("if(U276="""","""",if($S276,""Not aligned w/ a specific learning goal."",U276&amp;"": ""&amp;vlookup(to_text(U276),'1.Learning-Goals'!$A$3:$B$100,2,FALSE)))"),"")</f>
        <v/>
      </c>
      <c r="Z276" s="46" t="str">
        <f>IFERROR(__xludf.DUMMYFUNCTION("if(V276="""","""",if($S276,""Not aligned w/ a specific learning goal."",V276&amp;"": ""&amp;vlookup(to_text(V276),'1.Learning-Goals'!$A$3:$B$100,2,FALSE)))"),"")</f>
        <v/>
      </c>
      <c r="AA276" s="46" t="str">
        <f>IFERROR(__xludf.DUMMYFUNCTION("if(W276="""","""",if($S276,""Not aligned w/ a specific learning goal."",W276&amp;"": ""&amp;vlookup(to_text(W276),'1.Learning-Goals'!$A$3:$B$100,2,FALSE)))"),"")</f>
        <v/>
      </c>
      <c r="AB276" s="48"/>
      <c r="AC276" s="48"/>
      <c r="AD276" s="48"/>
      <c r="AE276" s="48"/>
      <c r="AF276" s="48"/>
      <c r="AG276" s="48"/>
      <c r="AH276" s="48"/>
      <c r="AI276" s="48"/>
    </row>
    <row r="277">
      <c r="A277" s="41"/>
      <c r="B277" s="42" t="str">
        <f t="shared" si="1"/>
        <v/>
      </c>
      <c r="C277" s="38" t="s">
        <v>729</v>
      </c>
      <c r="D277" s="43" t="s">
        <v>730</v>
      </c>
      <c r="E277" s="38" t="s">
        <v>363</v>
      </c>
      <c r="F277" s="38" t="s">
        <v>364</v>
      </c>
      <c r="G277" s="43" t="s">
        <v>703</v>
      </c>
      <c r="H277" s="38" t="s">
        <v>6</v>
      </c>
      <c r="I277" s="43" t="s">
        <v>366</v>
      </c>
      <c r="J277" s="43"/>
      <c r="K277" s="43"/>
      <c r="L277" s="50"/>
      <c r="M277" s="43"/>
      <c r="N277" s="43"/>
      <c r="O277" s="38" t="s">
        <v>367</v>
      </c>
      <c r="P277" s="51" t="s">
        <v>731</v>
      </c>
      <c r="Q277" s="45">
        <v>44451.0</v>
      </c>
      <c r="R277" s="46" t="str">
        <f>IFERROR(__xludf.DUMMYFUNCTION("if(isblank($A277),"""",REGEXREPLACE($A277,   "",?(\d),?"",  ""$1""&amp;""-""&amp;$H277))"),"")</f>
        <v/>
      </c>
      <c r="S277" s="47" t="b">
        <f t="shared" si="2"/>
        <v>0</v>
      </c>
      <c r="T277" s="47" t="str">
        <f>IFERROR(__xludf.DUMMYFUNCTION("iferror(split(A277,"","",TRUE,TRUE),"""")"),"")</f>
        <v/>
      </c>
      <c r="U277" s="47"/>
      <c r="V277" s="47"/>
      <c r="W277" s="47"/>
      <c r="X277" s="46" t="str">
        <f>IFERROR(__xludf.DUMMYFUNCTION("if(T277="""","""",if($S277,""Not aligned w/ a specific learning goal."",T277&amp;"": ""&amp;vlookup(to_text(T277),'1.Learning-Goals'!$A$3:$B$100,2,FALSE)))"),"")</f>
        <v/>
      </c>
      <c r="Y277" s="46" t="str">
        <f>IFERROR(__xludf.DUMMYFUNCTION("if(U277="""","""",if($S277,""Not aligned w/ a specific learning goal."",U277&amp;"": ""&amp;vlookup(to_text(U277),'1.Learning-Goals'!$A$3:$B$100,2,FALSE)))"),"")</f>
        <v/>
      </c>
      <c r="Z277" s="46" t="str">
        <f>IFERROR(__xludf.DUMMYFUNCTION("if(V277="""","""",if($S277,""Not aligned w/ a specific learning goal."",V277&amp;"": ""&amp;vlookup(to_text(V277),'1.Learning-Goals'!$A$3:$B$100,2,FALSE)))"),"")</f>
        <v/>
      </c>
      <c r="AA277" s="46" t="str">
        <f>IFERROR(__xludf.DUMMYFUNCTION("if(W277="""","""",if($S277,""Not aligned w/ a specific learning goal."",W277&amp;"": ""&amp;vlookup(to_text(W277),'1.Learning-Goals'!$A$3:$B$100,2,FALSE)))"),"")</f>
        <v/>
      </c>
      <c r="AB277" s="48"/>
      <c r="AC277" s="48"/>
      <c r="AD277" s="48"/>
      <c r="AE277" s="48"/>
      <c r="AF277" s="48"/>
      <c r="AG277" s="48"/>
      <c r="AH277" s="48"/>
      <c r="AI277" s="48"/>
    </row>
    <row r="278">
      <c r="A278" s="41"/>
      <c r="B278" s="42" t="str">
        <f t="shared" si="1"/>
        <v/>
      </c>
      <c r="C278" s="38" t="s">
        <v>732</v>
      </c>
      <c r="D278" s="43" t="s">
        <v>733</v>
      </c>
      <c r="E278" s="38" t="s">
        <v>363</v>
      </c>
      <c r="F278" s="38" t="s">
        <v>364</v>
      </c>
      <c r="G278" s="43" t="s">
        <v>703</v>
      </c>
      <c r="H278" s="38" t="s">
        <v>6</v>
      </c>
      <c r="I278" s="43" t="s">
        <v>366</v>
      </c>
      <c r="J278" s="43"/>
      <c r="K278" s="43"/>
      <c r="L278" s="50"/>
      <c r="M278" s="43"/>
      <c r="N278" s="43"/>
      <c r="O278" s="38" t="s">
        <v>367</v>
      </c>
      <c r="P278" s="51" t="s">
        <v>734</v>
      </c>
      <c r="Q278" s="45">
        <v>44451.0</v>
      </c>
      <c r="R278" s="46" t="str">
        <f>IFERROR(__xludf.DUMMYFUNCTION("if(isblank($A278),"""",REGEXREPLACE($A278,   "",?(\d),?"",  ""$1""&amp;""-""&amp;$H278))"),"")</f>
        <v/>
      </c>
      <c r="S278" s="47" t="b">
        <f t="shared" si="2"/>
        <v>0</v>
      </c>
      <c r="T278" s="47" t="str">
        <f>IFERROR(__xludf.DUMMYFUNCTION("iferror(split(A278,"","",TRUE,TRUE),"""")"),"")</f>
        <v/>
      </c>
      <c r="U278" s="47"/>
      <c r="V278" s="47"/>
      <c r="W278" s="47"/>
      <c r="X278" s="46" t="str">
        <f>IFERROR(__xludf.DUMMYFUNCTION("if(T278="""","""",if($S278,""Not aligned w/ a specific learning goal."",T278&amp;"": ""&amp;vlookup(to_text(T278),'1.Learning-Goals'!$A$3:$B$100,2,FALSE)))"),"")</f>
        <v/>
      </c>
      <c r="Y278" s="46" t="str">
        <f>IFERROR(__xludf.DUMMYFUNCTION("if(U278="""","""",if($S278,""Not aligned w/ a specific learning goal."",U278&amp;"": ""&amp;vlookup(to_text(U278),'1.Learning-Goals'!$A$3:$B$100,2,FALSE)))"),"")</f>
        <v/>
      </c>
      <c r="Z278" s="46" t="str">
        <f>IFERROR(__xludf.DUMMYFUNCTION("if(V278="""","""",if($S278,""Not aligned w/ a specific learning goal."",V278&amp;"": ""&amp;vlookup(to_text(V278),'1.Learning-Goals'!$A$3:$B$100,2,FALSE)))"),"")</f>
        <v/>
      </c>
      <c r="AA278" s="46" t="str">
        <f>IFERROR(__xludf.DUMMYFUNCTION("if(W278="""","""",if($S278,""Not aligned w/ a specific learning goal."",W278&amp;"": ""&amp;vlookup(to_text(W278),'1.Learning-Goals'!$A$3:$B$100,2,FALSE)))"),"")</f>
        <v/>
      </c>
      <c r="AB278" s="48"/>
      <c r="AC278" s="48"/>
      <c r="AD278" s="48"/>
      <c r="AE278" s="48"/>
      <c r="AF278" s="48"/>
      <c r="AG278" s="48"/>
      <c r="AH278" s="48"/>
      <c r="AI278" s="48"/>
    </row>
    <row r="279">
      <c r="A279" s="41"/>
      <c r="B279" s="42" t="str">
        <f t="shared" si="1"/>
        <v/>
      </c>
      <c r="C279" s="38" t="s">
        <v>735</v>
      </c>
      <c r="D279" s="43" t="s">
        <v>736</v>
      </c>
      <c r="E279" s="38" t="s">
        <v>363</v>
      </c>
      <c r="F279" s="38" t="s">
        <v>364</v>
      </c>
      <c r="G279" s="43" t="s">
        <v>703</v>
      </c>
      <c r="H279" s="38" t="s">
        <v>6</v>
      </c>
      <c r="I279" s="43" t="s">
        <v>366</v>
      </c>
      <c r="J279" s="43"/>
      <c r="K279" s="43"/>
      <c r="L279" s="50"/>
      <c r="M279" s="43"/>
      <c r="N279" s="43"/>
      <c r="O279" s="38" t="s">
        <v>367</v>
      </c>
      <c r="P279" s="51" t="s">
        <v>737</v>
      </c>
      <c r="Q279" s="45">
        <v>44451.0</v>
      </c>
      <c r="R279" s="46" t="str">
        <f>IFERROR(__xludf.DUMMYFUNCTION("if(isblank($A279),"""",REGEXREPLACE($A279,   "",?(\d),?"",  ""$1""&amp;""-""&amp;$H279))"),"")</f>
        <v/>
      </c>
      <c r="S279" s="47" t="b">
        <f t="shared" si="2"/>
        <v>0</v>
      </c>
      <c r="T279" s="47" t="str">
        <f>IFERROR(__xludf.DUMMYFUNCTION("iferror(split(A279,"","",TRUE,TRUE),"""")"),"")</f>
        <v/>
      </c>
      <c r="U279" s="47"/>
      <c r="V279" s="47"/>
      <c r="W279" s="47"/>
      <c r="X279" s="46" t="str">
        <f>IFERROR(__xludf.DUMMYFUNCTION("if(T279="""","""",if($S279,""Not aligned w/ a specific learning goal."",T279&amp;"": ""&amp;vlookup(to_text(T279),'1.Learning-Goals'!$A$3:$B$100,2,FALSE)))"),"")</f>
        <v/>
      </c>
      <c r="Y279" s="46" t="str">
        <f>IFERROR(__xludf.DUMMYFUNCTION("if(U279="""","""",if($S279,""Not aligned w/ a specific learning goal."",U279&amp;"": ""&amp;vlookup(to_text(U279),'1.Learning-Goals'!$A$3:$B$100,2,FALSE)))"),"")</f>
        <v/>
      </c>
      <c r="Z279" s="46" t="str">
        <f>IFERROR(__xludf.DUMMYFUNCTION("if(V279="""","""",if($S279,""Not aligned w/ a specific learning goal."",V279&amp;"": ""&amp;vlookup(to_text(V279),'1.Learning-Goals'!$A$3:$B$100,2,FALSE)))"),"")</f>
        <v/>
      </c>
      <c r="AA279" s="46" t="str">
        <f>IFERROR(__xludf.DUMMYFUNCTION("if(W279="""","""",if($S279,""Not aligned w/ a specific learning goal."",W279&amp;"": ""&amp;vlookup(to_text(W279),'1.Learning-Goals'!$A$3:$B$100,2,FALSE)))"),"")</f>
        <v/>
      </c>
      <c r="AB279" s="48"/>
      <c r="AC279" s="48"/>
      <c r="AD279" s="48"/>
      <c r="AE279" s="48"/>
      <c r="AF279" s="48"/>
      <c r="AG279" s="48"/>
      <c r="AH279" s="48"/>
      <c r="AI279" s="48"/>
    </row>
    <row r="280">
      <c r="A280" s="41"/>
      <c r="B280" s="42" t="str">
        <f t="shared" si="1"/>
        <v/>
      </c>
      <c r="C280" s="38" t="s">
        <v>738</v>
      </c>
      <c r="D280" s="43" t="s">
        <v>583</v>
      </c>
      <c r="E280" s="38" t="s">
        <v>363</v>
      </c>
      <c r="F280" s="38" t="s">
        <v>364</v>
      </c>
      <c r="G280" s="43" t="s">
        <v>703</v>
      </c>
      <c r="H280" s="38" t="s">
        <v>6</v>
      </c>
      <c r="I280" s="43" t="s">
        <v>366</v>
      </c>
      <c r="J280" s="43"/>
      <c r="K280" s="43"/>
      <c r="L280" s="50"/>
      <c r="M280" s="43"/>
      <c r="N280" s="43"/>
      <c r="O280" s="38" t="s">
        <v>367</v>
      </c>
      <c r="P280" s="51" t="s">
        <v>739</v>
      </c>
      <c r="Q280" s="45">
        <v>44451.0</v>
      </c>
      <c r="R280" s="46" t="str">
        <f>IFERROR(__xludf.DUMMYFUNCTION("if(isblank($A280),"""",REGEXREPLACE($A280,   "",?(\d),?"",  ""$1""&amp;""-""&amp;$H280))"),"")</f>
        <v/>
      </c>
      <c r="S280" s="47" t="b">
        <f t="shared" si="2"/>
        <v>0</v>
      </c>
      <c r="T280" s="47" t="str">
        <f>IFERROR(__xludf.DUMMYFUNCTION("iferror(split(A280,"","",TRUE,TRUE),"""")"),"")</f>
        <v/>
      </c>
      <c r="U280" s="47"/>
      <c r="V280" s="47"/>
      <c r="W280" s="47"/>
      <c r="X280" s="46" t="str">
        <f>IFERROR(__xludf.DUMMYFUNCTION("if(T280="""","""",if($S280,""Not aligned w/ a specific learning goal."",T280&amp;"": ""&amp;vlookup(to_text(T280),'1.Learning-Goals'!$A$3:$B$100,2,FALSE)))"),"")</f>
        <v/>
      </c>
      <c r="Y280" s="46" t="str">
        <f>IFERROR(__xludf.DUMMYFUNCTION("if(U280="""","""",if($S280,""Not aligned w/ a specific learning goal."",U280&amp;"": ""&amp;vlookup(to_text(U280),'1.Learning-Goals'!$A$3:$B$100,2,FALSE)))"),"")</f>
        <v/>
      </c>
      <c r="Z280" s="46" t="str">
        <f>IFERROR(__xludf.DUMMYFUNCTION("if(V280="""","""",if($S280,""Not aligned w/ a specific learning goal."",V280&amp;"": ""&amp;vlookup(to_text(V280),'1.Learning-Goals'!$A$3:$B$100,2,FALSE)))"),"")</f>
        <v/>
      </c>
      <c r="AA280" s="46" t="str">
        <f>IFERROR(__xludf.DUMMYFUNCTION("if(W280="""","""",if($S280,""Not aligned w/ a specific learning goal."",W280&amp;"": ""&amp;vlookup(to_text(W280),'1.Learning-Goals'!$A$3:$B$100,2,FALSE)))"),"")</f>
        <v/>
      </c>
      <c r="AB280" s="48"/>
      <c r="AC280" s="48"/>
      <c r="AD280" s="48"/>
      <c r="AE280" s="48"/>
      <c r="AF280" s="48"/>
      <c r="AG280" s="48"/>
      <c r="AH280" s="48"/>
      <c r="AI280" s="48"/>
    </row>
    <row r="281">
      <c r="A281" s="41"/>
      <c r="B281" s="42" t="str">
        <f t="shared" si="1"/>
        <v/>
      </c>
      <c r="C281" s="38" t="s">
        <v>740</v>
      </c>
      <c r="D281" s="43" t="s">
        <v>380</v>
      </c>
      <c r="E281" s="38" t="s">
        <v>363</v>
      </c>
      <c r="F281" s="38" t="s">
        <v>364</v>
      </c>
      <c r="G281" s="43" t="s">
        <v>703</v>
      </c>
      <c r="H281" s="38" t="s">
        <v>6</v>
      </c>
      <c r="I281" s="43" t="s">
        <v>366</v>
      </c>
      <c r="J281" s="43"/>
      <c r="K281" s="43"/>
      <c r="L281" s="50"/>
      <c r="M281" s="43"/>
      <c r="N281" s="43"/>
      <c r="O281" s="38" t="s">
        <v>367</v>
      </c>
      <c r="P281" s="51" t="s">
        <v>741</v>
      </c>
      <c r="Q281" s="45">
        <v>44451.0</v>
      </c>
      <c r="R281" s="46" t="str">
        <f>IFERROR(__xludf.DUMMYFUNCTION("if(isblank($A281),"""",REGEXREPLACE($A281,   "",?(\d),?"",  ""$1""&amp;""-""&amp;$H281))"),"")</f>
        <v/>
      </c>
      <c r="S281" s="47" t="b">
        <f t="shared" si="2"/>
        <v>0</v>
      </c>
      <c r="T281" s="47" t="str">
        <f>IFERROR(__xludf.DUMMYFUNCTION("iferror(split(A281,"","",TRUE,TRUE),"""")"),"")</f>
        <v/>
      </c>
      <c r="U281" s="47"/>
      <c r="V281" s="47"/>
      <c r="W281" s="47"/>
      <c r="X281" s="46" t="str">
        <f>IFERROR(__xludf.DUMMYFUNCTION("if(T281="""","""",if($S281,""Not aligned w/ a specific learning goal."",T281&amp;"": ""&amp;vlookup(to_text(T281),'1.Learning-Goals'!$A$3:$B$100,2,FALSE)))"),"")</f>
        <v/>
      </c>
      <c r="Y281" s="46" t="str">
        <f>IFERROR(__xludf.DUMMYFUNCTION("if(U281="""","""",if($S281,""Not aligned w/ a specific learning goal."",U281&amp;"": ""&amp;vlookup(to_text(U281),'1.Learning-Goals'!$A$3:$B$100,2,FALSE)))"),"")</f>
        <v/>
      </c>
      <c r="Z281" s="46" t="str">
        <f>IFERROR(__xludf.DUMMYFUNCTION("if(V281="""","""",if($S281,""Not aligned w/ a specific learning goal."",V281&amp;"": ""&amp;vlookup(to_text(V281),'1.Learning-Goals'!$A$3:$B$100,2,FALSE)))"),"")</f>
        <v/>
      </c>
      <c r="AA281" s="46" t="str">
        <f>IFERROR(__xludf.DUMMYFUNCTION("if(W281="""","""",if($S281,""Not aligned w/ a specific learning goal."",W281&amp;"": ""&amp;vlookup(to_text(W281),'1.Learning-Goals'!$A$3:$B$100,2,FALSE)))"),"")</f>
        <v/>
      </c>
      <c r="AB281" s="48"/>
      <c r="AC281" s="48"/>
      <c r="AD281" s="48"/>
      <c r="AE281" s="48"/>
      <c r="AF281" s="48"/>
      <c r="AG281" s="48"/>
      <c r="AH281" s="48"/>
      <c r="AI281" s="48"/>
    </row>
    <row r="282">
      <c r="A282" s="41"/>
      <c r="B282" s="42" t="str">
        <f t="shared" si="1"/>
        <v/>
      </c>
      <c r="C282" s="38" t="s">
        <v>742</v>
      </c>
      <c r="D282" s="43" t="s">
        <v>743</v>
      </c>
      <c r="E282" s="38" t="s">
        <v>363</v>
      </c>
      <c r="F282" s="38" t="s">
        <v>364</v>
      </c>
      <c r="G282" s="43" t="s">
        <v>703</v>
      </c>
      <c r="H282" s="38" t="s">
        <v>6</v>
      </c>
      <c r="I282" s="43" t="s">
        <v>366</v>
      </c>
      <c r="J282" s="43"/>
      <c r="K282" s="43"/>
      <c r="L282" s="50"/>
      <c r="M282" s="43"/>
      <c r="N282" s="43"/>
      <c r="O282" s="38" t="s">
        <v>367</v>
      </c>
      <c r="P282" s="51" t="s">
        <v>744</v>
      </c>
      <c r="Q282" s="45">
        <v>44451.0</v>
      </c>
      <c r="R282" s="46" t="str">
        <f>IFERROR(__xludf.DUMMYFUNCTION("if(isblank($A282),"""",REGEXREPLACE($A282,   "",?(\d),?"",  ""$1""&amp;""-""&amp;$H282))"),"")</f>
        <v/>
      </c>
      <c r="S282" s="47" t="b">
        <f t="shared" si="2"/>
        <v>0</v>
      </c>
      <c r="T282" s="47" t="str">
        <f>IFERROR(__xludf.DUMMYFUNCTION("iferror(split(A282,"","",TRUE,TRUE),"""")"),"")</f>
        <v/>
      </c>
      <c r="U282" s="47"/>
      <c r="V282" s="47"/>
      <c r="W282" s="47"/>
      <c r="X282" s="46" t="str">
        <f>IFERROR(__xludf.DUMMYFUNCTION("if(T282="""","""",if($S282,""Not aligned w/ a specific learning goal."",T282&amp;"": ""&amp;vlookup(to_text(T282),'1.Learning-Goals'!$A$3:$B$100,2,FALSE)))"),"")</f>
        <v/>
      </c>
      <c r="Y282" s="46" t="str">
        <f>IFERROR(__xludf.DUMMYFUNCTION("if(U282="""","""",if($S282,""Not aligned w/ a specific learning goal."",U282&amp;"": ""&amp;vlookup(to_text(U282),'1.Learning-Goals'!$A$3:$B$100,2,FALSE)))"),"")</f>
        <v/>
      </c>
      <c r="Z282" s="46" t="str">
        <f>IFERROR(__xludf.DUMMYFUNCTION("if(V282="""","""",if($S282,""Not aligned w/ a specific learning goal."",V282&amp;"": ""&amp;vlookup(to_text(V282),'1.Learning-Goals'!$A$3:$B$100,2,FALSE)))"),"")</f>
        <v/>
      </c>
      <c r="AA282" s="46" t="str">
        <f>IFERROR(__xludf.DUMMYFUNCTION("if(W282="""","""",if($S282,""Not aligned w/ a specific learning goal."",W282&amp;"": ""&amp;vlookup(to_text(W282),'1.Learning-Goals'!$A$3:$B$100,2,FALSE)))"),"")</f>
        <v/>
      </c>
      <c r="AB282" s="48"/>
      <c r="AC282" s="48"/>
      <c r="AD282" s="48"/>
      <c r="AE282" s="48"/>
      <c r="AF282" s="48"/>
      <c r="AG282" s="48"/>
      <c r="AH282" s="48"/>
      <c r="AI282" s="48"/>
    </row>
    <row r="283">
      <c r="A283" s="41"/>
      <c r="B283" s="42" t="str">
        <f t="shared" si="1"/>
        <v/>
      </c>
      <c r="C283" s="38" t="s">
        <v>745</v>
      </c>
      <c r="D283" s="43" t="s">
        <v>746</v>
      </c>
      <c r="E283" s="38" t="s">
        <v>363</v>
      </c>
      <c r="F283" s="38" t="s">
        <v>364</v>
      </c>
      <c r="G283" s="43" t="s">
        <v>703</v>
      </c>
      <c r="H283" s="38" t="s">
        <v>6</v>
      </c>
      <c r="I283" s="43" t="s">
        <v>366</v>
      </c>
      <c r="J283" s="43"/>
      <c r="K283" s="43"/>
      <c r="L283" s="50"/>
      <c r="M283" s="43"/>
      <c r="N283" s="43"/>
      <c r="O283" s="38" t="s">
        <v>367</v>
      </c>
      <c r="P283" s="51" t="s">
        <v>747</v>
      </c>
      <c r="Q283" s="45">
        <v>44451.0</v>
      </c>
      <c r="R283" s="46" t="str">
        <f>IFERROR(__xludf.DUMMYFUNCTION("if(isblank($A283),"""",REGEXREPLACE($A283,   "",?(\d),?"",  ""$1""&amp;""-""&amp;$H283))"),"")</f>
        <v/>
      </c>
      <c r="S283" s="47" t="b">
        <f t="shared" si="2"/>
        <v>0</v>
      </c>
      <c r="T283" s="47" t="str">
        <f>IFERROR(__xludf.DUMMYFUNCTION("iferror(split(A283,"","",TRUE,TRUE),"""")"),"")</f>
        <v/>
      </c>
      <c r="U283" s="47"/>
      <c r="V283" s="47"/>
      <c r="W283" s="47"/>
      <c r="X283" s="46" t="str">
        <f>IFERROR(__xludf.DUMMYFUNCTION("if(T283="""","""",if($S283,""Not aligned w/ a specific learning goal."",T283&amp;"": ""&amp;vlookup(to_text(T283),'1.Learning-Goals'!$A$3:$B$100,2,FALSE)))"),"")</f>
        <v/>
      </c>
      <c r="Y283" s="46" t="str">
        <f>IFERROR(__xludf.DUMMYFUNCTION("if(U283="""","""",if($S283,""Not aligned w/ a specific learning goal."",U283&amp;"": ""&amp;vlookup(to_text(U283),'1.Learning-Goals'!$A$3:$B$100,2,FALSE)))"),"")</f>
        <v/>
      </c>
      <c r="Z283" s="46" t="str">
        <f>IFERROR(__xludf.DUMMYFUNCTION("if(V283="""","""",if($S283,""Not aligned w/ a specific learning goal."",V283&amp;"": ""&amp;vlookup(to_text(V283),'1.Learning-Goals'!$A$3:$B$100,2,FALSE)))"),"")</f>
        <v/>
      </c>
      <c r="AA283" s="46" t="str">
        <f>IFERROR(__xludf.DUMMYFUNCTION("if(W283="""","""",if($S283,""Not aligned w/ a specific learning goal."",W283&amp;"": ""&amp;vlookup(to_text(W283),'1.Learning-Goals'!$A$3:$B$100,2,FALSE)))"),"")</f>
        <v/>
      </c>
      <c r="AB283" s="48"/>
      <c r="AC283" s="48"/>
      <c r="AD283" s="48"/>
      <c r="AE283" s="48"/>
      <c r="AF283" s="48"/>
      <c r="AG283" s="48"/>
      <c r="AH283" s="48"/>
      <c r="AI283" s="48"/>
    </row>
    <row r="284">
      <c r="A284" s="41"/>
      <c r="B284" s="42" t="str">
        <f t="shared" si="1"/>
        <v/>
      </c>
      <c r="C284" s="38" t="s">
        <v>748</v>
      </c>
      <c r="D284" s="43" t="s">
        <v>749</v>
      </c>
      <c r="E284" s="38" t="s">
        <v>363</v>
      </c>
      <c r="F284" s="38" t="s">
        <v>364</v>
      </c>
      <c r="G284" s="43" t="s">
        <v>703</v>
      </c>
      <c r="H284" s="38" t="s">
        <v>6</v>
      </c>
      <c r="I284" s="43" t="s">
        <v>366</v>
      </c>
      <c r="J284" s="43"/>
      <c r="K284" s="43"/>
      <c r="L284" s="50"/>
      <c r="M284" s="43"/>
      <c r="N284" s="43"/>
      <c r="O284" s="38" t="s">
        <v>367</v>
      </c>
      <c r="P284" s="51" t="s">
        <v>750</v>
      </c>
      <c r="Q284" s="45">
        <v>44451.0</v>
      </c>
      <c r="R284" s="46" t="str">
        <f>IFERROR(__xludf.DUMMYFUNCTION("if(isblank($A284),"""",REGEXREPLACE($A284,   "",?(\d),?"",  ""$1""&amp;""-""&amp;$H284))"),"")</f>
        <v/>
      </c>
      <c r="S284" s="47" t="b">
        <f t="shared" si="2"/>
        <v>0</v>
      </c>
      <c r="T284" s="47" t="str">
        <f>IFERROR(__xludf.DUMMYFUNCTION("iferror(split(A284,"","",TRUE,TRUE),"""")"),"")</f>
        <v/>
      </c>
      <c r="U284" s="47"/>
      <c r="V284" s="47"/>
      <c r="W284" s="47"/>
      <c r="X284" s="46" t="str">
        <f>IFERROR(__xludf.DUMMYFUNCTION("if(T284="""","""",if($S284,""Not aligned w/ a specific learning goal."",T284&amp;"": ""&amp;vlookup(to_text(T284),'1.Learning-Goals'!$A$3:$B$100,2,FALSE)))"),"")</f>
        <v/>
      </c>
      <c r="Y284" s="46" t="str">
        <f>IFERROR(__xludf.DUMMYFUNCTION("if(U284="""","""",if($S284,""Not aligned w/ a specific learning goal."",U284&amp;"": ""&amp;vlookup(to_text(U284),'1.Learning-Goals'!$A$3:$B$100,2,FALSE)))"),"")</f>
        <v/>
      </c>
      <c r="Z284" s="46" t="str">
        <f>IFERROR(__xludf.DUMMYFUNCTION("if(V284="""","""",if($S284,""Not aligned w/ a specific learning goal."",V284&amp;"": ""&amp;vlookup(to_text(V284),'1.Learning-Goals'!$A$3:$B$100,2,FALSE)))"),"")</f>
        <v/>
      </c>
      <c r="AA284" s="46" t="str">
        <f>IFERROR(__xludf.DUMMYFUNCTION("if(W284="""","""",if($S284,""Not aligned w/ a specific learning goal."",W284&amp;"": ""&amp;vlookup(to_text(W284),'1.Learning-Goals'!$A$3:$B$100,2,FALSE)))"),"")</f>
        <v/>
      </c>
      <c r="AB284" s="48"/>
      <c r="AC284" s="48"/>
      <c r="AD284" s="48"/>
      <c r="AE284" s="48"/>
      <c r="AF284" s="48"/>
      <c r="AG284" s="48"/>
      <c r="AH284" s="48"/>
      <c r="AI284" s="48"/>
    </row>
    <row r="285">
      <c r="A285" s="41"/>
      <c r="B285" s="42" t="str">
        <f t="shared" si="1"/>
        <v/>
      </c>
      <c r="C285" s="38" t="s">
        <v>751</v>
      </c>
      <c r="D285" s="43" t="s">
        <v>362</v>
      </c>
      <c r="E285" s="38" t="s">
        <v>363</v>
      </c>
      <c r="F285" s="38" t="s">
        <v>364</v>
      </c>
      <c r="G285" s="43" t="s">
        <v>752</v>
      </c>
      <c r="H285" s="38" t="s">
        <v>6</v>
      </c>
      <c r="I285" s="43" t="s">
        <v>366</v>
      </c>
      <c r="J285" s="43"/>
      <c r="K285" s="43"/>
      <c r="L285" s="50"/>
      <c r="M285" s="43"/>
      <c r="N285" s="43"/>
      <c r="O285" s="38" t="s">
        <v>367</v>
      </c>
      <c r="P285" s="51" t="s">
        <v>753</v>
      </c>
      <c r="Q285" s="45">
        <v>44451.0</v>
      </c>
      <c r="R285" s="46" t="str">
        <f>IFERROR(__xludf.DUMMYFUNCTION("if(isblank($A285),"""",REGEXREPLACE($A285,   "",?(\d),?"",  ""$1""&amp;""-""&amp;$H285))"),"")</f>
        <v/>
      </c>
      <c r="S285" s="47" t="b">
        <f t="shared" si="2"/>
        <v>0</v>
      </c>
      <c r="T285" s="47" t="str">
        <f>IFERROR(__xludf.DUMMYFUNCTION("iferror(split(A285,"","",TRUE,TRUE),"""")"),"")</f>
        <v/>
      </c>
      <c r="U285" s="47"/>
      <c r="V285" s="47"/>
      <c r="W285" s="47"/>
      <c r="X285" s="46" t="str">
        <f>IFERROR(__xludf.DUMMYFUNCTION("if(T285="""","""",if($S285,""Not aligned w/ a specific learning goal."",T285&amp;"": ""&amp;vlookup(to_text(T285),'1.Learning-Goals'!$A$3:$B$100,2,FALSE)))"),"")</f>
        <v/>
      </c>
      <c r="Y285" s="46" t="str">
        <f>IFERROR(__xludf.DUMMYFUNCTION("if(U285="""","""",if($S285,""Not aligned w/ a specific learning goal."",U285&amp;"": ""&amp;vlookup(to_text(U285),'1.Learning-Goals'!$A$3:$B$100,2,FALSE)))"),"")</f>
        <v/>
      </c>
      <c r="Z285" s="46" t="str">
        <f>IFERROR(__xludf.DUMMYFUNCTION("if(V285="""","""",if($S285,""Not aligned w/ a specific learning goal."",V285&amp;"": ""&amp;vlookup(to_text(V285),'1.Learning-Goals'!$A$3:$B$100,2,FALSE)))"),"")</f>
        <v/>
      </c>
      <c r="AA285" s="46" t="str">
        <f>IFERROR(__xludf.DUMMYFUNCTION("if(W285="""","""",if($S285,""Not aligned w/ a specific learning goal."",W285&amp;"": ""&amp;vlookup(to_text(W285),'1.Learning-Goals'!$A$3:$B$100,2,FALSE)))"),"")</f>
        <v/>
      </c>
      <c r="AB285" s="48"/>
      <c r="AC285" s="48"/>
      <c r="AD285" s="48"/>
      <c r="AE285" s="48"/>
      <c r="AF285" s="48"/>
      <c r="AG285" s="48"/>
      <c r="AH285" s="48"/>
      <c r="AI285" s="48"/>
    </row>
    <row r="286">
      <c r="A286" s="41"/>
      <c r="B286" s="42" t="str">
        <f t="shared" si="1"/>
        <v/>
      </c>
      <c r="C286" s="38" t="s">
        <v>754</v>
      </c>
      <c r="D286" s="43" t="s">
        <v>755</v>
      </c>
      <c r="E286" s="38" t="s">
        <v>363</v>
      </c>
      <c r="F286" s="38" t="s">
        <v>364</v>
      </c>
      <c r="G286" s="43" t="s">
        <v>752</v>
      </c>
      <c r="H286" s="38" t="s">
        <v>6</v>
      </c>
      <c r="I286" s="43" t="s">
        <v>366</v>
      </c>
      <c r="J286" s="43"/>
      <c r="K286" s="43"/>
      <c r="L286" s="50"/>
      <c r="M286" s="43"/>
      <c r="N286" s="43"/>
      <c r="O286" s="38" t="s">
        <v>367</v>
      </c>
      <c r="P286" s="51" t="s">
        <v>756</v>
      </c>
      <c r="Q286" s="45">
        <v>44451.0</v>
      </c>
      <c r="R286" s="46" t="str">
        <f>IFERROR(__xludf.DUMMYFUNCTION("if(isblank($A286),"""",REGEXREPLACE($A286,   "",?(\d),?"",  ""$1""&amp;""-""&amp;$H286))"),"")</f>
        <v/>
      </c>
      <c r="S286" s="47" t="b">
        <f t="shared" si="2"/>
        <v>0</v>
      </c>
      <c r="T286" s="47" t="str">
        <f>IFERROR(__xludf.DUMMYFUNCTION("iferror(split(A286,"","",TRUE,TRUE),"""")"),"")</f>
        <v/>
      </c>
      <c r="U286" s="47"/>
      <c r="V286" s="47"/>
      <c r="W286" s="47"/>
      <c r="X286" s="46" t="str">
        <f>IFERROR(__xludf.DUMMYFUNCTION("if(T286="""","""",if($S286,""Not aligned w/ a specific learning goal."",T286&amp;"": ""&amp;vlookup(to_text(T286),'1.Learning-Goals'!$A$3:$B$100,2,FALSE)))"),"")</f>
        <v/>
      </c>
      <c r="Y286" s="46" t="str">
        <f>IFERROR(__xludf.DUMMYFUNCTION("if(U286="""","""",if($S286,""Not aligned w/ a specific learning goal."",U286&amp;"": ""&amp;vlookup(to_text(U286),'1.Learning-Goals'!$A$3:$B$100,2,FALSE)))"),"")</f>
        <v/>
      </c>
      <c r="Z286" s="46" t="str">
        <f>IFERROR(__xludf.DUMMYFUNCTION("if(V286="""","""",if($S286,""Not aligned w/ a specific learning goal."",V286&amp;"": ""&amp;vlookup(to_text(V286),'1.Learning-Goals'!$A$3:$B$100,2,FALSE)))"),"")</f>
        <v/>
      </c>
      <c r="AA286" s="46" t="str">
        <f>IFERROR(__xludf.DUMMYFUNCTION("if(W286="""","""",if($S286,""Not aligned w/ a specific learning goal."",W286&amp;"": ""&amp;vlookup(to_text(W286),'1.Learning-Goals'!$A$3:$B$100,2,FALSE)))"),"")</f>
        <v/>
      </c>
      <c r="AB286" s="48"/>
      <c r="AC286" s="48"/>
      <c r="AD286" s="48"/>
      <c r="AE286" s="48"/>
      <c r="AF286" s="48"/>
      <c r="AG286" s="48"/>
      <c r="AH286" s="48"/>
      <c r="AI286" s="48"/>
    </row>
    <row r="287">
      <c r="A287" s="41"/>
      <c r="B287" s="42" t="str">
        <f t="shared" si="1"/>
        <v/>
      </c>
      <c r="C287" s="38" t="s">
        <v>757</v>
      </c>
      <c r="D287" s="43" t="s">
        <v>758</v>
      </c>
      <c r="E287" s="38" t="s">
        <v>363</v>
      </c>
      <c r="F287" s="38" t="s">
        <v>364</v>
      </c>
      <c r="G287" s="43" t="s">
        <v>752</v>
      </c>
      <c r="H287" s="38" t="s">
        <v>6</v>
      </c>
      <c r="I287" s="43" t="s">
        <v>366</v>
      </c>
      <c r="J287" s="43"/>
      <c r="K287" s="43"/>
      <c r="L287" s="50"/>
      <c r="M287" s="43"/>
      <c r="N287" s="43"/>
      <c r="O287" s="38" t="s">
        <v>367</v>
      </c>
      <c r="P287" s="51" t="s">
        <v>759</v>
      </c>
      <c r="Q287" s="45">
        <v>44451.0</v>
      </c>
      <c r="R287" s="46" t="str">
        <f>IFERROR(__xludf.DUMMYFUNCTION("if(isblank($A287),"""",REGEXREPLACE($A287,   "",?(\d),?"",  ""$1""&amp;""-""&amp;$H287))"),"")</f>
        <v/>
      </c>
      <c r="S287" s="47" t="b">
        <f t="shared" si="2"/>
        <v>0</v>
      </c>
      <c r="T287" s="47" t="str">
        <f>IFERROR(__xludf.DUMMYFUNCTION("iferror(split(A287,"","",TRUE,TRUE),"""")"),"")</f>
        <v/>
      </c>
      <c r="U287" s="47"/>
      <c r="V287" s="47"/>
      <c r="W287" s="47"/>
      <c r="X287" s="46" t="str">
        <f>IFERROR(__xludf.DUMMYFUNCTION("if(T287="""","""",if($S287,""Not aligned w/ a specific learning goal."",T287&amp;"": ""&amp;vlookup(to_text(T287),'1.Learning-Goals'!$A$3:$B$100,2,FALSE)))"),"")</f>
        <v/>
      </c>
      <c r="Y287" s="46" t="str">
        <f>IFERROR(__xludf.DUMMYFUNCTION("if(U287="""","""",if($S287,""Not aligned w/ a specific learning goal."",U287&amp;"": ""&amp;vlookup(to_text(U287),'1.Learning-Goals'!$A$3:$B$100,2,FALSE)))"),"")</f>
        <v/>
      </c>
      <c r="Z287" s="46" t="str">
        <f>IFERROR(__xludf.DUMMYFUNCTION("if(V287="""","""",if($S287,""Not aligned w/ a specific learning goal."",V287&amp;"": ""&amp;vlookup(to_text(V287),'1.Learning-Goals'!$A$3:$B$100,2,FALSE)))"),"")</f>
        <v/>
      </c>
      <c r="AA287" s="46" t="str">
        <f>IFERROR(__xludf.DUMMYFUNCTION("if(W287="""","""",if($S287,""Not aligned w/ a specific learning goal."",W287&amp;"": ""&amp;vlookup(to_text(W287),'1.Learning-Goals'!$A$3:$B$100,2,FALSE)))"),"")</f>
        <v/>
      </c>
      <c r="AB287" s="48"/>
      <c r="AC287" s="48"/>
      <c r="AD287" s="48"/>
      <c r="AE287" s="48"/>
      <c r="AF287" s="48"/>
      <c r="AG287" s="48"/>
      <c r="AH287" s="48"/>
      <c r="AI287" s="48"/>
    </row>
    <row r="288">
      <c r="A288" s="41"/>
      <c r="B288" s="42" t="str">
        <f t="shared" si="1"/>
        <v/>
      </c>
      <c r="C288" s="38" t="s">
        <v>760</v>
      </c>
      <c r="D288" s="43" t="s">
        <v>371</v>
      </c>
      <c r="E288" s="38" t="s">
        <v>363</v>
      </c>
      <c r="F288" s="38" t="s">
        <v>364</v>
      </c>
      <c r="G288" s="43" t="s">
        <v>752</v>
      </c>
      <c r="H288" s="38" t="s">
        <v>6</v>
      </c>
      <c r="I288" s="43" t="s">
        <v>366</v>
      </c>
      <c r="J288" s="43"/>
      <c r="K288" s="43"/>
      <c r="L288" s="50"/>
      <c r="M288" s="43"/>
      <c r="N288" s="43"/>
      <c r="O288" s="38" t="s">
        <v>367</v>
      </c>
      <c r="P288" s="51" t="s">
        <v>761</v>
      </c>
      <c r="Q288" s="45">
        <v>44451.0</v>
      </c>
      <c r="R288" s="46" t="str">
        <f>IFERROR(__xludf.DUMMYFUNCTION("if(isblank($A288),"""",REGEXREPLACE($A288,   "",?(\d),?"",  ""$1""&amp;""-""&amp;$H288))"),"")</f>
        <v/>
      </c>
      <c r="S288" s="47" t="b">
        <f t="shared" si="2"/>
        <v>0</v>
      </c>
      <c r="T288" s="47" t="str">
        <f>IFERROR(__xludf.DUMMYFUNCTION("iferror(split(A288,"","",TRUE,TRUE),"""")"),"")</f>
        <v/>
      </c>
      <c r="U288" s="47"/>
      <c r="V288" s="47"/>
      <c r="W288" s="47"/>
      <c r="X288" s="46" t="str">
        <f>IFERROR(__xludf.DUMMYFUNCTION("if(T288="""","""",if($S288,""Not aligned w/ a specific learning goal."",T288&amp;"": ""&amp;vlookup(to_text(T288),'1.Learning-Goals'!$A$3:$B$100,2,FALSE)))"),"")</f>
        <v/>
      </c>
      <c r="Y288" s="46" t="str">
        <f>IFERROR(__xludf.DUMMYFUNCTION("if(U288="""","""",if($S288,""Not aligned w/ a specific learning goal."",U288&amp;"": ""&amp;vlookup(to_text(U288),'1.Learning-Goals'!$A$3:$B$100,2,FALSE)))"),"")</f>
        <v/>
      </c>
      <c r="Z288" s="46" t="str">
        <f>IFERROR(__xludf.DUMMYFUNCTION("if(V288="""","""",if($S288,""Not aligned w/ a specific learning goal."",V288&amp;"": ""&amp;vlookup(to_text(V288),'1.Learning-Goals'!$A$3:$B$100,2,FALSE)))"),"")</f>
        <v/>
      </c>
      <c r="AA288" s="46" t="str">
        <f>IFERROR(__xludf.DUMMYFUNCTION("if(W288="""","""",if($S288,""Not aligned w/ a specific learning goal."",W288&amp;"": ""&amp;vlookup(to_text(W288),'1.Learning-Goals'!$A$3:$B$100,2,FALSE)))"),"")</f>
        <v/>
      </c>
      <c r="AB288" s="48"/>
      <c r="AC288" s="48"/>
      <c r="AD288" s="48"/>
      <c r="AE288" s="48"/>
      <c r="AF288" s="48"/>
      <c r="AG288" s="48"/>
      <c r="AH288" s="48"/>
      <c r="AI288" s="48"/>
    </row>
    <row r="289">
      <c r="A289" s="41"/>
      <c r="B289" s="42" t="str">
        <f t="shared" si="1"/>
        <v/>
      </c>
      <c r="C289" s="38" t="s">
        <v>762</v>
      </c>
      <c r="D289" s="43" t="s">
        <v>763</v>
      </c>
      <c r="E289" s="38" t="s">
        <v>363</v>
      </c>
      <c r="F289" s="38" t="s">
        <v>364</v>
      </c>
      <c r="G289" s="43" t="s">
        <v>752</v>
      </c>
      <c r="H289" s="38" t="s">
        <v>6</v>
      </c>
      <c r="I289" s="43" t="s">
        <v>366</v>
      </c>
      <c r="J289" s="43"/>
      <c r="K289" s="43"/>
      <c r="L289" s="50"/>
      <c r="M289" s="43"/>
      <c r="N289" s="43"/>
      <c r="O289" s="38" t="s">
        <v>367</v>
      </c>
      <c r="P289" s="51" t="s">
        <v>764</v>
      </c>
      <c r="Q289" s="45">
        <v>44451.0</v>
      </c>
      <c r="R289" s="46" t="str">
        <f>IFERROR(__xludf.DUMMYFUNCTION("if(isblank($A289),"""",REGEXREPLACE($A289,   "",?(\d),?"",  ""$1""&amp;""-""&amp;$H289))"),"")</f>
        <v/>
      </c>
      <c r="S289" s="47" t="b">
        <f t="shared" si="2"/>
        <v>0</v>
      </c>
      <c r="T289" s="47" t="str">
        <f>IFERROR(__xludf.DUMMYFUNCTION("iferror(split(A289,"","",TRUE,TRUE),"""")"),"")</f>
        <v/>
      </c>
      <c r="U289" s="47"/>
      <c r="V289" s="47"/>
      <c r="W289" s="47"/>
      <c r="X289" s="46" t="str">
        <f>IFERROR(__xludf.DUMMYFUNCTION("if(T289="""","""",if($S289,""Not aligned w/ a specific learning goal."",T289&amp;"": ""&amp;vlookup(to_text(T289),'1.Learning-Goals'!$A$3:$B$100,2,FALSE)))"),"")</f>
        <v/>
      </c>
      <c r="Y289" s="46" t="str">
        <f>IFERROR(__xludf.DUMMYFUNCTION("if(U289="""","""",if($S289,""Not aligned w/ a specific learning goal."",U289&amp;"": ""&amp;vlookup(to_text(U289),'1.Learning-Goals'!$A$3:$B$100,2,FALSE)))"),"")</f>
        <v/>
      </c>
      <c r="Z289" s="46" t="str">
        <f>IFERROR(__xludf.DUMMYFUNCTION("if(V289="""","""",if($S289,""Not aligned w/ a specific learning goal."",V289&amp;"": ""&amp;vlookup(to_text(V289),'1.Learning-Goals'!$A$3:$B$100,2,FALSE)))"),"")</f>
        <v/>
      </c>
      <c r="AA289" s="46" t="str">
        <f>IFERROR(__xludf.DUMMYFUNCTION("if(W289="""","""",if($S289,""Not aligned w/ a specific learning goal."",W289&amp;"": ""&amp;vlookup(to_text(W289),'1.Learning-Goals'!$A$3:$B$100,2,FALSE)))"),"")</f>
        <v/>
      </c>
      <c r="AB289" s="48"/>
      <c r="AC289" s="48"/>
      <c r="AD289" s="48"/>
      <c r="AE289" s="48"/>
      <c r="AF289" s="48"/>
      <c r="AG289" s="48"/>
      <c r="AH289" s="48"/>
      <c r="AI289" s="48"/>
    </row>
    <row r="290">
      <c r="A290" s="41"/>
      <c r="B290" s="42" t="str">
        <f t="shared" si="1"/>
        <v/>
      </c>
      <c r="C290" s="38" t="s">
        <v>765</v>
      </c>
      <c r="D290" s="43" t="s">
        <v>560</v>
      </c>
      <c r="E290" s="38" t="s">
        <v>363</v>
      </c>
      <c r="F290" s="38" t="s">
        <v>364</v>
      </c>
      <c r="G290" s="43" t="s">
        <v>752</v>
      </c>
      <c r="H290" s="38" t="s">
        <v>6</v>
      </c>
      <c r="I290" s="43" t="s">
        <v>366</v>
      </c>
      <c r="J290" s="43"/>
      <c r="K290" s="43"/>
      <c r="L290" s="50"/>
      <c r="M290" s="43"/>
      <c r="N290" s="43"/>
      <c r="O290" s="38" t="s">
        <v>367</v>
      </c>
      <c r="P290" s="51" t="s">
        <v>766</v>
      </c>
      <c r="Q290" s="45">
        <v>44451.0</v>
      </c>
      <c r="R290" s="46" t="str">
        <f>IFERROR(__xludf.DUMMYFUNCTION("if(isblank($A290),"""",REGEXREPLACE($A290,   "",?(\d),?"",  ""$1""&amp;""-""&amp;$H290))"),"")</f>
        <v/>
      </c>
      <c r="S290" s="47" t="b">
        <f t="shared" si="2"/>
        <v>0</v>
      </c>
      <c r="T290" s="47" t="str">
        <f>IFERROR(__xludf.DUMMYFUNCTION("iferror(split(A290,"","",TRUE,TRUE),"""")"),"")</f>
        <v/>
      </c>
      <c r="U290" s="47"/>
      <c r="V290" s="47"/>
      <c r="W290" s="47"/>
      <c r="X290" s="46" t="str">
        <f>IFERROR(__xludf.DUMMYFUNCTION("if(T290="""","""",if($S290,""Not aligned w/ a specific learning goal."",T290&amp;"": ""&amp;vlookup(to_text(T290),'1.Learning-Goals'!$A$3:$B$100,2,FALSE)))"),"")</f>
        <v/>
      </c>
      <c r="Y290" s="46" t="str">
        <f>IFERROR(__xludf.DUMMYFUNCTION("if(U290="""","""",if($S290,""Not aligned w/ a specific learning goal."",U290&amp;"": ""&amp;vlookup(to_text(U290),'1.Learning-Goals'!$A$3:$B$100,2,FALSE)))"),"")</f>
        <v/>
      </c>
      <c r="Z290" s="46" t="str">
        <f>IFERROR(__xludf.DUMMYFUNCTION("if(V290="""","""",if($S290,""Not aligned w/ a specific learning goal."",V290&amp;"": ""&amp;vlookup(to_text(V290),'1.Learning-Goals'!$A$3:$B$100,2,FALSE)))"),"")</f>
        <v/>
      </c>
      <c r="AA290" s="46" t="str">
        <f>IFERROR(__xludf.DUMMYFUNCTION("if(W290="""","""",if($S290,""Not aligned w/ a specific learning goal."",W290&amp;"": ""&amp;vlookup(to_text(W290),'1.Learning-Goals'!$A$3:$B$100,2,FALSE)))"),"")</f>
        <v/>
      </c>
      <c r="AB290" s="48"/>
      <c r="AC290" s="48"/>
      <c r="AD290" s="48"/>
      <c r="AE290" s="48"/>
      <c r="AF290" s="48"/>
      <c r="AG290" s="48"/>
      <c r="AH290" s="48"/>
      <c r="AI290" s="48"/>
    </row>
    <row r="291">
      <c r="A291" s="41"/>
      <c r="B291" s="42" t="str">
        <f t="shared" si="1"/>
        <v/>
      </c>
      <c r="C291" s="38" t="s">
        <v>767</v>
      </c>
      <c r="D291" s="43" t="s">
        <v>374</v>
      </c>
      <c r="E291" s="38" t="s">
        <v>363</v>
      </c>
      <c r="F291" s="38" t="s">
        <v>364</v>
      </c>
      <c r="G291" s="43" t="s">
        <v>752</v>
      </c>
      <c r="H291" s="38" t="s">
        <v>6</v>
      </c>
      <c r="I291" s="43" t="s">
        <v>366</v>
      </c>
      <c r="J291" s="43"/>
      <c r="K291" s="43"/>
      <c r="L291" s="50"/>
      <c r="M291" s="43"/>
      <c r="N291" s="43"/>
      <c r="O291" s="38" t="s">
        <v>367</v>
      </c>
      <c r="P291" s="51" t="s">
        <v>768</v>
      </c>
      <c r="Q291" s="45">
        <v>44451.0</v>
      </c>
      <c r="R291" s="46" t="str">
        <f>IFERROR(__xludf.DUMMYFUNCTION("if(isblank($A291),"""",REGEXREPLACE($A291,   "",?(\d),?"",  ""$1""&amp;""-""&amp;$H291))"),"")</f>
        <v/>
      </c>
      <c r="S291" s="47" t="b">
        <f t="shared" si="2"/>
        <v>0</v>
      </c>
      <c r="T291" s="47" t="str">
        <f>IFERROR(__xludf.DUMMYFUNCTION("iferror(split(A291,"","",TRUE,TRUE),"""")"),"")</f>
        <v/>
      </c>
      <c r="U291" s="47"/>
      <c r="V291" s="47"/>
      <c r="W291" s="47"/>
      <c r="X291" s="46" t="str">
        <f>IFERROR(__xludf.DUMMYFUNCTION("if(T291="""","""",if($S291,""Not aligned w/ a specific learning goal."",T291&amp;"": ""&amp;vlookup(to_text(T291),'1.Learning-Goals'!$A$3:$B$100,2,FALSE)))"),"")</f>
        <v/>
      </c>
      <c r="Y291" s="46" t="str">
        <f>IFERROR(__xludf.DUMMYFUNCTION("if(U291="""","""",if($S291,""Not aligned w/ a specific learning goal."",U291&amp;"": ""&amp;vlookup(to_text(U291),'1.Learning-Goals'!$A$3:$B$100,2,FALSE)))"),"")</f>
        <v/>
      </c>
      <c r="Z291" s="46" t="str">
        <f>IFERROR(__xludf.DUMMYFUNCTION("if(V291="""","""",if($S291,""Not aligned w/ a specific learning goal."",V291&amp;"": ""&amp;vlookup(to_text(V291),'1.Learning-Goals'!$A$3:$B$100,2,FALSE)))"),"")</f>
        <v/>
      </c>
      <c r="AA291" s="46" t="str">
        <f>IFERROR(__xludf.DUMMYFUNCTION("if(W291="""","""",if($S291,""Not aligned w/ a specific learning goal."",W291&amp;"": ""&amp;vlookup(to_text(W291),'1.Learning-Goals'!$A$3:$B$100,2,FALSE)))"),"")</f>
        <v/>
      </c>
      <c r="AB291" s="48"/>
      <c r="AC291" s="48"/>
      <c r="AD291" s="48"/>
      <c r="AE291" s="48"/>
      <c r="AF291" s="48"/>
      <c r="AG291" s="48"/>
      <c r="AH291" s="48"/>
      <c r="AI291" s="48"/>
    </row>
    <row r="292">
      <c r="A292" s="41"/>
      <c r="B292" s="42" t="str">
        <f t="shared" si="1"/>
        <v/>
      </c>
      <c r="C292" s="38" t="s">
        <v>769</v>
      </c>
      <c r="D292" s="43" t="s">
        <v>770</v>
      </c>
      <c r="E292" s="38" t="s">
        <v>363</v>
      </c>
      <c r="F292" s="38" t="s">
        <v>364</v>
      </c>
      <c r="G292" s="43" t="s">
        <v>752</v>
      </c>
      <c r="H292" s="38" t="s">
        <v>6</v>
      </c>
      <c r="I292" s="43" t="s">
        <v>366</v>
      </c>
      <c r="J292" s="43"/>
      <c r="K292" s="43"/>
      <c r="L292" s="50"/>
      <c r="M292" s="43"/>
      <c r="N292" s="43"/>
      <c r="O292" s="38" t="s">
        <v>367</v>
      </c>
      <c r="P292" s="51" t="s">
        <v>771</v>
      </c>
      <c r="Q292" s="45">
        <v>44451.0</v>
      </c>
      <c r="R292" s="46" t="str">
        <f>IFERROR(__xludf.DUMMYFUNCTION("if(isblank($A292),"""",REGEXREPLACE($A292,   "",?(\d),?"",  ""$1""&amp;""-""&amp;$H292))"),"")</f>
        <v/>
      </c>
      <c r="S292" s="47" t="b">
        <f t="shared" si="2"/>
        <v>0</v>
      </c>
      <c r="T292" s="47" t="str">
        <f>IFERROR(__xludf.DUMMYFUNCTION("iferror(split(A292,"","",TRUE,TRUE),"""")"),"")</f>
        <v/>
      </c>
      <c r="U292" s="47"/>
      <c r="V292" s="47"/>
      <c r="W292" s="47"/>
      <c r="X292" s="46" t="str">
        <f>IFERROR(__xludf.DUMMYFUNCTION("if(T292="""","""",if($S292,""Not aligned w/ a specific learning goal."",T292&amp;"": ""&amp;vlookup(to_text(T292),'1.Learning-Goals'!$A$3:$B$100,2,FALSE)))"),"")</f>
        <v/>
      </c>
      <c r="Y292" s="46" t="str">
        <f>IFERROR(__xludf.DUMMYFUNCTION("if(U292="""","""",if($S292,""Not aligned w/ a specific learning goal."",U292&amp;"": ""&amp;vlookup(to_text(U292),'1.Learning-Goals'!$A$3:$B$100,2,FALSE)))"),"")</f>
        <v/>
      </c>
      <c r="Z292" s="46" t="str">
        <f>IFERROR(__xludf.DUMMYFUNCTION("if(V292="""","""",if($S292,""Not aligned w/ a specific learning goal."",V292&amp;"": ""&amp;vlookup(to_text(V292),'1.Learning-Goals'!$A$3:$B$100,2,FALSE)))"),"")</f>
        <v/>
      </c>
      <c r="AA292" s="46" t="str">
        <f>IFERROR(__xludf.DUMMYFUNCTION("if(W292="""","""",if($S292,""Not aligned w/ a specific learning goal."",W292&amp;"": ""&amp;vlookup(to_text(W292),'1.Learning-Goals'!$A$3:$B$100,2,FALSE)))"),"")</f>
        <v/>
      </c>
      <c r="AB292" s="48"/>
      <c r="AC292" s="48"/>
      <c r="AD292" s="48"/>
      <c r="AE292" s="48"/>
      <c r="AF292" s="48"/>
      <c r="AG292" s="48"/>
      <c r="AH292" s="48"/>
      <c r="AI292" s="48"/>
    </row>
    <row r="293">
      <c r="A293" s="41"/>
      <c r="B293" s="42" t="str">
        <f t="shared" si="1"/>
        <v/>
      </c>
      <c r="C293" s="38" t="s">
        <v>772</v>
      </c>
      <c r="D293" s="43" t="s">
        <v>773</v>
      </c>
      <c r="E293" s="38" t="s">
        <v>363</v>
      </c>
      <c r="F293" s="38" t="s">
        <v>364</v>
      </c>
      <c r="G293" s="43" t="s">
        <v>752</v>
      </c>
      <c r="H293" s="38" t="s">
        <v>6</v>
      </c>
      <c r="I293" s="43" t="s">
        <v>366</v>
      </c>
      <c r="J293" s="43"/>
      <c r="K293" s="43"/>
      <c r="L293" s="50"/>
      <c r="M293" s="43"/>
      <c r="N293" s="43"/>
      <c r="O293" s="38" t="s">
        <v>367</v>
      </c>
      <c r="P293" s="51" t="s">
        <v>774</v>
      </c>
      <c r="Q293" s="45">
        <v>44451.0</v>
      </c>
      <c r="R293" s="46" t="str">
        <f>IFERROR(__xludf.DUMMYFUNCTION("if(isblank($A293),"""",REGEXREPLACE($A293,   "",?(\d),?"",  ""$1""&amp;""-""&amp;$H293))"),"")</f>
        <v/>
      </c>
      <c r="S293" s="47" t="b">
        <f t="shared" si="2"/>
        <v>0</v>
      </c>
      <c r="T293" s="47" t="str">
        <f>IFERROR(__xludf.DUMMYFUNCTION("iferror(split(A293,"","",TRUE,TRUE),"""")"),"")</f>
        <v/>
      </c>
      <c r="U293" s="47"/>
      <c r="V293" s="47"/>
      <c r="W293" s="47"/>
      <c r="X293" s="46" t="str">
        <f>IFERROR(__xludf.DUMMYFUNCTION("if(T293="""","""",if($S293,""Not aligned w/ a specific learning goal."",T293&amp;"": ""&amp;vlookup(to_text(T293),'1.Learning-Goals'!$A$3:$B$100,2,FALSE)))"),"")</f>
        <v/>
      </c>
      <c r="Y293" s="46" t="str">
        <f>IFERROR(__xludf.DUMMYFUNCTION("if(U293="""","""",if($S293,""Not aligned w/ a specific learning goal."",U293&amp;"": ""&amp;vlookup(to_text(U293),'1.Learning-Goals'!$A$3:$B$100,2,FALSE)))"),"")</f>
        <v/>
      </c>
      <c r="Z293" s="46" t="str">
        <f>IFERROR(__xludf.DUMMYFUNCTION("if(V293="""","""",if($S293,""Not aligned w/ a specific learning goal."",V293&amp;"": ""&amp;vlookup(to_text(V293),'1.Learning-Goals'!$A$3:$B$100,2,FALSE)))"),"")</f>
        <v/>
      </c>
      <c r="AA293" s="46" t="str">
        <f>IFERROR(__xludf.DUMMYFUNCTION("if(W293="""","""",if($S293,""Not aligned w/ a specific learning goal."",W293&amp;"": ""&amp;vlookup(to_text(W293),'1.Learning-Goals'!$A$3:$B$100,2,FALSE)))"),"")</f>
        <v/>
      </c>
      <c r="AB293" s="48"/>
      <c r="AC293" s="48"/>
      <c r="AD293" s="48"/>
      <c r="AE293" s="48"/>
      <c r="AF293" s="48"/>
      <c r="AG293" s="48"/>
      <c r="AH293" s="48"/>
      <c r="AI293" s="48"/>
    </row>
    <row r="294">
      <c r="A294" s="41"/>
      <c r="B294" s="42" t="str">
        <f t="shared" si="1"/>
        <v/>
      </c>
      <c r="C294" s="38" t="s">
        <v>775</v>
      </c>
      <c r="D294" s="43" t="s">
        <v>730</v>
      </c>
      <c r="E294" s="38" t="s">
        <v>363</v>
      </c>
      <c r="F294" s="38" t="s">
        <v>364</v>
      </c>
      <c r="G294" s="43" t="s">
        <v>752</v>
      </c>
      <c r="H294" s="38" t="s">
        <v>6</v>
      </c>
      <c r="I294" s="43" t="s">
        <v>366</v>
      </c>
      <c r="J294" s="43"/>
      <c r="K294" s="43"/>
      <c r="L294" s="50"/>
      <c r="M294" s="43"/>
      <c r="N294" s="43"/>
      <c r="O294" s="38" t="s">
        <v>367</v>
      </c>
      <c r="P294" s="51" t="s">
        <v>776</v>
      </c>
      <c r="Q294" s="45">
        <v>44451.0</v>
      </c>
      <c r="R294" s="46" t="str">
        <f>IFERROR(__xludf.DUMMYFUNCTION("if(isblank($A294),"""",REGEXREPLACE($A294,   "",?(\d),?"",  ""$1""&amp;""-""&amp;$H294))"),"")</f>
        <v/>
      </c>
      <c r="S294" s="47" t="b">
        <f t="shared" si="2"/>
        <v>0</v>
      </c>
      <c r="T294" s="47" t="str">
        <f>IFERROR(__xludf.DUMMYFUNCTION("iferror(split(A294,"","",TRUE,TRUE),"""")"),"")</f>
        <v/>
      </c>
      <c r="U294" s="47"/>
      <c r="V294" s="47"/>
      <c r="W294" s="47"/>
      <c r="X294" s="46" t="str">
        <f>IFERROR(__xludf.DUMMYFUNCTION("if(T294="""","""",if($S294,""Not aligned w/ a specific learning goal."",T294&amp;"": ""&amp;vlookup(to_text(T294),'1.Learning-Goals'!$A$3:$B$100,2,FALSE)))"),"")</f>
        <v/>
      </c>
      <c r="Y294" s="46" t="str">
        <f>IFERROR(__xludf.DUMMYFUNCTION("if(U294="""","""",if($S294,""Not aligned w/ a specific learning goal."",U294&amp;"": ""&amp;vlookup(to_text(U294),'1.Learning-Goals'!$A$3:$B$100,2,FALSE)))"),"")</f>
        <v/>
      </c>
      <c r="Z294" s="46" t="str">
        <f>IFERROR(__xludf.DUMMYFUNCTION("if(V294="""","""",if($S294,""Not aligned w/ a specific learning goal."",V294&amp;"": ""&amp;vlookup(to_text(V294),'1.Learning-Goals'!$A$3:$B$100,2,FALSE)))"),"")</f>
        <v/>
      </c>
      <c r="AA294" s="46" t="str">
        <f>IFERROR(__xludf.DUMMYFUNCTION("if(W294="""","""",if($S294,""Not aligned w/ a specific learning goal."",W294&amp;"": ""&amp;vlookup(to_text(W294),'1.Learning-Goals'!$A$3:$B$100,2,FALSE)))"),"")</f>
        <v/>
      </c>
      <c r="AB294" s="48"/>
      <c r="AC294" s="48"/>
      <c r="AD294" s="48"/>
      <c r="AE294" s="48"/>
      <c r="AF294" s="48"/>
      <c r="AG294" s="48"/>
      <c r="AH294" s="48"/>
      <c r="AI294" s="48"/>
    </row>
    <row r="295">
      <c r="A295" s="41"/>
      <c r="B295" s="42" t="str">
        <f t="shared" si="1"/>
        <v/>
      </c>
      <c r="C295" s="38" t="s">
        <v>777</v>
      </c>
      <c r="D295" s="43" t="s">
        <v>778</v>
      </c>
      <c r="E295" s="38" t="s">
        <v>363</v>
      </c>
      <c r="F295" s="38" t="s">
        <v>364</v>
      </c>
      <c r="G295" s="43" t="s">
        <v>752</v>
      </c>
      <c r="H295" s="38" t="s">
        <v>6</v>
      </c>
      <c r="I295" s="43" t="s">
        <v>366</v>
      </c>
      <c r="J295" s="43"/>
      <c r="K295" s="43"/>
      <c r="L295" s="50"/>
      <c r="M295" s="43"/>
      <c r="N295" s="43"/>
      <c r="O295" s="38" t="s">
        <v>367</v>
      </c>
      <c r="P295" s="51" t="s">
        <v>779</v>
      </c>
      <c r="Q295" s="45">
        <v>44451.0</v>
      </c>
      <c r="R295" s="46" t="str">
        <f>IFERROR(__xludf.DUMMYFUNCTION("if(isblank($A295),"""",REGEXREPLACE($A295,   "",?(\d),?"",  ""$1""&amp;""-""&amp;$H295))"),"")</f>
        <v/>
      </c>
      <c r="S295" s="47" t="b">
        <f t="shared" si="2"/>
        <v>0</v>
      </c>
      <c r="T295" s="47" t="str">
        <f>IFERROR(__xludf.DUMMYFUNCTION("iferror(split(A295,"","",TRUE,TRUE),"""")"),"")</f>
        <v/>
      </c>
      <c r="U295" s="47"/>
      <c r="V295" s="47"/>
      <c r="W295" s="47"/>
      <c r="X295" s="46" t="str">
        <f>IFERROR(__xludf.DUMMYFUNCTION("if(T295="""","""",if($S295,""Not aligned w/ a specific learning goal."",T295&amp;"": ""&amp;vlookup(to_text(T295),'1.Learning-Goals'!$A$3:$B$100,2,FALSE)))"),"")</f>
        <v/>
      </c>
      <c r="Y295" s="46" t="str">
        <f>IFERROR(__xludf.DUMMYFUNCTION("if(U295="""","""",if($S295,""Not aligned w/ a specific learning goal."",U295&amp;"": ""&amp;vlookup(to_text(U295),'1.Learning-Goals'!$A$3:$B$100,2,FALSE)))"),"")</f>
        <v/>
      </c>
      <c r="Z295" s="46" t="str">
        <f>IFERROR(__xludf.DUMMYFUNCTION("if(V295="""","""",if($S295,""Not aligned w/ a specific learning goal."",V295&amp;"": ""&amp;vlookup(to_text(V295),'1.Learning-Goals'!$A$3:$B$100,2,FALSE)))"),"")</f>
        <v/>
      </c>
      <c r="AA295" s="46" t="str">
        <f>IFERROR(__xludf.DUMMYFUNCTION("if(W295="""","""",if($S295,""Not aligned w/ a specific learning goal."",W295&amp;"": ""&amp;vlookup(to_text(W295),'1.Learning-Goals'!$A$3:$B$100,2,FALSE)))"),"")</f>
        <v/>
      </c>
      <c r="AB295" s="48"/>
      <c r="AC295" s="48"/>
      <c r="AD295" s="48"/>
      <c r="AE295" s="48"/>
      <c r="AF295" s="48"/>
      <c r="AG295" s="48"/>
      <c r="AH295" s="48"/>
      <c r="AI295" s="48"/>
    </row>
    <row r="296">
      <c r="A296" s="41"/>
      <c r="B296" s="42" t="str">
        <f t="shared" si="1"/>
        <v/>
      </c>
      <c r="C296" s="38" t="s">
        <v>780</v>
      </c>
      <c r="D296" s="43" t="s">
        <v>781</v>
      </c>
      <c r="E296" s="38" t="s">
        <v>363</v>
      </c>
      <c r="F296" s="38" t="s">
        <v>364</v>
      </c>
      <c r="G296" s="43" t="s">
        <v>752</v>
      </c>
      <c r="H296" s="38" t="s">
        <v>6</v>
      </c>
      <c r="I296" s="43" t="s">
        <v>366</v>
      </c>
      <c r="J296" s="43"/>
      <c r="K296" s="43"/>
      <c r="L296" s="50"/>
      <c r="M296" s="43"/>
      <c r="N296" s="43"/>
      <c r="O296" s="38" t="s">
        <v>367</v>
      </c>
      <c r="P296" s="51" t="s">
        <v>782</v>
      </c>
      <c r="Q296" s="45">
        <v>44451.0</v>
      </c>
      <c r="R296" s="46" t="str">
        <f>IFERROR(__xludf.DUMMYFUNCTION("if(isblank($A296),"""",REGEXREPLACE($A296,   "",?(\d),?"",  ""$1""&amp;""-""&amp;$H296))"),"")</f>
        <v/>
      </c>
      <c r="S296" s="47" t="b">
        <f t="shared" si="2"/>
        <v>0</v>
      </c>
      <c r="T296" s="47" t="str">
        <f>IFERROR(__xludf.DUMMYFUNCTION("iferror(split(A296,"","",TRUE,TRUE),"""")"),"")</f>
        <v/>
      </c>
      <c r="U296" s="47"/>
      <c r="V296" s="47"/>
      <c r="W296" s="47"/>
      <c r="X296" s="46" t="str">
        <f>IFERROR(__xludf.DUMMYFUNCTION("if(T296="""","""",if($S296,""Not aligned w/ a specific learning goal."",T296&amp;"": ""&amp;vlookup(to_text(T296),'1.Learning-Goals'!$A$3:$B$100,2,FALSE)))"),"")</f>
        <v/>
      </c>
      <c r="Y296" s="46" t="str">
        <f>IFERROR(__xludf.DUMMYFUNCTION("if(U296="""","""",if($S296,""Not aligned w/ a specific learning goal."",U296&amp;"": ""&amp;vlookup(to_text(U296),'1.Learning-Goals'!$A$3:$B$100,2,FALSE)))"),"")</f>
        <v/>
      </c>
      <c r="Z296" s="46" t="str">
        <f>IFERROR(__xludf.DUMMYFUNCTION("if(V296="""","""",if($S296,""Not aligned w/ a specific learning goal."",V296&amp;"": ""&amp;vlookup(to_text(V296),'1.Learning-Goals'!$A$3:$B$100,2,FALSE)))"),"")</f>
        <v/>
      </c>
      <c r="AA296" s="46" t="str">
        <f>IFERROR(__xludf.DUMMYFUNCTION("if(W296="""","""",if($S296,""Not aligned w/ a specific learning goal."",W296&amp;"": ""&amp;vlookup(to_text(W296),'1.Learning-Goals'!$A$3:$B$100,2,FALSE)))"),"")</f>
        <v/>
      </c>
      <c r="AB296" s="48"/>
      <c r="AC296" s="48"/>
      <c r="AD296" s="48"/>
      <c r="AE296" s="48"/>
      <c r="AF296" s="48"/>
      <c r="AG296" s="48"/>
      <c r="AH296" s="48"/>
      <c r="AI296" s="48"/>
    </row>
    <row r="297">
      <c r="A297" s="41"/>
      <c r="B297" s="42" t="str">
        <f t="shared" si="1"/>
        <v/>
      </c>
      <c r="C297" s="38" t="s">
        <v>783</v>
      </c>
      <c r="D297" s="43" t="s">
        <v>583</v>
      </c>
      <c r="E297" s="38" t="s">
        <v>363</v>
      </c>
      <c r="F297" s="38" t="s">
        <v>364</v>
      </c>
      <c r="G297" s="43" t="s">
        <v>752</v>
      </c>
      <c r="H297" s="38" t="s">
        <v>6</v>
      </c>
      <c r="I297" s="43" t="s">
        <v>366</v>
      </c>
      <c r="J297" s="43"/>
      <c r="K297" s="43"/>
      <c r="L297" s="50"/>
      <c r="M297" s="43"/>
      <c r="N297" s="43"/>
      <c r="O297" s="38" t="s">
        <v>367</v>
      </c>
      <c r="P297" s="51" t="s">
        <v>784</v>
      </c>
      <c r="Q297" s="45">
        <v>44451.0</v>
      </c>
      <c r="R297" s="46" t="str">
        <f>IFERROR(__xludf.DUMMYFUNCTION("if(isblank($A297),"""",REGEXREPLACE($A297,   "",?(\d),?"",  ""$1""&amp;""-""&amp;$H297))"),"")</f>
        <v/>
      </c>
      <c r="S297" s="47" t="b">
        <f t="shared" si="2"/>
        <v>0</v>
      </c>
      <c r="T297" s="47" t="str">
        <f>IFERROR(__xludf.DUMMYFUNCTION("iferror(split(A297,"","",TRUE,TRUE),"""")"),"")</f>
        <v/>
      </c>
      <c r="U297" s="47"/>
      <c r="V297" s="47"/>
      <c r="W297" s="47"/>
      <c r="X297" s="46" t="str">
        <f>IFERROR(__xludf.DUMMYFUNCTION("if(T297="""","""",if($S297,""Not aligned w/ a specific learning goal."",T297&amp;"": ""&amp;vlookup(to_text(T297),'1.Learning-Goals'!$A$3:$B$100,2,FALSE)))"),"")</f>
        <v/>
      </c>
      <c r="Y297" s="46" t="str">
        <f>IFERROR(__xludf.DUMMYFUNCTION("if(U297="""","""",if($S297,""Not aligned w/ a specific learning goal."",U297&amp;"": ""&amp;vlookup(to_text(U297),'1.Learning-Goals'!$A$3:$B$100,2,FALSE)))"),"")</f>
        <v/>
      </c>
      <c r="Z297" s="46" t="str">
        <f>IFERROR(__xludf.DUMMYFUNCTION("if(V297="""","""",if($S297,""Not aligned w/ a specific learning goal."",V297&amp;"": ""&amp;vlookup(to_text(V297),'1.Learning-Goals'!$A$3:$B$100,2,FALSE)))"),"")</f>
        <v/>
      </c>
      <c r="AA297" s="46" t="str">
        <f>IFERROR(__xludf.DUMMYFUNCTION("if(W297="""","""",if($S297,""Not aligned w/ a specific learning goal."",W297&amp;"": ""&amp;vlookup(to_text(W297),'1.Learning-Goals'!$A$3:$B$100,2,FALSE)))"),"")</f>
        <v/>
      </c>
      <c r="AB297" s="48"/>
      <c r="AC297" s="48"/>
      <c r="AD297" s="48"/>
      <c r="AE297" s="48"/>
      <c r="AF297" s="48"/>
      <c r="AG297" s="48"/>
      <c r="AH297" s="48"/>
      <c r="AI297" s="48"/>
    </row>
    <row r="298">
      <c r="A298" s="41"/>
      <c r="B298" s="42" t="str">
        <f t="shared" si="1"/>
        <v/>
      </c>
      <c r="C298" s="38" t="s">
        <v>785</v>
      </c>
      <c r="D298" s="43" t="s">
        <v>380</v>
      </c>
      <c r="E298" s="38" t="s">
        <v>363</v>
      </c>
      <c r="F298" s="38" t="s">
        <v>364</v>
      </c>
      <c r="G298" s="43" t="s">
        <v>752</v>
      </c>
      <c r="H298" s="38" t="s">
        <v>6</v>
      </c>
      <c r="I298" s="43" t="s">
        <v>366</v>
      </c>
      <c r="J298" s="43"/>
      <c r="K298" s="43"/>
      <c r="L298" s="50"/>
      <c r="M298" s="43"/>
      <c r="N298" s="43"/>
      <c r="O298" s="38" t="s">
        <v>367</v>
      </c>
      <c r="P298" s="51" t="s">
        <v>786</v>
      </c>
      <c r="Q298" s="45">
        <v>44451.0</v>
      </c>
      <c r="R298" s="46" t="str">
        <f>IFERROR(__xludf.DUMMYFUNCTION("if(isblank($A298),"""",REGEXREPLACE($A298,   "",?(\d),?"",  ""$1""&amp;""-""&amp;$H298))"),"")</f>
        <v/>
      </c>
      <c r="S298" s="47" t="b">
        <f t="shared" si="2"/>
        <v>0</v>
      </c>
      <c r="T298" s="47" t="str">
        <f>IFERROR(__xludf.DUMMYFUNCTION("iferror(split(A298,"","",TRUE,TRUE),"""")"),"")</f>
        <v/>
      </c>
      <c r="U298" s="47"/>
      <c r="V298" s="47"/>
      <c r="W298" s="47"/>
      <c r="X298" s="46" t="str">
        <f>IFERROR(__xludf.DUMMYFUNCTION("if(T298="""","""",if($S298,""Not aligned w/ a specific learning goal."",T298&amp;"": ""&amp;vlookup(to_text(T298),'1.Learning-Goals'!$A$3:$B$100,2,FALSE)))"),"")</f>
        <v/>
      </c>
      <c r="Y298" s="46" t="str">
        <f>IFERROR(__xludf.DUMMYFUNCTION("if(U298="""","""",if($S298,""Not aligned w/ a specific learning goal."",U298&amp;"": ""&amp;vlookup(to_text(U298),'1.Learning-Goals'!$A$3:$B$100,2,FALSE)))"),"")</f>
        <v/>
      </c>
      <c r="Z298" s="46" t="str">
        <f>IFERROR(__xludf.DUMMYFUNCTION("if(V298="""","""",if($S298,""Not aligned w/ a specific learning goal."",V298&amp;"": ""&amp;vlookup(to_text(V298),'1.Learning-Goals'!$A$3:$B$100,2,FALSE)))"),"")</f>
        <v/>
      </c>
      <c r="AA298" s="46" t="str">
        <f>IFERROR(__xludf.DUMMYFUNCTION("if(W298="""","""",if($S298,""Not aligned w/ a specific learning goal."",W298&amp;"": ""&amp;vlookup(to_text(W298),'1.Learning-Goals'!$A$3:$B$100,2,FALSE)))"),"")</f>
        <v/>
      </c>
      <c r="AB298" s="48"/>
      <c r="AC298" s="48"/>
      <c r="AD298" s="48"/>
      <c r="AE298" s="48"/>
      <c r="AF298" s="48"/>
      <c r="AG298" s="48"/>
      <c r="AH298" s="48"/>
      <c r="AI298" s="48"/>
    </row>
    <row r="299">
      <c r="A299" s="41"/>
      <c r="B299" s="42" t="str">
        <f t="shared" si="1"/>
        <v/>
      </c>
      <c r="C299" s="38" t="s">
        <v>787</v>
      </c>
      <c r="D299" s="43" t="s">
        <v>788</v>
      </c>
      <c r="E299" s="38" t="s">
        <v>363</v>
      </c>
      <c r="F299" s="38" t="s">
        <v>364</v>
      </c>
      <c r="G299" s="43" t="s">
        <v>752</v>
      </c>
      <c r="H299" s="38" t="s">
        <v>6</v>
      </c>
      <c r="I299" s="43" t="s">
        <v>366</v>
      </c>
      <c r="J299" s="43"/>
      <c r="K299" s="43"/>
      <c r="L299" s="50"/>
      <c r="M299" s="43"/>
      <c r="N299" s="43"/>
      <c r="O299" s="38" t="s">
        <v>367</v>
      </c>
      <c r="P299" s="51" t="s">
        <v>789</v>
      </c>
      <c r="Q299" s="45">
        <v>44451.0</v>
      </c>
      <c r="R299" s="46" t="str">
        <f>IFERROR(__xludf.DUMMYFUNCTION("if(isblank($A299),"""",REGEXREPLACE($A299,   "",?(\d),?"",  ""$1""&amp;""-""&amp;$H299))"),"")</f>
        <v/>
      </c>
      <c r="S299" s="47" t="b">
        <f t="shared" si="2"/>
        <v>0</v>
      </c>
      <c r="T299" s="47" t="str">
        <f>IFERROR(__xludf.DUMMYFUNCTION("iferror(split(A299,"","",TRUE,TRUE),"""")"),"")</f>
        <v/>
      </c>
      <c r="U299" s="47"/>
      <c r="V299" s="47"/>
      <c r="W299" s="47"/>
      <c r="X299" s="46" t="str">
        <f>IFERROR(__xludf.DUMMYFUNCTION("if(T299="""","""",if($S299,""Not aligned w/ a specific learning goal."",T299&amp;"": ""&amp;vlookup(to_text(T299),'1.Learning-Goals'!$A$3:$B$100,2,FALSE)))"),"")</f>
        <v/>
      </c>
      <c r="Y299" s="46" t="str">
        <f>IFERROR(__xludf.DUMMYFUNCTION("if(U299="""","""",if($S299,""Not aligned w/ a specific learning goal."",U299&amp;"": ""&amp;vlookup(to_text(U299),'1.Learning-Goals'!$A$3:$B$100,2,FALSE)))"),"")</f>
        <v/>
      </c>
      <c r="Z299" s="46" t="str">
        <f>IFERROR(__xludf.DUMMYFUNCTION("if(V299="""","""",if($S299,""Not aligned w/ a specific learning goal."",V299&amp;"": ""&amp;vlookup(to_text(V299),'1.Learning-Goals'!$A$3:$B$100,2,FALSE)))"),"")</f>
        <v/>
      </c>
      <c r="AA299" s="46" t="str">
        <f>IFERROR(__xludf.DUMMYFUNCTION("if(W299="""","""",if($S299,""Not aligned w/ a specific learning goal."",W299&amp;"": ""&amp;vlookup(to_text(W299),'1.Learning-Goals'!$A$3:$B$100,2,FALSE)))"),"")</f>
        <v/>
      </c>
      <c r="AB299" s="48"/>
      <c r="AC299" s="48"/>
      <c r="AD299" s="48"/>
      <c r="AE299" s="48"/>
      <c r="AF299" s="48"/>
      <c r="AG299" s="48"/>
      <c r="AH299" s="48"/>
      <c r="AI299" s="48"/>
    </row>
    <row r="300">
      <c r="A300" s="41"/>
      <c r="B300" s="42" t="str">
        <f t="shared" si="1"/>
        <v/>
      </c>
      <c r="C300" s="38" t="s">
        <v>790</v>
      </c>
      <c r="D300" s="43" t="s">
        <v>746</v>
      </c>
      <c r="E300" s="38" t="s">
        <v>363</v>
      </c>
      <c r="F300" s="38" t="s">
        <v>364</v>
      </c>
      <c r="G300" s="43" t="s">
        <v>752</v>
      </c>
      <c r="H300" s="38" t="s">
        <v>6</v>
      </c>
      <c r="I300" s="43" t="s">
        <v>366</v>
      </c>
      <c r="J300" s="43"/>
      <c r="K300" s="43"/>
      <c r="L300" s="50"/>
      <c r="M300" s="43"/>
      <c r="N300" s="43"/>
      <c r="O300" s="38" t="s">
        <v>367</v>
      </c>
      <c r="P300" s="51" t="s">
        <v>791</v>
      </c>
      <c r="Q300" s="45">
        <v>44451.0</v>
      </c>
      <c r="R300" s="46" t="str">
        <f>IFERROR(__xludf.DUMMYFUNCTION("if(isblank($A300),"""",REGEXREPLACE($A300,   "",?(\d),?"",  ""$1""&amp;""-""&amp;$H300))"),"")</f>
        <v/>
      </c>
      <c r="S300" s="47" t="b">
        <f t="shared" si="2"/>
        <v>0</v>
      </c>
      <c r="T300" s="47" t="str">
        <f>IFERROR(__xludf.DUMMYFUNCTION("iferror(split(A300,"","",TRUE,TRUE),"""")"),"")</f>
        <v/>
      </c>
      <c r="U300" s="47"/>
      <c r="V300" s="47"/>
      <c r="W300" s="47"/>
      <c r="X300" s="46" t="str">
        <f>IFERROR(__xludf.DUMMYFUNCTION("if(T300="""","""",if($S300,""Not aligned w/ a specific learning goal."",T300&amp;"": ""&amp;vlookup(to_text(T300),'1.Learning-Goals'!$A$3:$B$100,2,FALSE)))"),"")</f>
        <v/>
      </c>
      <c r="Y300" s="46" t="str">
        <f>IFERROR(__xludf.DUMMYFUNCTION("if(U300="""","""",if($S300,""Not aligned w/ a specific learning goal."",U300&amp;"": ""&amp;vlookup(to_text(U300),'1.Learning-Goals'!$A$3:$B$100,2,FALSE)))"),"")</f>
        <v/>
      </c>
      <c r="Z300" s="46" t="str">
        <f>IFERROR(__xludf.DUMMYFUNCTION("if(V300="""","""",if($S300,""Not aligned w/ a specific learning goal."",V300&amp;"": ""&amp;vlookup(to_text(V300),'1.Learning-Goals'!$A$3:$B$100,2,FALSE)))"),"")</f>
        <v/>
      </c>
      <c r="AA300" s="46" t="str">
        <f>IFERROR(__xludf.DUMMYFUNCTION("if(W300="""","""",if($S300,""Not aligned w/ a specific learning goal."",W300&amp;"": ""&amp;vlookup(to_text(W300),'1.Learning-Goals'!$A$3:$B$100,2,FALSE)))"),"")</f>
        <v/>
      </c>
      <c r="AB300" s="48"/>
      <c r="AC300" s="48"/>
      <c r="AD300" s="48"/>
      <c r="AE300" s="48"/>
      <c r="AF300" s="48"/>
      <c r="AG300" s="48"/>
      <c r="AH300" s="48"/>
      <c r="AI300" s="48"/>
    </row>
    <row r="301">
      <c r="A301" s="41"/>
      <c r="B301" s="42" t="str">
        <f t="shared" si="1"/>
        <v/>
      </c>
      <c r="C301" s="38" t="s">
        <v>792</v>
      </c>
      <c r="D301" s="43" t="s">
        <v>749</v>
      </c>
      <c r="E301" s="38" t="s">
        <v>363</v>
      </c>
      <c r="F301" s="38" t="s">
        <v>364</v>
      </c>
      <c r="G301" s="43" t="s">
        <v>752</v>
      </c>
      <c r="H301" s="38" t="s">
        <v>6</v>
      </c>
      <c r="I301" s="43" t="s">
        <v>366</v>
      </c>
      <c r="J301" s="43"/>
      <c r="K301" s="43"/>
      <c r="L301" s="50"/>
      <c r="M301" s="43"/>
      <c r="N301" s="43"/>
      <c r="O301" s="38" t="s">
        <v>367</v>
      </c>
      <c r="P301" s="51" t="s">
        <v>793</v>
      </c>
      <c r="Q301" s="45">
        <v>44451.0</v>
      </c>
      <c r="R301" s="46" t="str">
        <f>IFERROR(__xludf.DUMMYFUNCTION("if(isblank($A301),"""",REGEXREPLACE($A301,   "",?(\d),?"",  ""$1""&amp;""-""&amp;$H301))"),"")</f>
        <v/>
      </c>
      <c r="S301" s="47" t="b">
        <f t="shared" si="2"/>
        <v>0</v>
      </c>
      <c r="T301" s="47" t="str">
        <f>IFERROR(__xludf.DUMMYFUNCTION("iferror(split(A301,"","",TRUE,TRUE),"""")"),"")</f>
        <v/>
      </c>
      <c r="U301" s="47"/>
      <c r="V301" s="47"/>
      <c r="W301" s="47"/>
      <c r="X301" s="46" t="str">
        <f>IFERROR(__xludf.DUMMYFUNCTION("if(T301="""","""",if($S301,""Not aligned w/ a specific learning goal."",T301&amp;"": ""&amp;vlookup(to_text(T301),'1.Learning-Goals'!$A$3:$B$100,2,FALSE)))"),"")</f>
        <v/>
      </c>
      <c r="Y301" s="46" t="str">
        <f>IFERROR(__xludf.DUMMYFUNCTION("if(U301="""","""",if($S301,""Not aligned w/ a specific learning goal."",U301&amp;"": ""&amp;vlookup(to_text(U301),'1.Learning-Goals'!$A$3:$B$100,2,FALSE)))"),"")</f>
        <v/>
      </c>
      <c r="Z301" s="46" t="str">
        <f>IFERROR(__xludf.DUMMYFUNCTION("if(V301="""","""",if($S301,""Not aligned w/ a specific learning goal."",V301&amp;"": ""&amp;vlookup(to_text(V301),'1.Learning-Goals'!$A$3:$B$100,2,FALSE)))"),"")</f>
        <v/>
      </c>
      <c r="AA301" s="46" t="str">
        <f>IFERROR(__xludf.DUMMYFUNCTION("if(W301="""","""",if($S301,""Not aligned w/ a specific learning goal."",W301&amp;"": ""&amp;vlookup(to_text(W301),'1.Learning-Goals'!$A$3:$B$100,2,FALSE)))"),"")</f>
        <v/>
      </c>
      <c r="AB301" s="48"/>
      <c r="AC301" s="48"/>
      <c r="AD301" s="48"/>
      <c r="AE301" s="48"/>
      <c r="AF301" s="48"/>
      <c r="AG301" s="48"/>
      <c r="AH301" s="48"/>
      <c r="AI301" s="48"/>
    </row>
    <row r="302">
      <c r="A302" s="41"/>
      <c r="B302" s="42" t="str">
        <f t="shared" si="1"/>
        <v/>
      </c>
      <c r="C302" s="38" t="s">
        <v>794</v>
      </c>
      <c r="D302" s="43" t="s">
        <v>795</v>
      </c>
      <c r="E302" s="38" t="s">
        <v>363</v>
      </c>
      <c r="F302" s="38" t="s">
        <v>387</v>
      </c>
      <c r="G302" s="43">
        <v>5.0</v>
      </c>
      <c r="H302" s="38" t="s">
        <v>6</v>
      </c>
      <c r="I302" s="43" t="s">
        <v>388</v>
      </c>
      <c r="J302" s="50"/>
      <c r="K302" s="50"/>
      <c r="L302" s="50"/>
      <c r="M302" s="43"/>
      <c r="N302" s="43"/>
      <c r="O302" s="38" t="s">
        <v>796</v>
      </c>
      <c r="P302" s="51" t="s">
        <v>797</v>
      </c>
      <c r="Q302" s="45">
        <v>44322.0</v>
      </c>
      <c r="R302" s="46" t="str">
        <f>IFERROR(__xludf.DUMMYFUNCTION("if(isblank($A302),"""",REGEXREPLACE($A302,   "",?(\d),?"",  ""$1""&amp;""-""&amp;$H302))"),"")</f>
        <v/>
      </c>
      <c r="S302" s="47" t="b">
        <f t="shared" si="2"/>
        <v>0</v>
      </c>
      <c r="T302" s="47" t="str">
        <f>IFERROR(__xludf.DUMMYFUNCTION("iferror(split(A302,"","",TRUE,TRUE),"""")"),"")</f>
        <v/>
      </c>
      <c r="U302" s="47"/>
      <c r="V302" s="47"/>
      <c r="W302" s="47"/>
      <c r="X302" s="46" t="str">
        <f>IFERROR(__xludf.DUMMYFUNCTION("if(T302="""","""",if($S302,""Not aligned w/ a specific learning goal."",T302&amp;"": ""&amp;vlookup(to_text(T302),'1.Learning-Goals'!$A$3:$B$100,2,FALSE)))"),"")</f>
        <v/>
      </c>
      <c r="Y302" s="46" t="str">
        <f>IFERROR(__xludf.DUMMYFUNCTION("if(U302="""","""",if($S302,""Not aligned w/ a specific learning goal."",U302&amp;"": ""&amp;vlookup(to_text(U302),'1.Learning-Goals'!$A$3:$B$100,2,FALSE)))"),"")</f>
        <v/>
      </c>
      <c r="Z302" s="46" t="str">
        <f>IFERROR(__xludf.DUMMYFUNCTION("if(V302="""","""",if($S302,""Not aligned w/ a specific learning goal."",V302&amp;"": ""&amp;vlookup(to_text(V302),'1.Learning-Goals'!$A$3:$B$100,2,FALSE)))"),"")</f>
        <v/>
      </c>
      <c r="AA302" s="46" t="str">
        <f>IFERROR(__xludf.DUMMYFUNCTION("if(W302="""","""",if($S302,""Not aligned w/ a specific learning goal."",W302&amp;"": ""&amp;vlookup(to_text(W302),'1.Learning-Goals'!$A$3:$B$100,2,FALSE)))"),"")</f>
        <v/>
      </c>
      <c r="AB302" s="48"/>
      <c r="AC302" s="48"/>
      <c r="AD302" s="48"/>
      <c r="AE302" s="48"/>
      <c r="AF302" s="48"/>
      <c r="AG302" s="48"/>
      <c r="AH302" s="48"/>
      <c r="AI302" s="48"/>
    </row>
    <row r="303">
      <c r="A303" s="41"/>
      <c r="B303" s="42" t="str">
        <f t="shared" si="1"/>
        <v/>
      </c>
      <c r="C303" s="38" t="s">
        <v>798</v>
      </c>
      <c r="D303" s="43" t="s">
        <v>799</v>
      </c>
      <c r="E303" s="38" t="s">
        <v>363</v>
      </c>
      <c r="F303" s="38" t="s">
        <v>387</v>
      </c>
      <c r="G303" s="43">
        <v>5.0</v>
      </c>
      <c r="H303" s="38" t="s">
        <v>6</v>
      </c>
      <c r="I303" s="43" t="s">
        <v>388</v>
      </c>
      <c r="J303" s="50"/>
      <c r="K303" s="50"/>
      <c r="L303" s="50"/>
      <c r="M303" s="43"/>
      <c r="N303" s="43"/>
      <c r="O303" s="38" t="s">
        <v>796</v>
      </c>
      <c r="P303" s="51" t="s">
        <v>800</v>
      </c>
      <c r="Q303" s="45">
        <v>44322.0</v>
      </c>
      <c r="R303" s="46" t="str">
        <f>IFERROR(__xludf.DUMMYFUNCTION("if(isblank($A303),"""",REGEXREPLACE($A303,   "",?(\d),?"",  ""$1""&amp;""-""&amp;$H303))"),"")</f>
        <v/>
      </c>
      <c r="S303" s="47" t="b">
        <f t="shared" si="2"/>
        <v>0</v>
      </c>
      <c r="T303" s="47" t="str">
        <f>IFERROR(__xludf.DUMMYFUNCTION("iferror(split(A303,"","",TRUE,TRUE),"""")"),"")</f>
        <v/>
      </c>
      <c r="U303" s="47"/>
      <c r="V303" s="47"/>
      <c r="W303" s="47"/>
      <c r="X303" s="46" t="str">
        <f>IFERROR(__xludf.DUMMYFUNCTION("if(T303="""","""",if($S303,""Not aligned w/ a specific learning goal."",T303&amp;"": ""&amp;vlookup(to_text(T303),'1.Learning-Goals'!$A$3:$B$100,2,FALSE)))"),"")</f>
        <v/>
      </c>
      <c r="Y303" s="46" t="str">
        <f>IFERROR(__xludf.DUMMYFUNCTION("if(U303="""","""",if($S303,""Not aligned w/ a specific learning goal."",U303&amp;"": ""&amp;vlookup(to_text(U303),'1.Learning-Goals'!$A$3:$B$100,2,FALSE)))"),"")</f>
        <v/>
      </c>
      <c r="Z303" s="46" t="str">
        <f>IFERROR(__xludf.DUMMYFUNCTION("if(V303="""","""",if($S303,""Not aligned w/ a specific learning goal."",V303&amp;"": ""&amp;vlookup(to_text(V303),'1.Learning-Goals'!$A$3:$B$100,2,FALSE)))"),"")</f>
        <v/>
      </c>
      <c r="AA303" s="46" t="str">
        <f>IFERROR(__xludf.DUMMYFUNCTION("if(W303="""","""",if($S303,""Not aligned w/ a specific learning goal."",W303&amp;"": ""&amp;vlookup(to_text(W303),'1.Learning-Goals'!$A$3:$B$100,2,FALSE)))"),"")</f>
        <v/>
      </c>
      <c r="AB303" s="48"/>
      <c r="AC303" s="48"/>
      <c r="AD303" s="48"/>
      <c r="AE303" s="48"/>
      <c r="AF303" s="48"/>
      <c r="AG303" s="48"/>
      <c r="AH303" s="48"/>
      <c r="AI303" s="48"/>
    </row>
    <row r="304">
      <c r="A304" s="41"/>
      <c r="B304" s="42" t="str">
        <f t="shared" si="1"/>
        <v/>
      </c>
      <c r="C304" s="38" t="s">
        <v>801</v>
      </c>
      <c r="D304" s="43" t="s">
        <v>802</v>
      </c>
      <c r="E304" s="38" t="s">
        <v>363</v>
      </c>
      <c r="F304" s="38" t="s">
        <v>387</v>
      </c>
      <c r="G304" s="43">
        <v>5.0</v>
      </c>
      <c r="H304" s="38" t="s">
        <v>6</v>
      </c>
      <c r="I304" s="43" t="s">
        <v>388</v>
      </c>
      <c r="J304" s="50"/>
      <c r="K304" s="50"/>
      <c r="L304" s="50"/>
      <c r="M304" s="43"/>
      <c r="N304" s="43"/>
      <c r="O304" s="38" t="s">
        <v>796</v>
      </c>
      <c r="P304" s="51" t="s">
        <v>803</v>
      </c>
      <c r="Q304" s="45">
        <v>44322.0</v>
      </c>
      <c r="R304" s="46" t="str">
        <f>IFERROR(__xludf.DUMMYFUNCTION("if(isblank($A304),"""",REGEXREPLACE($A304,   "",?(\d),?"",  ""$1""&amp;""-""&amp;$H304))"),"")</f>
        <v/>
      </c>
      <c r="S304" s="47" t="b">
        <f t="shared" si="2"/>
        <v>0</v>
      </c>
      <c r="T304" s="47" t="str">
        <f>IFERROR(__xludf.DUMMYFUNCTION("iferror(split(A304,"","",TRUE,TRUE),"""")"),"")</f>
        <v/>
      </c>
      <c r="U304" s="47"/>
      <c r="V304" s="47"/>
      <c r="W304" s="47"/>
      <c r="X304" s="46" t="str">
        <f>IFERROR(__xludf.DUMMYFUNCTION("if(T304="""","""",if($S304,""Not aligned w/ a specific learning goal."",T304&amp;"": ""&amp;vlookup(to_text(T304),'1.Learning-Goals'!$A$3:$B$100,2,FALSE)))"),"")</f>
        <v/>
      </c>
      <c r="Y304" s="46" t="str">
        <f>IFERROR(__xludf.DUMMYFUNCTION("if(U304="""","""",if($S304,""Not aligned w/ a specific learning goal."",U304&amp;"": ""&amp;vlookup(to_text(U304),'1.Learning-Goals'!$A$3:$B$100,2,FALSE)))"),"")</f>
        <v/>
      </c>
      <c r="Z304" s="46" t="str">
        <f>IFERROR(__xludf.DUMMYFUNCTION("if(V304="""","""",if($S304,""Not aligned w/ a specific learning goal."",V304&amp;"": ""&amp;vlookup(to_text(V304),'1.Learning-Goals'!$A$3:$B$100,2,FALSE)))"),"")</f>
        <v/>
      </c>
      <c r="AA304" s="46" t="str">
        <f>IFERROR(__xludf.DUMMYFUNCTION("if(W304="""","""",if($S304,""Not aligned w/ a specific learning goal."",W304&amp;"": ""&amp;vlookup(to_text(W304),'1.Learning-Goals'!$A$3:$B$100,2,FALSE)))"),"")</f>
        <v/>
      </c>
      <c r="AB304" s="48"/>
      <c r="AC304" s="48"/>
      <c r="AD304" s="48"/>
      <c r="AE304" s="48"/>
      <c r="AF304" s="48"/>
      <c r="AG304" s="48"/>
      <c r="AH304" s="48"/>
      <c r="AI304" s="48"/>
    </row>
    <row r="305">
      <c r="A305" s="41"/>
      <c r="B305" s="42" t="str">
        <f t="shared" si="1"/>
        <v/>
      </c>
      <c r="C305" s="38" t="s">
        <v>804</v>
      </c>
      <c r="D305" s="43" t="s">
        <v>805</v>
      </c>
      <c r="E305" s="38" t="s">
        <v>363</v>
      </c>
      <c r="F305" s="38" t="s">
        <v>387</v>
      </c>
      <c r="G305" s="43">
        <v>5.0</v>
      </c>
      <c r="H305" s="38" t="s">
        <v>6</v>
      </c>
      <c r="I305" s="43" t="s">
        <v>388</v>
      </c>
      <c r="J305" s="50"/>
      <c r="K305" s="50"/>
      <c r="L305" s="50"/>
      <c r="M305" s="43"/>
      <c r="N305" s="43"/>
      <c r="O305" s="38" t="s">
        <v>796</v>
      </c>
      <c r="P305" s="51" t="s">
        <v>806</v>
      </c>
      <c r="Q305" s="45">
        <v>44322.0</v>
      </c>
      <c r="R305" s="46" t="str">
        <f>IFERROR(__xludf.DUMMYFUNCTION("if(isblank($A305),"""",REGEXREPLACE($A305,   "",?(\d),?"",  ""$1""&amp;""-""&amp;$H305))"),"")</f>
        <v/>
      </c>
      <c r="S305" s="47" t="b">
        <f t="shared" si="2"/>
        <v>0</v>
      </c>
      <c r="T305" s="47" t="str">
        <f>IFERROR(__xludf.DUMMYFUNCTION("iferror(split(A305,"","",TRUE,TRUE),"""")"),"")</f>
        <v/>
      </c>
      <c r="U305" s="47"/>
      <c r="V305" s="47"/>
      <c r="W305" s="47"/>
      <c r="X305" s="46" t="str">
        <f>IFERROR(__xludf.DUMMYFUNCTION("if(T305="""","""",if($S305,""Not aligned w/ a specific learning goal."",T305&amp;"": ""&amp;vlookup(to_text(T305),'1.Learning-Goals'!$A$3:$B$100,2,FALSE)))"),"")</f>
        <v/>
      </c>
      <c r="Y305" s="46" t="str">
        <f>IFERROR(__xludf.DUMMYFUNCTION("if(U305="""","""",if($S305,""Not aligned w/ a specific learning goal."",U305&amp;"": ""&amp;vlookup(to_text(U305),'1.Learning-Goals'!$A$3:$B$100,2,FALSE)))"),"")</f>
        <v/>
      </c>
      <c r="Z305" s="46" t="str">
        <f>IFERROR(__xludf.DUMMYFUNCTION("if(V305="""","""",if($S305,""Not aligned w/ a specific learning goal."",V305&amp;"": ""&amp;vlookup(to_text(V305),'1.Learning-Goals'!$A$3:$B$100,2,FALSE)))"),"")</f>
        <v/>
      </c>
      <c r="AA305" s="46" t="str">
        <f>IFERROR(__xludf.DUMMYFUNCTION("if(W305="""","""",if($S305,""Not aligned w/ a specific learning goal."",W305&amp;"": ""&amp;vlookup(to_text(W305),'1.Learning-Goals'!$A$3:$B$100,2,FALSE)))"),"")</f>
        <v/>
      </c>
      <c r="AB305" s="48"/>
      <c r="AC305" s="48"/>
      <c r="AD305" s="48"/>
      <c r="AE305" s="48"/>
      <c r="AF305" s="48"/>
      <c r="AG305" s="48"/>
      <c r="AH305" s="48"/>
      <c r="AI305" s="48"/>
    </row>
    <row r="306">
      <c r="A306" s="41"/>
      <c r="B306" s="42" t="str">
        <f t="shared" si="1"/>
        <v/>
      </c>
      <c r="C306" s="38" t="s">
        <v>807</v>
      </c>
      <c r="D306" s="43" t="s">
        <v>808</v>
      </c>
      <c r="E306" s="38" t="s">
        <v>363</v>
      </c>
      <c r="F306" s="38" t="s">
        <v>387</v>
      </c>
      <c r="G306" s="43">
        <v>5.0</v>
      </c>
      <c r="H306" s="38" t="s">
        <v>6</v>
      </c>
      <c r="I306" s="43" t="s">
        <v>388</v>
      </c>
      <c r="J306" s="50"/>
      <c r="K306" s="50"/>
      <c r="L306" s="50"/>
      <c r="M306" s="43"/>
      <c r="N306" s="43"/>
      <c r="O306" s="38" t="s">
        <v>796</v>
      </c>
      <c r="P306" s="51" t="s">
        <v>809</v>
      </c>
      <c r="Q306" s="45">
        <v>44322.0</v>
      </c>
      <c r="R306" s="46" t="str">
        <f>IFERROR(__xludf.DUMMYFUNCTION("if(isblank($A306),"""",REGEXREPLACE($A306,   "",?(\d),?"",  ""$1""&amp;""-""&amp;$H306))"),"")</f>
        <v/>
      </c>
      <c r="S306" s="47" t="b">
        <f t="shared" si="2"/>
        <v>0</v>
      </c>
      <c r="T306" s="47" t="str">
        <f>IFERROR(__xludf.DUMMYFUNCTION("iferror(split(A306,"","",TRUE,TRUE),"""")"),"")</f>
        <v/>
      </c>
      <c r="U306" s="47"/>
      <c r="V306" s="47"/>
      <c r="W306" s="47"/>
      <c r="X306" s="46" t="str">
        <f>IFERROR(__xludf.DUMMYFUNCTION("if(T306="""","""",if($S306,""Not aligned w/ a specific learning goal."",T306&amp;"": ""&amp;vlookup(to_text(T306),'1.Learning-Goals'!$A$3:$B$100,2,FALSE)))"),"")</f>
        <v/>
      </c>
      <c r="Y306" s="46" t="str">
        <f>IFERROR(__xludf.DUMMYFUNCTION("if(U306="""","""",if($S306,""Not aligned w/ a specific learning goal."",U306&amp;"": ""&amp;vlookup(to_text(U306),'1.Learning-Goals'!$A$3:$B$100,2,FALSE)))"),"")</f>
        <v/>
      </c>
      <c r="Z306" s="46" t="str">
        <f>IFERROR(__xludf.DUMMYFUNCTION("if(V306="""","""",if($S306,""Not aligned w/ a specific learning goal."",V306&amp;"": ""&amp;vlookup(to_text(V306),'1.Learning-Goals'!$A$3:$B$100,2,FALSE)))"),"")</f>
        <v/>
      </c>
      <c r="AA306" s="46" t="str">
        <f>IFERROR(__xludf.DUMMYFUNCTION("if(W306="""","""",if($S306,""Not aligned w/ a specific learning goal."",W306&amp;"": ""&amp;vlookup(to_text(W306),'1.Learning-Goals'!$A$3:$B$100,2,FALSE)))"),"")</f>
        <v/>
      </c>
      <c r="AB306" s="48"/>
      <c r="AC306" s="48"/>
      <c r="AD306" s="48"/>
      <c r="AE306" s="48"/>
      <c r="AF306" s="48"/>
      <c r="AG306" s="48"/>
      <c r="AH306" s="48"/>
      <c r="AI306" s="48"/>
    </row>
    <row r="307">
      <c r="A307" s="41"/>
      <c r="B307" s="42" t="str">
        <f t="shared" si="1"/>
        <v/>
      </c>
      <c r="C307" s="38" t="s">
        <v>810</v>
      </c>
      <c r="D307" s="43" t="s">
        <v>811</v>
      </c>
      <c r="E307" s="38" t="s">
        <v>363</v>
      </c>
      <c r="F307" s="38" t="s">
        <v>387</v>
      </c>
      <c r="G307" s="43">
        <v>5.0</v>
      </c>
      <c r="H307" s="38" t="s">
        <v>6</v>
      </c>
      <c r="I307" s="43" t="s">
        <v>388</v>
      </c>
      <c r="J307" s="50"/>
      <c r="K307" s="50"/>
      <c r="L307" s="50"/>
      <c r="M307" s="43"/>
      <c r="N307" s="43"/>
      <c r="O307" s="38" t="s">
        <v>796</v>
      </c>
      <c r="P307" s="51" t="s">
        <v>812</v>
      </c>
      <c r="Q307" s="45">
        <v>44322.0</v>
      </c>
      <c r="R307" s="46" t="str">
        <f>IFERROR(__xludf.DUMMYFUNCTION("if(isblank($A307),"""",REGEXREPLACE($A307,   "",?(\d),?"",  ""$1""&amp;""-""&amp;$H307))"),"")</f>
        <v/>
      </c>
      <c r="S307" s="47" t="b">
        <f t="shared" si="2"/>
        <v>0</v>
      </c>
      <c r="T307" s="47" t="str">
        <f>IFERROR(__xludf.DUMMYFUNCTION("iferror(split(A307,"","",TRUE,TRUE),"""")"),"")</f>
        <v/>
      </c>
      <c r="U307" s="47"/>
      <c r="V307" s="47"/>
      <c r="W307" s="47"/>
      <c r="X307" s="46" t="str">
        <f>IFERROR(__xludf.DUMMYFUNCTION("if(T307="""","""",if($S307,""Not aligned w/ a specific learning goal."",T307&amp;"": ""&amp;vlookup(to_text(T307),'1.Learning-Goals'!$A$3:$B$100,2,FALSE)))"),"")</f>
        <v/>
      </c>
      <c r="Y307" s="46" t="str">
        <f>IFERROR(__xludf.DUMMYFUNCTION("if(U307="""","""",if($S307,""Not aligned w/ a specific learning goal."",U307&amp;"": ""&amp;vlookup(to_text(U307),'1.Learning-Goals'!$A$3:$B$100,2,FALSE)))"),"")</f>
        <v/>
      </c>
      <c r="Z307" s="46" t="str">
        <f>IFERROR(__xludf.DUMMYFUNCTION("if(V307="""","""",if($S307,""Not aligned w/ a specific learning goal."",V307&amp;"": ""&amp;vlookup(to_text(V307),'1.Learning-Goals'!$A$3:$B$100,2,FALSE)))"),"")</f>
        <v/>
      </c>
      <c r="AA307" s="46" t="str">
        <f>IFERROR(__xludf.DUMMYFUNCTION("if(W307="""","""",if($S307,""Not aligned w/ a specific learning goal."",W307&amp;"": ""&amp;vlookup(to_text(W307),'1.Learning-Goals'!$A$3:$B$100,2,FALSE)))"),"")</f>
        <v/>
      </c>
      <c r="AB307" s="48"/>
      <c r="AC307" s="48"/>
      <c r="AD307" s="48"/>
      <c r="AE307" s="48"/>
      <c r="AF307" s="48"/>
      <c r="AG307" s="48"/>
      <c r="AH307" s="48"/>
      <c r="AI307" s="48"/>
    </row>
    <row r="308">
      <c r="A308" s="41"/>
      <c r="B308" s="42" t="str">
        <f t="shared" si="1"/>
        <v/>
      </c>
      <c r="C308" s="38" t="s">
        <v>813</v>
      </c>
      <c r="D308" s="43" t="s">
        <v>814</v>
      </c>
      <c r="E308" s="38" t="s">
        <v>363</v>
      </c>
      <c r="F308" s="38" t="s">
        <v>387</v>
      </c>
      <c r="G308" s="43" t="s">
        <v>60</v>
      </c>
      <c r="H308" s="38" t="s">
        <v>6</v>
      </c>
      <c r="I308" s="43" t="s">
        <v>388</v>
      </c>
      <c r="J308" s="50"/>
      <c r="K308" s="50"/>
      <c r="L308" s="50"/>
      <c r="M308" s="43"/>
      <c r="N308" s="43"/>
      <c r="O308" s="38" t="s">
        <v>815</v>
      </c>
      <c r="P308" s="51" t="s">
        <v>816</v>
      </c>
      <c r="Q308" s="45">
        <v>44322.0</v>
      </c>
      <c r="R308" s="46" t="str">
        <f>IFERROR(__xludf.DUMMYFUNCTION("if(isblank($A308),"""",REGEXREPLACE($A308,   "",?(\d),?"",  ""$1""&amp;""-""&amp;$H308))"),"")</f>
        <v/>
      </c>
      <c r="S308" s="47" t="b">
        <f t="shared" si="2"/>
        <v>0</v>
      </c>
      <c r="T308" s="47" t="str">
        <f>IFERROR(__xludf.DUMMYFUNCTION("iferror(split(A308,"","",TRUE,TRUE),"""")"),"")</f>
        <v/>
      </c>
      <c r="U308" s="47"/>
      <c r="V308" s="47"/>
      <c r="W308" s="47"/>
      <c r="X308" s="46" t="str">
        <f>IFERROR(__xludf.DUMMYFUNCTION("if(T308="""","""",if($S308,""Not aligned w/ a specific learning goal."",T308&amp;"": ""&amp;vlookup(to_text(T308),'1.Learning-Goals'!$A$3:$B$100,2,FALSE)))"),"")</f>
        <v/>
      </c>
      <c r="Y308" s="46" t="str">
        <f>IFERROR(__xludf.DUMMYFUNCTION("if(U308="""","""",if($S308,""Not aligned w/ a specific learning goal."",U308&amp;"": ""&amp;vlookup(to_text(U308),'1.Learning-Goals'!$A$3:$B$100,2,FALSE)))"),"")</f>
        <v/>
      </c>
      <c r="Z308" s="46" t="str">
        <f>IFERROR(__xludf.DUMMYFUNCTION("if(V308="""","""",if($S308,""Not aligned w/ a specific learning goal."",V308&amp;"": ""&amp;vlookup(to_text(V308),'1.Learning-Goals'!$A$3:$B$100,2,FALSE)))"),"")</f>
        <v/>
      </c>
      <c r="AA308" s="46" t="str">
        <f>IFERROR(__xludf.DUMMYFUNCTION("if(W308="""","""",if($S308,""Not aligned w/ a specific learning goal."",W308&amp;"": ""&amp;vlookup(to_text(W308),'1.Learning-Goals'!$A$3:$B$100,2,FALSE)))"),"")</f>
        <v/>
      </c>
      <c r="AB308" s="48"/>
      <c r="AC308" s="48"/>
      <c r="AD308" s="48"/>
      <c r="AE308" s="48"/>
      <c r="AF308" s="48"/>
      <c r="AG308" s="48"/>
      <c r="AH308" s="48"/>
      <c r="AI308" s="48"/>
    </row>
    <row r="309">
      <c r="A309" s="49" t="s">
        <v>21</v>
      </c>
      <c r="B309" s="42" t="str">
        <f t="shared" si="1"/>
        <v>5: Cite evidence from a scientific text to support analysis of what the text says explicitly as well as inferences drawn from the text</v>
      </c>
      <c r="C309" s="38" t="s">
        <v>817</v>
      </c>
      <c r="D309" s="43" t="s">
        <v>818</v>
      </c>
      <c r="E309" s="38" t="s">
        <v>363</v>
      </c>
      <c r="F309" s="38" t="s">
        <v>387</v>
      </c>
      <c r="G309" s="43" t="s">
        <v>60</v>
      </c>
      <c r="H309" s="38" t="s">
        <v>6</v>
      </c>
      <c r="I309" s="43" t="s">
        <v>388</v>
      </c>
      <c r="J309" s="50"/>
      <c r="K309" s="50"/>
      <c r="L309" s="50"/>
      <c r="M309" s="43"/>
      <c r="N309" s="43"/>
      <c r="O309" s="38" t="s">
        <v>815</v>
      </c>
      <c r="P309" s="51" t="s">
        <v>819</v>
      </c>
      <c r="Q309" s="45">
        <v>44322.0</v>
      </c>
      <c r="R309" s="46" t="str">
        <f>IFERROR(__xludf.DUMMYFUNCTION("if(isblank($A309),"""",REGEXREPLACE($A309,   "",?(\d),?"",  ""$1""&amp;""-""&amp;$H309))"),"5-ELA")</f>
        <v>5-ELA</v>
      </c>
      <c r="S309" s="47" t="b">
        <f t="shared" si="2"/>
        <v>0</v>
      </c>
      <c r="T309" s="47">
        <f>IFERROR(__xludf.DUMMYFUNCTION("iferror(split(A309,"","",TRUE,TRUE),"""")"),5.0)</f>
        <v>5</v>
      </c>
      <c r="U309" s="47"/>
      <c r="V309" s="47"/>
      <c r="W309" s="47"/>
      <c r="X309" s="46" t="str">
        <f>IFERROR(__xludf.DUMMYFUNCTION("if(T309="""","""",if($S309,""Not aligned w/ a specific learning goal."",T309&amp;"": ""&amp;vlookup(to_text(T309),'1.Learning-Goals'!$A$3:$B$100,2,FALSE)))"),"5: Cite evidence from a scientific text to support analysis of what the text says explicitly as well as inferences drawn from the text")</f>
        <v>5: Cite evidence from a scientific text to support analysis of what the text says explicitly as well as inferences drawn from the text</v>
      </c>
      <c r="Y309" s="46" t="str">
        <f>IFERROR(__xludf.DUMMYFUNCTION("if(U309="""","""",if($S309,""Not aligned w/ a specific learning goal."",U309&amp;"": ""&amp;vlookup(to_text(U309),'1.Learning-Goals'!$A$3:$B$100,2,FALSE)))"),"")</f>
        <v/>
      </c>
      <c r="Z309" s="46" t="str">
        <f>IFERROR(__xludf.DUMMYFUNCTION("if(V309="""","""",if($S309,""Not aligned w/ a specific learning goal."",V309&amp;"": ""&amp;vlookup(to_text(V309),'1.Learning-Goals'!$A$3:$B$100,2,FALSE)))"),"")</f>
        <v/>
      </c>
      <c r="AA309" s="46" t="str">
        <f>IFERROR(__xludf.DUMMYFUNCTION("if(W309="""","""",if($S309,""Not aligned w/ a specific learning goal."",W309&amp;"": ""&amp;vlookup(to_text(W309),'1.Learning-Goals'!$A$3:$B$100,2,FALSE)))"),"")</f>
        <v/>
      </c>
      <c r="AB309" s="48"/>
      <c r="AC309" s="48"/>
      <c r="AD309" s="48"/>
      <c r="AE309" s="48"/>
      <c r="AF309" s="48"/>
      <c r="AG309" s="48"/>
      <c r="AH309" s="48"/>
      <c r="AI309" s="48"/>
    </row>
    <row r="310">
      <c r="A310" s="41"/>
      <c r="B310" s="42" t="str">
        <f t="shared" si="1"/>
        <v/>
      </c>
      <c r="C310" s="38" t="s">
        <v>820</v>
      </c>
      <c r="D310" s="43" t="s">
        <v>821</v>
      </c>
      <c r="E310" s="38" t="s">
        <v>363</v>
      </c>
      <c r="F310" s="38" t="s">
        <v>387</v>
      </c>
      <c r="G310" s="43" t="s">
        <v>60</v>
      </c>
      <c r="H310" s="38" t="s">
        <v>6</v>
      </c>
      <c r="I310" s="43" t="s">
        <v>388</v>
      </c>
      <c r="J310" s="50"/>
      <c r="K310" s="50"/>
      <c r="L310" s="50"/>
      <c r="M310" s="43"/>
      <c r="N310" s="43"/>
      <c r="O310" s="38" t="s">
        <v>815</v>
      </c>
      <c r="P310" s="51" t="s">
        <v>822</v>
      </c>
      <c r="Q310" s="45">
        <v>44322.0</v>
      </c>
      <c r="R310" s="46" t="str">
        <f>IFERROR(__xludf.DUMMYFUNCTION("if(isblank($A310),"""",REGEXREPLACE($A310,   "",?(\d),?"",  ""$1""&amp;""-""&amp;$H310))"),"")</f>
        <v/>
      </c>
      <c r="S310" s="47" t="b">
        <f t="shared" si="2"/>
        <v>0</v>
      </c>
      <c r="T310" s="47" t="str">
        <f>IFERROR(__xludf.DUMMYFUNCTION("iferror(split(A310,"","",TRUE,TRUE),"""")"),"")</f>
        <v/>
      </c>
      <c r="U310" s="47"/>
      <c r="V310" s="47"/>
      <c r="W310" s="47"/>
      <c r="X310" s="46" t="str">
        <f>IFERROR(__xludf.DUMMYFUNCTION("if(T310="""","""",if($S310,""Not aligned w/ a specific learning goal."",T310&amp;"": ""&amp;vlookup(to_text(T310),'1.Learning-Goals'!$A$3:$B$100,2,FALSE)))"),"")</f>
        <v/>
      </c>
      <c r="Y310" s="46" t="str">
        <f>IFERROR(__xludf.DUMMYFUNCTION("if(U310="""","""",if($S310,""Not aligned w/ a specific learning goal."",U310&amp;"": ""&amp;vlookup(to_text(U310),'1.Learning-Goals'!$A$3:$B$100,2,FALSE)))"),"")</f>
        <v/>
      </c>
      <c r="Z310" s="46" t="str">
        <f>IFERROR(__xludf.DUMMYFUNCTION("if(V310="""","""",if($S310,""Not aligned w/ a specific learning goal."",V310&amp;"": ""&amp;vlookup(to_text(V310),'1.Learning-Goals'!$A$3:$B$100,2,FALSE)))"),"")</f>
        <v/>
      </c>
      <c r="AA310" s="46" t="str">
        <f>IFERROR(__xludf.DUMMYFUNCTION("if(W310="""","""",if($S310,""Not aligned w/ a specific learning goal."",W310&amp;"": ""&amp;vlookup(to_text(W310),'1.Learning-Goals'!$A$3:$B$100,2,FALSE)))"),"")</f>
        <v/>
      </c>
      <c r="AB310" s="48"/>
      <c r="AC310" s="48"/>
      <c r="AD310" s="48"/>
      <c r="AE310" s="48"/>
      <c r="AF310" s="48"/>
      <c r="AG310" s="48"/>
      <c r="AH310" s="48"/>
      <c r="AI310" s="48"/>
    </row>
    <row r="311">
      <c r="A311" s="41"/>
      <c r="B311" s="42" t="str">
        <f t="shared" si="1"/>
        <v/>
      </c>
      <c r="C311" s="38" t="s">
        <v>823</v>
      </c>
      <c r="D311" s="43" t="s">
        <v>824</v>
      </c>
      <c r="E311" s="38" t="s">
        <v>363</v>
      </c>
      <c r="F311" s="38" t="s">
        <v>387</v>
      </c>
      <c r="G311" s="43" t="s">
        <v>60</v>
      </c>
      <c r="H311" s="38" t="s">
        <v>6</v>
      </c>
      <c r="I311" s="43" t="s">
        <v>388</v>
      </c>
      <c r="J311" s="50"/>
      <c r="K311" s="50"/>
      <c r="L311" s="50"/>
      <c r="M311" s="43"/>
      <c r="N311" s="43"/>
      <c r="O311" s="38" t="s">
        <v>815</v>
      </c>
      <c r="P311" s="51" t="s">
        <v>825</v>
      </c>
      <c r="Q311" s="45">
        <v>44322.0</v>
      </c>
      <c r="R311" s="46" t="str">
        <f>IFERROR(__xludf.DUMMYFUNCTION("if(isblank($A311),"""",REGEXREPLACE($A311,   "",?(\d),?"",  ""$1""&amp;""-""&amp;$H311))"),"")</f>
        <v/>
      </c>
      <c r="S311" s="47" t="b">
        <f t="shared" si="2"/>
        <v>0</v>
      </c>
      <c r="T311" s="47" t="str">
        <f>IFERROR(__xludf.DUMMYFUNCTION("iferror(split(A311,"","",TRUE,TRUE),"""")"),"")</f>
        <v/>
      </c>
      <c r="U311" s="47"/>
      <c r="V311" s="47"/>
      <c r="W311" s="47"/>
      <c r="X311" s="46" t="str">
        <f>IFERROR(__xludf.DUMMYFUNCTION("if(T311="""","""",if($S311,""Not aligned w/ a specific learning goal."",T311&amp;"": ""&amp;vlookup(to_text(T311),'1.Learning-Goals'!$A$3:$B$100,2,FALSE)))"),"")</f>
        <v/>
      </c>
      <c r="Y311" s="46" t="str">
        <f>IFERROR(__xludf.DUMMYFUNCTION("if(U311="""","""",if($S311,""Not aligned w/ a specific learning goal."",U311&amp;"": ""&amp;vlookup(to_text(U311),'1.Learning-Goals'!$A$3:$B$100,2,FALSE)))"),"")</f>
        <v/>
      </c>
      <c r="Z311" s="46" t="str">
        <f>IFERROR(__xludf.DUMMYFUNCTION("if(V311="""","""",if($S311,""Not aligned w/ a specific learning goal."",V311&amp;"": ""&amp;vlookup(to_text(V311),'1.Learning-Goals'!$A$3:$B$100,2,FALSE)))"),"")</f>
        <v/>
      </c>
      <c r="AA311" s="46" t="str">
        <f>IFERROR(__xludf.DUMMYFUNCTION("if(W311="""","""",if($S311,""Not aligned w/ a specific learning goal."",W311&amp;"": ""&amp;vlookup(to_text(W311),'1.Learning-Goals'!$A$3:$B$100,2,FALSE)))"),"")</f>
        <v/>
      </c>
      <c r="AB311" s="48"/>
      <c r="AC311" s="48"/>
      <c r="AD311" s="48"/>
      <c r="AE311" s="48"/>
      <c r="AF311" s="48"/>
      <c r="AG311" s="48"/>
      <c r="AH311" s="48"/>
      <c r="AI311" s="48"/>
    </row>
    <row r="312">
      <c r="A312" s="41"/>
      <c r="B312" s="42" t="str">
        <f t="shared" si="1"/>
        <v/>
      </c>
      <c r="C312" s="38" t="s">
        <v>826</v>
      </c>
      <c r="D312" s="43" t="s">
        <v>827</v>
      </c>
      <c r="E312" s="38" t="s">
        <v>363</v>
      </c>
      <c r="F312" s="38" t="s">
        <v>387</v>
      </c>
      <c r="G312" s="43" t="s">
        <v>60</v>
      </c>
      <c r="H312" s="38" t="s">
        <v>6</v>
      </c>
      <c r="I312" s="43" t="s">
        <v>388</v>
      </c>
      <c r="J312" s="50"/>
      <c r="K312" s="50"/>
      <c r="L312" s="50"/>
      <c r="M312" s="43"/>
      <c r="N312" s="43"/>
      <c r="O312" s="38" t="s">
        <v>815</v>
      </c>
      <c r="P312" s="51" t="s">
        <v>828</v>
      </c>
      <c r="Q312" s="45">
        <v>44322.0</v>
      </c>
      <c r="R312" s="46" t="str">
        <f>IFERROR(__xludf.DUMMYFUNCTION("if(isblank($A312),"""",REGEXREPLACE($A312,   "",?(\d),?"",  ""$1""&amp;""-""&amp;$H312))"),"")</f>
        <v/>
      </c>
      <c r="S312" s="47" t="b">
        <f t="shared" si="2"/>
        <v>0</v>
      </c>
      <c r="T312" s="47" t="str">
        <f>IFERROR(__xludf.DUMMYFUNCTION("iferror(split(A312,"","",TRUE,TRUE),"""")"),"")</f>
        <v/>
      </c>
      <c r="U312" s="47"/>
      <c r="V312" s="47"/>
      <c r="W312" s="47"/>
      <c r="X312" s="46" t="str">
        <f>IFERROR(__xludf.DUMMYFUNCTION("if(T312="""","""",if($S312,""Not aligned w/ a specific learning goal."",T312&amp;"": ""&amp;vlookup(to_text(T312),'1.Learning-Goals'!$A$3:$B$100,2,FALSE)))"),"")</f>
        <v/>
      </c>
      <c r="Y312" s="46" t="str">
        <f>IFERROR(__xludf.DUMMYFUNCTION("if(U312="""","""",if($S312,""Not aligned w/ a specific learning goal."",U312&amp;"": ""&amp;vlookup(to_text(U312),'1.Learning-Goals'!$A$3:$B$100,2,FALSE)))"),"")</f>
        <v/>
      </c>
      <c r="Z312" s="46" t="str">
        <f>IFERROR(__xludf.DUMMYFUNCTION("if(V312="""","""",if($S312,""Not aligned w/ a specific learning goal."",V312&amp;"": ""&amp;vlookup(to_text(V312),'1.Learning-Goals'!$A$3:$B$100,2,FALSE)))"),"")</f>
        <v/>
      </c>
      <c r="AA312" s="46" t="str">
        <f>IFERROR(__xludf.DUMMYFUNCTION("if(W312="""","""",if($S312,""Not aligned w/ a specific learning goal."",W312&amp;"": ""&amp;vlookup(to_text(W312),'1.Learning-Goals'!$A$3:$B$100,2,FALSE)))"),"")</f>
        <v/>
      </c>
      <c r="AB312" s="48"/>
      <c r="AC312" s="48"/>
      <c r="AD312" s="48"/>
      <c r="AE312" s="48"/>
      <c r="AF312" s="48"/>
      <c r="AG312" s="48"/>
      <c r="AH312" s="48"/>
      <c r="AI312" s="48"/>
    </row>
    <row r="313">
      <c r="A313" s="41"/>
      <c r="B313" s="42" t="str">
        <f t="shared" si="1"/>
        <v/>
      </c>
      <c r="C313" s="38" t="s">
        <v>829</v>
      </c>
      <c r="D313" s="43" t="s">
        <v>830</v>
      </c>
      <c r="E313" s="38" t="s">
        <v>363</v>
      </c>
      <c r="F313" s="38" t="s">
        <v>387</v>
      </c>
      <c r="G313" s="43" t="s">
        <v>60</v>
      </c>
      <c r="H313" s="38" t="s">
        <v>6</v>
      </c>
      <c r="I313" s="43" t="s">
        <v>388</v>
      </c>
      <c r="J313" s="50"/>
      <c r="K313" s="50"/>
      <c r="L313" s="50"/>
      <c r="M313" s="43"/>
      <c r="N313" s="43"/>
      <c r="O313" s="38" t="s">
        <v>815</v>
      </c>
      <c r="P313" s="51" t="s">
        <v>831</v>
      </c>
      <c r="Q313" s="45">
        <v>44322.0</v>
      </c>
      <c r="R313" s="46" t="str">
        <f>IFERROR(__xludf.DUMMYFUNCTION("if(isblank($A313),"""",REGEXREPLACE($A313,   "",?(\d),?"",  ""$1""&amp;""-""&amp;$H313))"),"")</f>
        <v/>
      </c>
      <c r="S313" s="47" t="b">
        <f t="shared" si="2"/>
        <v>0</v>
      </c>
      <c r="T313" s="47" t="str">
        <f>IFERROR(__xludf.DUMMYFUNCTION("iferror(split(A313,"","",TRUE,TRUE),"""")"),"")</f>
        <v/>
      </c>
      <c r="U313" s="47"/>
      <c r="V313" s="47"/>
      <c r="W313" s="47"/>
      <c r="X313" s="46" t="str">
        <f>IFERROR(__xludf.DUMMYFUNCTION("if(T313="""","""",if($S313,""Not aligned w/ a specific learning goal."",T313&amp;"": ""&amp;vlookup(to_text(T313),'1.Learning-Goals'!$A$3:$B$100,2,FALSE)))"),"")</f>
        <v/>
      </c>
      <c r="Y313" s="46" t="str">
        <f>IFERROR(__xludf.DUMMYFUNCTION("if(U313="""","""",if($S313,""Not aligned w/ a specific learning goal."",U313&amp;"": ""&amp;vlookup(to_text(U313),'1.Learning-Goals'!$A$3:$B$100,2,FALSE)))"),"")</f>
        <v/>
      </c>
      <c r="Z313" s="46" t="str">
        <f>IFERROR(__xludf.DUMMYFUNCTION("if(V313="""","""",if($S313,""Not aligned w/ a specific learning goal."",V313&amp;"": ""&amp;vlookup(to_text(V313),'1.Learning-Goals'!$A$3:$B$100,2,FALSE)))"),"")</f>
        <v/>
      </c>
      <c r="AA313" s="46" t="str">
        <f>IFERROR(__xludf.DUMMYFUNCTION("if(W313="""","""",if($S313,""Not aligned w/ a specific learning goal."",W313&amp;"": ""&amp;vlookup(to_text(W313),'1.Learning-Goals'!$A$3:$B$100,2,FALSE)))"),"")</f>
        <v/>
      </c>
      <c r="AB313" s="48"/>
      <c r="AC313" s="48"/>
      <c r="AD313" s="48"/>
      <c r="AE313" s="48"/>
      <c r="AF313" s="48"/>
      <c r="AG313" s="48"/>
      <c r="AH313" s="48"/>
      <c r="AI313" s="48"/>
    </row>
    <row r="314">
      <c r="A314" s="49" t="s">
        <v>13</v>
      </c>
      <c r="B314" s="42" t="str">
        <f t="shared" si="1"/>
        <v>2: Understand that there there are exceptions to patterns in biology by integrating evidence from scientific texts and graphs of real biological data, and explain why these exceptions matter</v>
      </c>
      <c r="C314" s="38" t="s">
        <v>832</v>
      </c>
      <c r="D314" s="43" t="s">
        <v>833</v>
      </c>
      <c r="E314" s="38" t="s">
        <v>363</v>
      </c>
      <c r="F314" s="38" t="s">
        <v>387</v>
      </c>
      <c r="G314" s="43" t="s">
        <v>60</v>
      </c>
      <c r="H314" s="38" t="s">
        <v>6</v>
      </c>
      <c r="I314" s="43" t="s">
        <v>388</v>
      </c>
      <c r="J314" s="50"/>
      <c r="K314" s="50"/>
      <c r="L314" s="50"/>
      <c r="M314" s="43"/>
      <c r="N314" s="43"/>
      <c r="O314" s="38" t="s">
        <v>815</v>
      </c>
      <c r="P314" s="51" t="s">
        <v>834</v>
      </c>
      <c r="Q314" s="45">
        <v>44322.0</v>
      </c>
      <c r="R314" s="46" t="str">
        <f>IFERROR(__xludf.DUMMYFUNCTION("if(isblank($A314),"""",REGEXREPLACE($A314,   "",?(\d),?"",  ""$1""&amp;""-""&amp;$H314))"),"2-ELA")</f>
        <v>2-ELA</v>
      </c>
      <c r="S314" s="47" t="b">
        <f t="shared" si="2"/>
        <v>0</v>
      </c>
      <c r="T314" s="47">
        <f>IFERROR(__xludf.DUMMYFUNCTION("iferror(split(A314,"","",TRUE,TRUE),"""")"),2.0)</f>
        <v>2</v>
      </c>
      <c r="U314" s="47"/>
      <c r="V314" s="47"/>
      <c r="W314" s="47"/>
      <c r="X314" s="46" t="str">
        <f>IFERROR(__xludf.DUMMYFUNCTION("if(T314="""","""",if($S314,""Not aligned w/ a specific learning goal."",T314&amp;"": ""&amp;vlookup(to_text(T314),'1.Learning-Goals'!$A$3:$B$100,2,FALSE)))"),"2: Understand that there there are exceptions to patterns in biology by integrating evidence from scientific texts and graphs of real biological data, and explain why these exceptions matter")</f>
        <v>2: Understand that there there are exceptions to patterns in biology by integrating evidence from scientific texts and graphs of real biological data, and explain why these exceptions matter</v>
      </c>
      <c r="Y314" s="46" t="str">
        <f>IFERROR(__xludf.DUMMYFUNCTION("if(U314="""","""",if($S314,""Not aligned w/ a specific learning goal."",U314&amp;"": ""&amp;vlookup(to_text(U314),'1.Learning-Goals'!$A$3:$B$100,2,FALSE)))"),"")</f>
        <v/>
      </c>
      <c r="Z314" s="46" t="str">
        <f>IFERROR(__xludf.DUMMYFUNCTION("if(V314="""","""",if($S314,""Not aligned w/ a specific learning goal."",V314&amp;"": ""&amp;vlookup(to_text(V314),'1.Learning-Goals'!$A$3:$B$100,2,FALSE)))"),"")</f>
        <v/>
      </c>
      <c r="AA314" s="46" t="str">
        <f>IFERROR(__xludf.DUMMYFUNCTION("if(W314="""","""",if($S314,""Not aligned w/ a specific learning goal."",W314&amp;"": ""&amp;vlookup(to_text(W314),'1.Learning-Goals'!$A$3:$B$100,2,FALSE)))"),"")</f>
        <v/>
      </c>
      <c r="AB314" s="48"/>
      <c r="AC314" s="48"/>
      <c r="AD314" s="48"/>
      <c r="AE314" s="48"/>
      <c r="AF314" s="48"/>
      <c r="AG314" s="48"/>
      <c r="AH314" s="48"/>
      <c r="AI314" s="48"/>
    </row>
    <row r="315">
      <c r="A315" s="41"/>
      <c r="B315" s="42" t="str">
        <f t="shared" si="1"/>
        <v/>
      </c>
      <c r="C315" s="38" t="s">
        <v>835</v>
      </c>
      <c r="D315" s="43" t="s">
        <v>836</v>
      </c>
      <c r="E315" s="38" t="s">
        <v>363</v>
      </c>
      <c r="F315" s="38" t="s">
        <v>387</v>
      </c>
      <c r="G315" s="43" t="s">
        <v>60</v>
      </c>
      <c r="H315" s="38" t="s">
        <v>6</v>
      </c>
      <c r="I315" s="43" t="s">
        <v>388</v>
      </c>
      <c r="J315" s="50"/>
      <c r="K315" s="50"/>
      <c r="L315" s="50"/>
      <c r="M315" s="43"/>
      <c r="N315" s="43"/>
      <c r="O315" s="38" t="s">
        <v>815</v>
      </c>
      <c r="P315" s="51" t="s">
        <v>837</v>
      </c>
      <c r="Q315" s="45">
        <v>44322.0</v>
      </c>
      <c r="R315" s="46" t="str">
        <f>IFERROR(__xludf.DUMMYFUNCTION("if(isblank($A315),"""",REGEXREPLACE($A315,   "",?(\d),?"",  ""$1""&amp;""-""&amp;$H315))"),"")</f>
        <v/>
      </c>
      <c r="S315" s="47" t="b">
        <f t="shared" si="2"/>
        <v>0</v>
      </c>
      <c r="T315" s="47" t="str">
        <f>IFERROR(__xludf.DUMMYFUNCTION("iferror(split(A315,"","",TRUE,TRUE),"""")"),"")</f>
        <v/>
      </c>
      <c r="U315" s="47"/>
      <c r="V315" s="47"/>
      <c r="W315" s="47"/>
      <c r="X315" s="46" t="str">
        <f>IFERROR(__xludf.DUMMYFUNCTION("if(T315="""","""",if($S315,""Not aligned w/ a specific learning goal."",T315&amp;"": ""&amp;vlookup(to_text(T315),'1.Learning-Goals'!$A$3:$B$100,2,FALSE)))"),"")</f>
        <v/>
      </c>
      <c r="Y315" s="46" t="str">
        <f>IFERROR(__xludf.DUMMYFUNCTION("if(U315="""","""",if($S315,""Not aligned w/ a specific learning goal."",U315&amp;"": ""&amp;vlookup(to_text(U315),'1.Learning-Goals'!$A$3:$B$100,2,FALSE)))"),"")</f>
        <v/>
      </c>
      <c r="Z315" s="46" t="str">
        <f>IFERROR(__xludf.DUMMYFUNCTION("if(V315="""","""",if($S315,""Not aligned w/ a specific learning goal."",V315&amp;"": ""&amp;vlookup(to_text(V315),'1.Learning-Goals'!$A$3:$B$100,2,FALSE)))"),"")</f>
        <v/>
      </c>
      <c r="AA315" s="46" t="str">
        <f>IFERROR(__xludf.DUMMYFUNCTION("if(W315="""","""",if($S315,""Not aligned w/ a specific learning goal."",W315&amp;"": ""&amp;vlookup(to_text(W315),'1.Learning-Goals'!$A$3:$B$100,2,FALSE)))"),"")</f>
        <v/>
      </c>
      <c r="AB315" s="48"/>
      <c r="AC315" s="48"/>
      <c r="AD315" s="48"/>
      <c r="AE315" s="48"/>
      <c r="AF315" s="48"/>
      <c r="AG315" s="48"/>
      <c r="AH315" s="48"/>
      <c r="AI315" s="48"/>
    </row>
    <row r="316">
      <c r="A316" s="41"/>
      <c r="B316" s="42" t="str">
        <f t="shared" si="1"/>
        <v/>
      </c>
      <c r="C316" s="38" t="s">
        <v>838</v>
      </c>
      <c r="D316" s="43" t="s">
        <v>839</v>
      </c>
      <c r="E316" s="38" t="s">
        <v>363</v>
      </c>
      <c r="F316" s="38" t="s">
        <v>387</v>
      </c>
      <c r="G316" s="43" t="s">
        <v>60</v>
      </c>
      <c r="H316" s="38" t="s">
        <v>6</v>
      </c>
      <c r="I316" s="43" t="s">
        <v>388</v>
      </c>
      <c r="J316" s="50"/>
      <c r="K316" s="50"/>
      <c r="L316" s="50"/>
      <c r="M316" s="43"/>
      <c r="N316" s="43"/>
      <c r="O316" s="38" t="s">
        <v>815</v>
      </c>
      <c r="P316" s="51" t="s">
        <v>840</v>
      </c>
      <c r="Q316" s="45">
        <v>44322.0</v>
      </c>
      <c r="R316" s="46" t="str">
        <f>IFERROR(__xludf.DUMMYFUNCTION("if(isblank($A316),"""",REGEXREPLACE($A316,   "",?(\d),?"",  ""$1""&amp;""-""&amp;$H316))"),"")</f>
        <v/>
      </c>
      <c r="S316" s="47" t="b">
        <f t="shared" si="2"/>
        <v>0</v>
      </c>
      <c r="T316" s="47" t="str">
        <f>IFERROR(__xludf.DUMMYFUNCTION("iferror(split(A316,"","",TRUE,TRUE),"""")"),"")</f>
        <v/>
      </c>
      <c r="U316" s="47"/>
      <c r="V316" s="47"/>
      <c r="W316" s="47"/>
      <c r="X316" s="46" t="str">
        <f>IFERROR(__xludf.DUMMYFUNCTION("if(T316="""","""",if($S316,""Not aligned w/ a specific learning goal."",T316&amp;"": ""&amp;vlookup(to_text(T316),'1.Learning-Goals'!$A$3:$B$100,2,FALSE)))"),"")</f>
        <v/>
      </c>
      <c r="Y316" s="46" t="str">
        <f>IFERROR(__xludf.DUMMYFUNCTION("if(U316="""","""",if($S316,""Not aligned w/ a specific learning goal."",U316&amp;"": ""&amp;vlookup(to_text(U316),'1.Learning-Goals'!$A$3:$B$100,2,FALSE)))"),"")</f>
        <v/>
      </c>
      <c r="Z316" s="46" t="str">
        <f>IFERROR(__xludf.DUMMYFUNCTION("if(V316="""","""",if($S316,""Not aligned w/ a specific learning goal."",V316&amp;"": ""&amp;vlookup(to_text(V316),'1.Learning-Goals'!$A$3:$B$100,2,FALSE)))"),"")</f>
        <v/>
      </c>
      <c r="AA316" s="46" t="str">
        <f>IFERROR(__xludf.DUMMYFUNCTION("if(W316="""","""",if($S316,""Not aligned w/ a specific learning goal."",W316&amp;"": ""&amp;vlookup(to_text(W316),'1.Learning-Goals'!$A$3:$B$100,2,FALSE)))"),"")</f>
        <v/>
      </c>
      <c r="AB316" s="48"/>
      <c r="AC316" s="48"/>
      <c r="AD316" s="48"/>
      <c r="AE316" s="48"/>
      <c r="AF316" s="48"/>
      <c r="AG316" s="48"/>
      <c r="AH316" s="48"/>
      <c r="AI316" s="48"/>
    </row>
    <row r="317">
      <c r="A317" s="41"/>
      <c r="B317" s="42" t="str">
        <f t="shared" si="1"/>
        <v/>
      </c>
      <c r="C317" s="38" t="s">
        <v>841</v>
      </c>
      <c r="D317" s="43" t="s">
        <v>842</v>
      </c>
      <c r="E317" s="38" t="s">
        <v>363</v>
      </c>
      <c r="F317" s="38" t="s">
        <v>387</v>
      </c>
      <c r="G317" s="43" t="s">
        <v>60</v>
      </c>
      <c r="H317" s="38" t="s">
        <v>6</v>
      </c>
      <c r="I317" s="43" t="s">
        <v>388</v>
      </c>
      <c r="J317" s="50"/>
      <c r="K317" s="50"/>
      <c r="L317" s="50"/>
      <c r="M317" s="43"/>
      <c r="N317" s="43"/>
      <c r="O317" s="38" t="s">
        <v>815</v>
      </c>
      <c r="P317" s="51" t="s">
        <v>843</v>
      </c>
      <c r="Q317" s="45">
        <v>44322.0</v>
      </c>
      <c r="R317" s="46" t="str">
        <f>IFERROR(__xludf.DUMMYFUNCTION("if(isblank($A317),"""",REGEXREPLACE($A317,   "",?(\d),?"",  ""$1""&amp;""-""&amp;$H317))"),"")</f>
        <v/>
      </c>
      <c r="S317" s="47" t="b">
        <f t="shared" si="2"/>
        <v>0</v>
      </c>
      <c r="T317" s="47" t="str">
        <f>IFERROR(__xludf.DUMMYFUNCTION("iferror(split(A317,"","",TRUE,TRUE),"""")"),"")</f>
        <v/>
      </c>
      <c r="U317" s="47"/>
      <c r="V317" s="47"/>
      <c r="W317" s="47"/>
      <c r="X317" s="46" t="str">
        <f>IFERROR(__xludf.DUMMYFUNCTION("if(T317="""","""",if($S317,""Not aligned w/ a specific learning goal."",T317&amp;"": ""&amp;vlookup(to_text(T317),'1.Learning-Goals'!$A$3:$B$100,2,FALSE)))"),"")</f>
        <v/>
      </c>
      <c r="Y317" s="46" t="str">
        <f>IFERROR(__xludf.DUMMYFUNCTION("if(U317="""","""",if($S317,""Not aligned w/ a specific learning goal."",U317&amp;"": ""&amp;vlookup(to_text(U317),'1.Learning-Goals'!$A$3:$B$100,2,FALSE)))"),"")</f>
        <v/>
      </c>
      <c r="Z317" s="46" t="str">
        <f>IFERROR(__xludf.DUMMYFUNCTION("if(V317="""","""",if($S317,""Not aligned w/ a specific learning goal."",V317&amp;"": ""&amp;vlookup(to_text(V317),'1.Learning-Goals'!$A$3:$B$100,2,FALSE)))"),"")</f>
        <v/>
      </c>
      <c r="AA317" s="46" t="str">
        <f>IFERROR(__xludf.DUMMYFUNCTION("if(W317="""","""",if($S317,""Not aligned w/ a specific learning goal."",W317&amp;"": ""&amp;vlookup(to_text(W317),'1.Learning-Goals'!$A$3:$B$100,2,FALSE)))"),"")</f>
        <v/>
      </c>
      <c r="AB317" s="48"/>
      <c r="AC317" s="48"/>
      <c r="AD317" s="48"/>
      <c r="AE317" s="48"/>
      <c r="AF317" s="48"/>
      <c r="AG317" s="48"/>
      <c r="AH317" s="48"/>
      <c r="AI317" s="48"/>
    </row>
    <row r="318">
      <c r="A318" s="41"/>
      <c r="B318" s="42" t="str">
        <f t="shared" si="1"/>
        <v/>
      </c>
      <c r="C318" s="38" t="s">
        <v>844</v>
      </c>
      <c r="D318" s="43" t="s">
        <v>845</v>
      </c>
      <c r="E318" s="38" t="s">
        <v>363</v>
      </c>
      <c r="F318" s="38" t="s">
        <v>387</v>
      </c>
      <c r="G318" s="43" t="s">
        <v>703</v>
      </c>
      <c r="H318" s="38" t="s">
        <v>6</v>
      </c>
      <c r="I318" s="43" t="s">
        <v>388</v>
      </c>
      <c r="J318" s="50"/>
      <c r="K318" s="50"/>
      <c r="L318" s="50"/>
      <c r="M318" s="43"/>
      <c r="N318" s="43"/>
      <c r="O318" s="38" t="s">
        <v>815</v>
      </c>
      <c r="P318" s="51" t="s">
        <v>846</v>
      </c>
      <c r="Q318" s="45">
        <v>44451.0</v>
      </c>
      <c r="R318" s="46" t="str">
        <f>IFERROR(__xludf.DUMMYFUNCTION("if(isblank($A318),"""",REGEXREPLACE($A318,   "",?(\d),?"",  ""$1""&amp;""-""&amp;$H318))"),"")</f>
        <v/>
      </c>
      <c r="S318" s="47" t="b">
        <f t="shared" si="2"/>
        <v>0</v>
      </c>
      <c r="T318" s="47" t="str">
        <f>IFERROR(__xludf.DUMMYFUNCTION("iferror(split(A318,"","",TRUE,TRUE),"""")"),"")</f>
        <v/>
      </c>
      <c r="U318" s="47"/>
      <c r="V318" s="47"/>
      <c r="W318" s="47"/>
      <c r="X318" s="46" t="str">
        <f>IFERROR(__xludf.DUMMYFUNCTION("if(T318="""","""",if($S318,""Not aligned w/ a specific learning goal."",T318&amp;"": ""&amp;vlookup(to_text(T318),'1.Learning-Goals'!$A$3:$B$100,2,FALSE)))"),"")</f>
        <v/>
      </c>
      <c r="Y318" s="46" t="str">
        <f>IFERROR(__xludf.DUMMYFUNCTION("if(U318="""","""",if($S318,""Not aligned w/ a specific learning goal."",U318&amp;"": ""&amp;vlookup(to_text(U318),'1.Learning-Goals'!$A$3:$B$100,2,FALSE)))"),"")</f>
        <v/>
      </c>
      <c r="Z318" s="46" t="str">
        <f>IFERROR(__xludf.DUMMYFUNCTION("if(V318="""","""",if($S318,""Not aligned w/ a specific learning goal."",V318&amp;"": ""&amp;vlookup(to_text(V318),'1.Learning-Goals'!$A$3:$B$100,2,FALSE)))"),"")</f>
        <v/>
      </c>
      <c r="AA318" s="46" t="str">
        <f>IFERROR(__xludf.DUMMYFUNCTION("if(W318="""","""",if($S318,""Not aligned w/ a specific learning goal."",W318&amp;"": ""&amp;vlookup(to_text(W318),'1.Learning-Goals'!$A$3:$B$100,2,FALSE)))"),"")</f>
        <v/>
      </c>
      <c r="AB318" s="48"/>
      <c r="AC318" s="48"/>
      <c r="AD318" s="48"/>
      <c r="AE318" s="48"/>
      <c r="AF318" s="48"/>
      <c r="AG318" s="48"/>
      <c r="AH318" s="48"/>
      <c r="AI318" s="48"/>
    </row>
    <row r="319">
      <c r="A319" s="41"/>
      <c r="B319" s="42" t="str">
        <f t="shared" si="1"/>
        <v/>
      </c>
      <c r="C319" s="38" t="s">
        <v>847</v>
      </c>
      <c r="D319" s="43" t="s">
        <v>848</v>
      </c>
      <c r="E319" s="38" t="s">
        <v>363</v>
      </c>
      <c r="F319" s="38" t="s">
        <v>387</v>
      </c>
      <c r="G319" s="43" t="s">
        <v>703</v>
      </c>
      <c r="H319" s="38" t="s">
        <v>6</v>
      </c>
      <c r="I319" s="43" t="s">
        <v>388</v>
      </c>
      <c r="J319" s="50"/>
      <c r="K319" s="50"/>
      <c r="L319" s="50"/>
      <c r="M319" s="43"/>
      <c r="N319" s="43"/>
      <c r="O319" s="38" t="s">
        <v>815</v>
      </c>
      <c r="P319" s="51" t="s">
        <v>849</v>
      </c>
      <c r="Q319" s="45">
        <v>44451.0</v>
      </c>
      <c r="R319" s="46" t="str">
        <f>IFERROR(__xludf.DUMMYFUNCTION("if(isblank($A319),"""",REGEXREPLACE($A319,   "",?(\d),?"",  ""$1""&amp;""-""&amp;$H319))"),"")</f>
        <v/>
      </c>
      <c r="S319" s="47" t="b">
        <f t="shared" si="2"/>
        <v>0</v>
      </c>
      <c r="T319" s="47" t="str">
        <f>IFERROR(__xludf.DUMMYFUNCTION("iferror(split(A319,"","",TRUE,TRUE),"""")"),"")</f>
        <v/>
      </c>
      <c r="U319" s="47"/>
      <c r="V319" s="47"/>
      <c r="W319" s="47"/>
      <c r="X319" s="46" t="str">
        <f>IFERROR(__xludf.DUMMYFUNCTION("if(T319="""","""",if($S319,""Not aligned w/ a specific learning goal."",T319&amp;"": ""&amp;vlookup(to_text(T319),'1.Learning-Goals'!$A$3:$B$100,2,FALSE)))"),"")</f>
        <v/>
      </c>
      <c r="Y319" s="46" t="str">
        <f>IFERROR(__xludf.DUMMYFUNCTION("if(U319="""","""",if($S319,""Not aligned w/ a specific learning goal."",U319&amp;"": ""&amp;vlookup(to_text(U319),'1.Learning-Goals'!$A$3:$B$100,2,FALSE)))"),"")</f>
        <v/>
      </c>
      <c r="Z319" s="46" t="str">
        <f>IFERROR(__xludf.DUMMYFUNCTION("if(V319="""","""",if($S319,""Not aligned w/ a specific learning goal."",V319&amp;"": ""&amp;vlookup(to_text(V319),'1.Learning-Goals'!$A$3:$B$100,2,FALSE)))"),"")</f>
        <v/>
      </c>
      <c r="AA319" s="46" t="str">
        <f>IFERROR(__xludf.DUMMYFUNCTION("if(W319="""","""",if($S319,""Not aligned w/ a specific learning goal."",W319&amp;"": ""&amp;vlookup(to_text(W319),'1.Learning-Goals'!$A$3:$B$100,2,FALSE)))"),"")</f>
        <v/>
      </c>
      <c r="AB319" s="48"/>
      <c r="AC319" s="48"/>
      <c r="AD319" s="48"/>
      <c r="AE319" s="48"/>
      <c r="AF319" s="48"/>
      <c r="AG319" s="48"/>
      <c r="AH319" s="48"/>
      <c r="AI319" s="48"/>
    </row>
    <row r="320">
      <c r="A320" s="41"/>
      <c r="B320" s="42" t="str">
        <f t="shared" si="1"/>
        <v/>
      </c>
      <c r="C320" s="38" t="s">
        <v>850</v>
      </c>
      <c r="D320" s="43" t="s">
        <v>851</v>
      </c>
      <c r="E320" s="38" t="s">
        <v>363</v>
      </c>
      <c r="F320" s="38" t="s">
        <v>387</v>
      </c>
      <c r="G320" s="43" t="s">
        <v>703</v>
      </c>
      <c r="H320" s="38" t="s">
        <v>6</v>
      </c>
      <c r="I320" s="43" t="s">
        <v>388</v>
      </c>
      <c r="J320" s="50"/>
      <c r="K320" s="50"/>
      <c r="L320" s="50"/>
      <c r="M320" s="43"/>
      <c r="N320" s="43"/>
      <c r="O320" s="38" t="s">
        <v>815</v>
      </c>
      <c r="P320" s="51" t="s">
        <v>852</v>
      </c>
      <c r="Q320" s="45">
        <v>44451.0</v>
      </c>
      <c r="R320" s="46" t="str">
        <f>IFERROR(__xludf.DUMMYFUNCTION("if(isblank($A320),"""",REGEXREPLACE($A320,   "",?(\d),?"",  ""$1""&amp;""-""&amp;$H320))"),"")</f>
        <v/>
      </c>
      <c r="S320" s="47" t="b">
        <f t="shared" si="2"/>
        <v>0</v>
      </c>
      <c r="T320" s="47" t="str">
        <f>IFERROR(__xludf.DUMMYFUNCTION("iferror(split(A320,"","",TRUE,TRUE),"""")"),"")</f>
        <v/>
      </c>
      <c r="U320" s="47"/>
      <c r="V320" s="47"/>
      <c r="W320" s="47"/>
      <c r="X320" s="46" t="str">
        <f>IFERROR(__xludf.DUMMYFUNCTION("if(T320="""","""",if($S320,""Not aligned w/ a specific learning goal."",T320&amp;"": ""&amp;vlookup(to_text(T320),'1.Learning-Goals'!$A$3:$B$100,2,FALSE)))"),"")</f>
        <v/>
      </c>
      <c r="Y320" s="46" t="str">
        <f>IFERROR(__xludf.DUMMYFUNCTION("if(U320="""","""",if($S320,""Not aligned w/ a specific learning goal."",U320&amp;"": ""&amp;vlookup(to_text(U320),'1.Learning-Goals'!$A$3:$B$100,2,FALSE)))"),"")</f>
        <v/>
      </c>
      <c r="Z320" s="46" t="str">
        <f>IFERROR(__xludf.DUMMYFUNCTION("if(V320="""","""",if($S320,""Not aligned w/ a specific learning goal."",V320&amp;"": ""&amp;vlookup(to_text(V320),'1.Learning-Goals'!$A$3:$B$100,2,FALSE)))"),"")</f>
        <v/>
      </c>
      <c r="AA320" s="46" t="str">
        <f>IFERROR(__xludf.DUMMYFUNCTION("if(W320="""","""",if($S320,""Not aligned w/ a specific learning goal."",W320&amp;"": ""&amp;vlookup(to_text(W320),'1.Learning-Goals'!$A$3:$B$100,2,FALSE)))"),"")</f>
        <v/>
      </c>
      <c r="AB320" s="48"/>
      <c r="AC320" s="48"/>
      <c r="AD320" s="48"/>
      <c r="AE320" s="48"/>
      <c r="AF320" s="48"/>
      <c r="AG320" s="48"/>
      <c r="AH320" s="48"/>
      <c r="AI320" s="48"/>
    </row>
    <row r="321">
      <c r="A321" s="41"/>
      <c r="B321" s="42" t="str">
        <f t="shared" si="1"/>
        <v/>
      </c>
      <c r="C321" s="38" t="s">
        <v>853</v>
      </c>
      <c r="D321" s="43" t="s">
        <v>854</v>
      </c>
      <c r="E321" s="38" t="s">
        <v>363</v>
      </c>
      <c r="F321" s="38" t="s">
        <v>387</v>
      </c>
      <c r="G321" s="43" t="s">
        <v>703</v>
      </c>
      <c r="H321" s="38" t="s">
        <v>6</v>
      </c>
      <c r="I321" s="43" t="s">
        <v>388</v>
      </c>
      <c r="J321" s="50"/>
      <c r="K321" s="50"/>
      <c r="L321" s="50"/>
      <c r="M321" s="43"/>
      <c r="N321" s="43"/>
      <c r="O321" s="38" t="s">
        <v>815</v>
      </c>
      <c r="P321" s="51" t="s">
        <v>855</v>
      </c>
      <c r="Q321" s="45">
        <v>44451.0</v>
      </c>
      <c r="R321" s="46" t="str">
        <f>IFERROR(__xludf.DUMMYFUNCTION("if(isblank($A321),"""",REGEXREPLACE($A321,   "",?(\d),?"",  ""$1""&amp;""-""&amp;$H321))"),"")</f>
        <v/>
      </c>
      <c r="S321" s="47" t="b">
        <f t="shared" si="2"/>
        <v>0</v>
      </c>
      <c r="T321" s="47" t="str">
        <f>IFERROR(__xludf.DUMMYFUNCTION("iferror(split(A321,"","",TRUE,TRUE),"""")"),"")</f>
        <v/>
      </c>
      <c r="U321" s="47"/>
      <c r="V321" s="47"/>
      <c r="W321" s="47"/>
      <c r="X321" s="46" t="str">
        <f>IFERROR(__xludf.DUMMYFUNCTION("if(T321="""","""",if($S321,""Not aligned w/ a specific learning goal."",T321&amp;"": ""&amp;vlookup(to_text(T321),'1.Learning-Goals'!$A$3:$B$100,2,FALSE)))"),"")</f>
        <v/>
      </c>
      <c r="Y321" s="46" t="str">
        <f>IFERROR(__xludf.DUMMYFUNCTION("if(U321="""","""",if($S321,""Not aligned w/ a specific learning goal."",U321&amp;"": ""&amp;vlookup(to_text(U321),'1.Learning-Goals'!$A$3:$B$100,2,FALSE)))"),"")</f>
        <v/>
      </c>
      <c r="Z321" s="46" t="str">
        <f>IFERROR(__xludf.DUMMYFUNCTION("if(V321="""","""",if($S321,""Not aligned w/ a specific learning goal."",V321&amp;"": ""&amp;vlookup(to_text(V321),'1.Learning-Goals'!$A$3:$B$100,2,FALSE)))"),"")</f>
        <v/>
      </c>
      <c r="AA321" s="46" t="str">
        <f>IFERROR(__xludf.DUMMYFUNCTION("if(W321="""","""",if($S321,""Not aligned w/ a specific learning goal."",W321&amp;"": ""&amp;vlookup(to_text(W321),'1.Learning-Goals'!$A$3:$B$100,2,FALSE)))"),"")</f>
        <v/>
      </c>
      <c r="AB321" s="48"/>
      <c r="AC321" s="48"/>
      <c r="AD321" s="48"/>
      <c r="AE321" s="48"/>
      <c r="AF321" s="48"/>
      <c r="AG321" s="48"/>
      <c r="AH321" s="48"/>
      <c r="AI321" s="48"/>
    </row>
    <row r="322">
      <c r="A322" s="41"/>
      <c r="B322" s="42" t="str">
        <f t="shared" si="1"/>
        <v/>
      </c>
      <c r="C322" s="38" t="s">
        <v>856</v>
      </c>
      <c r="D322" s="43" t="s">
        <v>857</v>
      </c>
      <c r="E322" s="38" t="s">
        <v>363</v>
      </c>
      <c r="F322" s="38" t="s">
        <v>387</v>
      </c>
      <c r="G322" s="43" t="s">
        <v>703</v>
      </c>
      <c r="H322" s="38" t="s">
        <v>6</v>
      </c>
      <c r="I322" s="43" t="s">
        <v>388</v>
      </c>
      <c r="J322" s="50"/>
      <c r="K322" s="50"/>
      <c r="L322" s="50"/>
      <c r="M322" s="43"/>
      <c r="N322" s="43"/>
      <c r="O322" s="38" t="s">
        <v>815</v>
      </c>
      <c r="P322" s="51" t="s">
        <v>858</v>
      </c>
      <c r="Q322" s="45">
        <v>44451.0</v>
      </c>
      <c r="R322" s="46" t="str">
        <f>IFERROR(__xludf.DUMMYFUNCTION("if(isblank($A322),"""",REGEXREPLACE($A322,   "",?(\d),?"",  ""$1""&amp;""-""&amp;$H322))"),"")</f>
        <v/>
      </c>
      <c r="S322" s="47" t="b">
        <f t="shared" si="2"/>
        <v>0</v>
      </c>
      <c r="T322" s="47" t="str">
        <f>IFERROR(__xludf.DUMMYFUNCTION("iferror(split(A322,"","",TRUE,TRUE),"""")"),"")</f>
        <v/>
      </c>
      <c r="U322" s="47"/>
      <c r="V322" s="47"/>
      <c r="W322" s="47"/>
      <c r="X322" s="46" t="str">
        <f>IFERROR(__xludf.DUMMYFUNCTION("if(T322="""","""",if($S322,""Not aligned w/ a specific learning goal."",T322&amp;"": ""&amp;vlookup(to_text(T322),'1.Learning-Goals'!$A$3:$B$100,2,FALSE)))"),"")</f>
        <v/>
      </c>
      <c r="Y322" s="46" t="str">
        <f>IFERROR(__xludf.DUMMYFUNCTION("if(U322="""","""",if($S322,""Not aligned w/ a specific learning goal."",U322&amp;"": ""&amp;vlookup(to_text(U322),'1.Learning-Goals'!$A$3:$B$100,2,FALSE)))"),"")</f>
        <v/>
      </c>
      <c r="Z322" s="46" t="str">
        <f>IFERROR(__xludf.DUMMYFUNCTION("if(V322="""","""",if($S322,""Not aligned w/ a specific learning goal."",V322&amp;"": ""&amp;vlookup(to_text(V322),'1.Learning-Goals'!$A$3:$B$100,2,FALSE)))"),"")</f>
        <v/>
      </c>
      <c r="AA322" s="46" t="str">
        <f>IFERROR(__xludf.DUMMYFUNCTION("if(W322="""","""",if($S322,""Not aligned w/ a specific learning goal."",W322&amp;"": ""&amp;vlookup(to_text(W322),'1.Learning-Goals'!$A$3:$B$100,2,FALSE)))"),"")</f>
        <v/>
      </c>
      <c r="AB322" s="48"/>
      <c r="AC322" s="48"/>
      <c r="AD322" s="48"/>
      <c r="AE322" s="48"/>
      <c r="AF322" s="48"/>
      <c r="AG322" s="48"/>
      <c r="AH322" s="48"/>
      <c r="AI322" s="48"/>
    </row>
    <row r="323">
      <c r="A323" s="41"/>
      <c r="B323" s="42" t="str">
        <f t="shared" si="1"/>
        <v/>
      </c>
      <c r="C323" s="38" t="s">
        <v>859</v>
      </c>
      <c r="D323" s="43" t="s">
        <v>860</v>
      </c>
      <c r="E323" s="38" t="s">
        <v>363</v>
      </c>
      <c r="F323" s="38" t="s">
        <v>387</v>
      </c>
      <c r="G323" s="43" t="s">
        <v>703</v>
      </c>
      <c r="H323" s="38" t="s">
        <v>6</v>
      </c>
      <c r="I323" s="43" t="s">
        <v>388</v>
      </c>
      <c r="J323" s="50"/>
      <c r="K323" s="50"/>
      <c r="L323" s="50"/>
      <c r="M323" s="43"/>
      <c r="N323" s="43"/>
      <c r="O323" s="38" t="s">
        <v>815</v>
      </c>
      <c r="P323" s="51" t="s">
        <v>861</v>
      </c>
      <c r="Q323" s="45">
        <v>44451.0</v>
      </c>
      <c r="R323" s="46" t="str">
        <f>IFERROR(__xludf.DUMMYFUNCTION("if(isblank($A323),"""",REGEXREPLACE($A323,   "",?(\d),?"",  ""$1""&amp;""-""&amp;$H323))"),"")</f>
        <v/>
      </c>
      <c r="S323" s="47" t="b">
        <f t="shared" si="2"/>
        <v>0</v>
      </c>
      <c r="T323" s="47" t="str">
        <f>IFERROR(__xludf.DUMMYFUNCTION("iferror(split(A323,"","",TRUE,TRUE),"""")"),"")</f>
        <v/>
      </c>
      <c r="U323" s="47"/>
      <c r="V323" s="47"/>
      <c r="W323" s="47"/>
      <c r="X323" s="46" t="str">
        <f>IFERROR(__xludf.DUMMYFUNCTION("if(T323="""","""",if($S323,""Not aligned w/ a specific learning goal."",T323&amp;"": ""&amp;vlookup(to_text(T323),'1.Learning-Goals'!$A$3:$B$100,2,FALSE)))"),"")</f>
        <v/>
      </c>
      <c r="Y323" s="46" t="str">
        <f>IFERROR(__xludf.DUMMYFUNCTION("if(U323="""","""",if($S323,""Not aligned w/ a specific learning goal."",U323&amp;"": ""&amp;vlookup(to_text(U323),'1.Learning-Goals'!$A$3:$B$100,2,FALSE)))"),"")</f>
        <v/>
      </c>
      <c r="Z323" s="46" t="str">
        <f>IFERROR(__xludf.DUMMYFUNCTION("if(V323="""","""",if($S323,""Not aligned w/ a specific learning goal."",V323&amp;"": ""&amp;vlookup(to_text(V323),'1.Learning-Goals'!$A$3:$B$100,2,FALSE)))"),"")</f>
        <v/>
      </c>
      <c r="AA323" s="46" t="str">
        <f>IFERROR(__xludf.DUMMYFUNCTION("if(W323="""","""",if($S323,""Not aligned w/ a specific learning goal."",W323&amp;"": ""&amp;vlookup(to_text(W323),'1.Learning-Goals'!$A$3:$B$100,2,FALSE)))"),"")</f>
        <v/>
      </c>
      <c r="AB323" s="48"/>
      <c r="AC323" s="48"/>
      <c r="AD323" s="48"/>
      <c r="AE323" s="48"/>
      <c r="AF323" s="48"/>
      <c r="AG323" s="48"/>
      <c r="AH323" s="48"/>
      <c r="AI323" s="48"/>
    </row>
    <row r="324">
      <c r="A324" s="41"/>
      <c r="B324" s="42" t="str">
        <f t="shared" si="1"/>
        <v/>
      </c>
      <c r="C324" s="38" t="s">
        <v>862</v>
      </c>
      <c r="D324" s="43" t="s">
        <v>863</v>
      </c>
      <c r="E324" s="38" t="s">
        <v>363</v>
      </c>
      <c r="F324" s="38" t="s">
        <v>387</v>
      </c>
      <c r="G324" s="43" t="s">
        <v>703</v>
      </c>
      <c r="H324" s="38" t="s">
        <v>6</v>
      </c>
      <c r="I324" s="43" t="s">
        <v>388</v>
      </c>
      <c r="J324" s="50"/>
      <c r="K324" s="50"/>
      <c r="L324" s="50"/>
      <c r="M324" s="43"/>
      <c r="N324" s="43"/>
      <c r="O324" s="38" t="s">
        <v>815</v>
      </c>
      <c r="P324" s="51" t="s">
        <v>864</v>
      </c>
      <c r="Q324" s="45">
        <v>44451.0</v>
      </c>
      <c r="R324" s="46" t="str">
        <f>IFERROR(__xludf.DUMMYFUNCTION("if(isblank($A324),"""",REGEXREPLACE($A324,   "",?(\d),?"",  ""$1""&amp;""-""&amp;$H324))"),"")</f>
        <v/>
      </c>
      <c r="S324" s="47" t="b">
        <f t="shared" si="2"/>
        <v>0</v>
      </c>
      <c r="T324" s="47" t="str">
        <f>IFERROR(__xludf.DUMMYFUNCTION("iferror(split(A324,"","",TRUE,TRUE),"""")"),"")</f>
        <v/>
      </c>
      <c r="U324" s="47"/>
      <c r="V324" s="47"/>
      <c r="W324" s="47"/>
      <c r="X324" s="46" t="str">
        <f>IFERROR(__xludf.DUMMYFUNCTION("if(T324="""","""",if($S324,""Not aligned w/ a specific learning goal."",T324&amp;"": ""&amp;vlookup(to_text(T324),'1.Learning-Goals'!$A$3:$B$100,2,FALSE)))"),"")</f>
        <v/>
      </c>
      <c r="Y324" s="46" t="str">
        <f>IFERROR(__xludf.DUMMYFUNCTION("if(U324="""","""",if($S324,""Not aligned w/ a specific learning goal."",U324&amp;"": ""&amp;vlookup(to_text(U324),'1.Learning-Goals'!$A$3:$B$100,2,FALSE)))"),"")</f>
        <v/>
      </c>
      <c r="Z324" s="46" t="str">
        <f>IFERROR(__xludf.DUMMYFUNCTION("if(V324="""","""",if($S324,""Not aligned w/ a specific learning goal."",V324&amp;"": ""&amp;vlookup(to_text(V324),'1.Learning-Goals'!$A$3:$B$100,2,FALSE)))"),"")</f>
        <v/>
      </c>
      <c r="AA324" s="46" t="str">
        <f>IFERROR(__xludf.DUMMYFUNCTION("if(W324="""","""",if($S324,""Not aligned w/ a specific learning goal."",W324&amp;"": ""&amp;vlookup(to_text(W324),'1.Learning-Goals'!$A$3:$B$100,2,FALSE)))"),"")</f>
        <v/>
      </c>
      <c r="AB324" s="48"/>
      <c r="AC324" s="48"/>
      <c r="AD324" s="48"/>
      <c r="AE324" s="48"/>
      <c r="AF324" s="48"/>
      <c r="AG324" s="48"/>
      <c r="AH324" s="48"/>
      <c r="AI324" s="48"/>
    </row>
    <row r="325">
      <c r="A325" s="41"/>
      <c r="B325" s="42" t="str">
        <f t="shared" si="1"/>
        <v/>
      </c>
      <c r="C325" s="38" t="s">
        <v>865</v>
      </c>
      <c r="D325" s="43" t="s">
        <v>866</v>
      </c>
      <c r="E325" s="38" t="s">
        <v>363</v>
      </c>
      <c r="F325" s="38" t="s">
        <v>387</v>
      </c>
      <c r="G325" s="43" t="s">
        <v>703</v>
      </c>
      <c r="H325" s="38" t="s">
        <v>6</v>
      </c>
      <c r="I325" s="43" t="s">
        <v>388</v>
      </c>
      <c r="J325" s="50"/>
      <c r="K325" s="50"/>
      <c r="L325" s="50"/>
      <c r="M325" s="43"/>
      <c r="N325" s="43"/>
      <c r="O325" s="38" t="s">
        <v>815</v>
      </c>
      <c r="P325" s="51" t="s">
        <v>867</v>
      </c>
      <c r="Q325" s="45">
        <v>44451.0</v>
      </c>
      <c r="R325" s="46" t="str">
        <f>IFERROR(__xludf.DUMMYFUNCTION("if(isblank($A325),"""",REGEXREPLACE($A325,   "",?(\d),?"",  ""$1""&amp;""-""&amp;$H325))"),"")</f>
        <v/>
      </c>
      <c r="S325" s="47" t="b">
        <f t="shared" si="2"/>
        <v>0</v>
      </c>
      <c r="T325" s="47" t="str">
        <f>IFERROR(__xludf.DUMMYFUNCTION("iferror(split(A325,"","",TRUE,TRUE),"""")"),"")</f>
        <v/>
      </c>
      <c r="U325" s="47"/>
      <c r="V325" s="47"/>
      <c r="W325" s="47"/>
      <c r="X325" s="46" t="str">
        <f>IFERROR(__xludf.DUMMYFUNCTION("if(T325="""","""",if($S325,""Not aligned w/ a specific learning goal."",T325&amp;"": ""&amp;vlookup(to_text(T325),'1.Learning-Goals'!$A$3:$B$100,2,FALSE)))"),"")</f>
        <v/>
      </c>
      <c r="Y325" s="46" t="str">
        <f>IFERROR(__xludf.DUMMYFUNCTION("if(U325="""","""",if($S325,""Not aligned w/ a specific learning goal."",U325&amp;"": ""&amp;vlookup(to_text(U325),'1.Learning-Goals'!$A$3:$B$100,2,FALSE)))"),"")</f>
        <v/>
      </c>
      <c r="Z325" s="46" t="str">
        <f>IFERROR(__xludf.DUMMYFUNCTION("if(V325="""","""",if($S325,""Not aligned w/ a specific learning goal."",V325&amp;"": ""&amp;vlookup(to_text(V325),'1.Learning-Goals'!$A$3:$B$100,2,FALSE)))"),"")</f>
        <v/>
      </c>
      <c r="AA325" s="46" t="str">
        <f>IFERROR(__xludf.DUMMYFUNCTION("if(W325="""","""",if($S325,""Not aligned w/ a specific learning goal."",W325&amp;"": ""&amp;vlookup(to_text(W325),'1.Learning-Goals'!$A$3:$B$100,2,FALSE)))"),"")</f>
        <v/>
      </c>
      <c r="AB325" s="48"/>
      <c r="AC325" s="48"/>
      <c r="AD325" s="48"/>
      <c r="AE325" s="48"/>
      <c r="AF325" s="48"/>
      <c r="AG325" s="48"/>
      <c r="AH325" s="48"/>
      <c r="AI325" s="48"/>
    </row>
    <row r="326">
      <c r="A326" s="41"/>
      <c r="B326" s="42" t="str">
        <f t="shared" si="1"/>
        <v/>
      </c>
      <c r="C326" s="38" t="s">
        <v>868</v>
      </c>
      <c r="D326" s="43" t="s">
        <v>869</v>
      </c>
      <c r="E326" s="38" t="s">
        <v>363</v>
      </c>
      <c r="F326" s="38" t="s">
        <v>387</v>
      </c>
      <c r="G326" s="43" t="s">
        <v>703</v>
      </c>
      <c r="H326" s="38" t="s">
        <v>6</v>
      </c>
      <c r="I326" s="43" t="s">
        <v>388</v>
      </c>
      <c r="J326" s="50"/>
      <c r="K326" s="50"/>
      <c r="L326" s="50"/>
      <c r="M326" s="43"/>
      <c r="N326" s="43"/>
      <c r="O326" s="38" t="s">
        <v>815</v>
      </c>
      <c r="P326" s="51" t="s">
        <v>870</v>
      </c>
      <c r="Q326" s="45">
        <v>44451.0</v>
      </c>
      <c r="R326" s="46" t="str">
        <f>IFERROR(__xludf.DUMMYFUNCTION("if(isblank($A326),"""",REGEXREPLACE($A326,   "",?(\d),?"",  ""$1""&amp;""-""&amp;$H326))"),"")</f>
        <v/>
      </c>
      <c r="S326" s="47" t="b">
        <f t="shared" si="2"/>
        <v>0</v>
      </c>
      <c r="T326" s="47" t="str">
        <f>IFERROR(__xludf.DUMMYFUNCTION("iferror(split(A326,"","",TRUE,TRUE),"""")"),"")</f>
        <v/>
      </c>
      <c r="U326" s="47"/>
      <c r="V326" s="47"/>
      <c r="W326" s="47"/>
      <c r="X326" s="46" t="str">
        <f>IFERROR(__xludf.DUMMYFUNCTION("if(T326="""","""",if($S326,""Not aligned w/ a specific learning goal."",T326&amp;"": ""&amp;vlookup(to_text(T326),'1.Learning-Goals'!$A$3:$B$100,2,FALSE)))"),"")</f>
        <v/>
      </c>
      <c r="Y326" s="46" t="str">
        <f>IFERROR(__xludf.DUMMYFUNCTION("if(U326="""","""",if($S326,""Not aligned w/ a specific learning goal."",U326&amp;"": ""&amp;vlookup(to_text(U326),'1.Learning-Goals'!$A$3:$B$100,2,FALSE)))"),"")</f>
        <v/>
      </c>
      <c r="Z326" s="46" t="str">
        <f>IFERROR(__xludf.DUMMYFUNCTION("if(V326="""","""",if($S326,""Not aligned w/ a specific learning goal."",V326&amp;"": ""&amp;vlookup(to_text(V326),'1.Learning-Goals'!$A$3:$B$100,2,FALSE)))"),"")</f>
        <v/>
      </c>
      <c r="AA326" s="46" t="str">
        <f>IFERROR(__xludf.DUMMYFUNCTION("if(W326="""","""",if($S326,""Not aligned w/ a specific learning goal."",W326&amp;"": ""&amp;vlookup(to_text(W326),'1.Learning-Goals'!$A$3:$B$100,2,FALSE)))"),"")</f>
        <v/>
      </c>
      <c r="AB326" s="48"/>
      <c r="AC326" s="48"/>
      <c r="AD326" s="48"/>
      <c r="AE326" s="48"/>
      <c r="AF326" s="48"/>
      <c r="AG326" s="48"/>
      <c r="AH326" s="48"/>
      <c r="AI326" s="48"/>
    </row>
    <row r="327">
      <c r="A327" s="41"/>
      <c r="B327" s="42" t="str">
        <f t="shared" si="1"/>
        <v/>
      </c>
      <c r="C327" s="38" t="s">
        <v>871</v>
      </c>
      <c r="D327" s="43" t="s">
        <v>872</v>
      </c>
      <c r="E327" s="38" t="s">
        <v>363</v>
      </c>
      <c r="F327" s="38" t="s">
        <v>387</v>
      </c>
      <c r="G327" s="43" t="s">
        <v>703</v>
      </c>
      <c r="H327" s="38" t="s">
        <v>6</v>
      </c>
      <c r="I327" s="43" t="s">
        <v>388</v>
      </c>
      <c r="J327" s="50"/>
      <c r="K327" s="50"/>
      <c r="L327" s="50"/>
      <c r="M327" s="43"/>
      <c r="N327" s="43"/>
      <c r="O327" s="38" t="s">
        <v>815</v>
      </c>
      <c r="P327" s="51" t="s">
        <v>873</v>
      </c>
      <c r="Q327" s="45">
        <v>44451.0</v>
      </c>
      <c r="R327" s="46" t="str">
        <f>IFERROR(__xludf.DUMMYFUNCTION("if(isblank($A327),"""",REGEXREPLACE($A327,   "",?(\d),?"",  ""$1""&amp;""-""&amp;$H327))"),"")</f>
        <v/>
      </c>
      <c r="S327" s="47" t="b">
        <f t="shared" si="2"/>
        <v>0</v>
      </c>
      <c r="T327" s="47" t="str">
        <f>IFERROR(__xludf.DUMMYFUNCTION("iferror(split(A327,"","",TRUE,TRUE),"""")"),"")</f>
        <v/>
      </c>
      <c r="U327" s="47"/>
      <c r="V327" s="47"/>
      <c r="W327" s="47"/>
      <c r="X327" s="46" t="str">
        <f>IFERROR(__xludf.DUMMYFUNCTION("if(T327="""","""",if($S327,""Not aligned w/ a specific learning goal."",T327&amp;"": ""&amp;vlookup(to_text(T327),'1.Learning-Goals'!$A$3:$B$100,2,FALSE)))"),"")</f>
        <v/>
      </c>
      <c r="Y327" s="46" t="str">
        <f>IFERROR(__xludf.DUMMYFUNCTION("if(U327="""","""",if($S327,""Not aligned w/ a specific learning goal."",U327&amp;"": ""&amp;vlookup(to_text(U327),'1.Learning-Goals'!$A$3:$B$100,2,FALSE)))"),"")</f>
        <v/>
      </c>
      <c r="Z327" s="46" t="str">
        <f>IFERROR(__xludf.DUMMYFUNCTION("if(V327="""","""",if($S327,""Not aligned w/ a specific learning goal."",V327&amp;"": ""&amp;vlookup(to_text(V327),'1.Learning-Goals'!$A$3:$B$100,2,FALSE)))"),"")</f>
        <v/>
      </c>
      <c r="AA327" s="46" t="str">
        <f>IFERROR(__xludf.DUMMYFUNCTION("if(W327="""","""",if($S327,""Not aligned w/ a specific learning goal."",W327&amp;"": ""&amp;vlookup(to_text(W327),'1.Learning-Goals'!$A$3:$B$100,2,FALSE)))"),"")</f>
        <v/>
      </c>
      <c r="AB327" s="48"/>
      <c r="AC327" s="48"/>
      <c r="AD327" s="48"/>
      <c r="AE327" s="48"/>
      <c r="AF327" s="48"/>
      <c r="AG327" s="48"/>
      <c r="AH327" s="48"/>
      <c r="AI327" s="48"/>
    </row>
    <row r="328">
      <c r="A328" s="41"/>
      <c r="B328" s="42" t="str">
        <f t="shared" si="1"/>
        <v/>
      </c>
      <c r="C328" s="38" t="s">
        <v>874</v>
      </c>
      <c r="D328" s="43" t="s">
        <v>875</v>
      </c>
      <c r="E328" s="38" t="s">
        <v>363</v>
      </c>
      <c r="F328" s="38" t="s">
        <v>387</v>
      </c>
      <c r="G328" s="43" t="s">
        <v>752</v>
      </c>
      <c r="H328" s="38" t="s">
        <v>6</v>
      </c>
      <c r="I328" s="43" t="s">
        <v>388</v>
      </c>
      <c r="J328" s="50"/>
      <c r="K328" s="50"/>
      <c r="L328" s="50"/>
      <c r="M328" s="43"/>
      <c r="N328" s="43"/>
      <c r="O328" s="38" t="s">
        <v>815</v>
      </c>
      <c r="P328" s="51" t="s">
        <v>876</v>
      </c>
      <c r="Q328" s="45">
        <v>44451.0</v>
      </c>
      <c r="R328" s="46" t="str">
        <f>IFERROR(__xludf.DUMMYFUNCTION("if(isblank($A328),"""",REGEXREPLACE($A328,   "",?(\d),?"",  ""$1""&amp;""-""&amp;$H328))"),"")</f>
        <v/>
      </c>
      <c r="S328" s="47" t="b">
        <f t="shared" si="2"/>
        <v>0</v>
      </c>
      <c r="T328" s="47" t="str">
        <f>IFERROR(__xludf.DUMMYFUNCTION("iferror(split(A328,"","",TRUE,TRUE),"""")"),"")</f>
        <v/>
      </c>
      <c r="U328" s="47"/>
      <c r="V328" s="47"/>
      <c r="W328" s="47"/>
      <c r="X328" s="46" t="str">
        <f>IFERROR(__xludf.DUMMYFUNCTION("if(T328="""","""",if($S328,""Not aligned w/ a specific learning goal."",T328&amp;"": ""&amp;vlookup(to_text(T328),'1.Learning-Goals'!$A$3:$B$100,2,FALSE)))"),"")</f>
        <v/>
      </c>
      <c r="Y328" s="46" t="str">
        <f>IFERROR(__xludf.DUMMYFUNCTION("if(U328="""","""",if($S328,""Not aligned w/ a specific learning goal."",U328&amp;"": ""&amp;vlookup(to_text(U328),'1.Learning-Goals'!$A$3:$B$100,2,FALSE)))"),"")</f>
        <v/>
      </c>
      <c r="Z328" s="46" t="str">
        <f>IFERROR(__xludf.DUMMYFUNCTION("if(V328="""","""",if($S328,""Not aligned w/ a specific learning goal."",V328&amp;"": ""&amp;vlookup(to_text(V328),'1.Learning-Goals'!$A$3:$B$100,2,FALSE)))"),"")</f>
        <v/>
      </c>
      <c r="AA328" s="46" t="str">
        <f>IFERROR(__xludf.DUMMYFUNCTION("if(W328="""","""",if($S328,""Not aligned w/ a specific learning goal."",W328&amp;"": ""&amp;vlookup(to_text(W328),'1.Learning-Goals'!$A$3:$B$100,2,FALSE)))"),"")</f>
        <v/>
      </c>
      <c r="AB328" s="48"/>
      <c r="AC328" s="48"/>
      <c r="AD328" s="48"/>
      <c r="AE328" s="48"/>
      <c r="AF328" s="48"/>
      <c r="AG328" s="48"/>
      <c r="AH328" s="48"/>
      <c r="AI328" s="48"/>
    </row>
    <row r="329">
      <c r="A329" s="41"/>
      <c r="B329" s="42" t="str">
        <f t="shared" si="1"/>
        <v/>
      </c>
      <c r="C329" s="38" t="s">
        <v>877</v>
      </c>
      <c r="D329" s="43" t="s">
        <v>878</v>
      </c>
      <c r="E329" s="38" t="s">
        <v>363</v>
      </c>
      <c r="F329" s="38" t="s">
        <v>387</v>
      </c>
      <c r="G329" s="43" t="s">
        <v>752</v>
      </c>
      <c r="H329" s="38" t="s">
        <v>6</v>
      </c>
      <c r="I329" s="43" t="s">
        <v>388</v>
      </c>
      <c r="J329" s="50"/>
      <c r="K329" s="50"/>
      <c r="L329" s="50"/>
      <c r="M329" s="43"/>
      <c r="N329" s="43"/>
      <c r="O329" s="38" t="s">
        <v>815</v>
      </c>
      <c r="P329" s="51" t="s">
        <v>879</v>
      </c>
      <c r="Q329" s="45">
        <v>44451.0</v>
      </c>
      <c r="R329" s="46" t="str">
        <f>IFERROR(__xludf.DUMMYFUNCTION("if(isblank($A329),"""",REGEXREPLACE($A329,   "",?(\d),?"",  ""$1""&amp;""-""&amp;$H329))"),"")</f>
        <v/>
      </c>
      <c r="S329" s="47" t="b">
        <f t="shared" si="2"/>
        <v>0</v>
      </c>
      <c r="T329" s="47" t="str">
        <f>IFERROR(__xludf.DUMMYFUNCTION("iferror(split(A329,"","",TRUE,TRUE),"""")"),"")</f>
        <v/>
      </c>
      <c r="U329" s="47"/>
      <c r="V329" s="47"/>
      <c r="W329" s="47"/>
      <c r="X329" s="46" t="str">
        <f>IFERROR(__xludf.DUMMYFUNCTION("if(T329="""","""",if($S329,""Not aligned w/ a specific learning goal."",T329&amp;"": ""&amp;vlookup(to_text(T329),'1.Learning-Goals'!$A$3:$B$100,2,FALSE)))"),"")</f>
        <v/>
      </c>
      <c r="Y329" s="46" t="str">
        <f>IFERROR(__xludf.DUMMYFUNCTION("if(U329="""","""",if($S329,""Not aligned w/ a specific learning goal."",U329&amp;"": ""&amp;vlookup(to_text(U329),'1.Learning-Goals'!$A$3:$B$100,2,FALSE)))"),"")</f>
        <v/>
      </c>
      <c r="Z329" s="46" t="str">
        <f>IFERROR(__xludf.DUMMYFUNCTION("if(V329="""","""",if($S329,""Not aligned w/ a specific learning goal."",V329&amp;"": ""&amp;vlookup(to_text(V329),'1.Learning-Goals'!$A$3:$B$100,2,FALSE)))"),"")</f>
        <v/>
      </c>
      <c r="AA329" s="46" t="str">
        <f>IFERROR(__xludf.DUMMYFUNCTION("if(W329="""","""",if($S329,""Not aligned w/ a specific learning goal."",W329&amp;"": ""&amp;vlookup(to_text(W329),'1.Learning-Goals'!$A$3:$B$100,2,FALSE)))"),"")</f>
        <v/>
      </c>
      <c r="AB329" s="48"/>
      <c r="AC329" s="48"/>
      <c r="AD329" s="48"/>
      <c r="AE329" s="48"/>
      <c r="AF329" s="48"/>
      <c r="AG329" s="48"/>
      <c r="AH329" s="48"/>
      <c r="AI329" s="48"/>
    </row>
    <row r="330">
      <c r="A330" s="41"/>
      <c r="B330" s="42" t="str">
        <f t="shared" si="1"/>
        <v/>
      </c>
      <c r="C330" s="38" t="s">
        <v>880</v>
      </c>
      <c r="D330" s="43" t="s">
        <v>881</v>
      </c>
      <c r="E330" s="38" t="s">
        <v>363</v>
      </c>
      <c r="F330" s="38" t="s">
        <v>387</v>
      </c>
      <c r="G330" s="43" t="s">
        <v>752</v>
      </c>
      <c r="H330" s="38" t="s">
        <v>6</v>
      </c>
      <c r="I330" s="43" t="s">
        <v>388</v>
      </c>
      <c r="J330" s="50"/>
      <c r="K330" s="50"/>
      <c r="L330" s="50"/>
      <c r="M330" s="43"/>
      <c r="N330" s="43"/>
      <c r="O330" s="38" t="s">
        <v>815</v>
      </c>
      <c r="P330" s="51" t="s">
        <v>882</v>
      </c>
      <c r="Q330" s="45">
        <v>44451.0</v>
      </c>
      <c r="R330" s="46" t="str">
        <f>IFERROR(__xludf.DUMMYFUNCTION("if(isblank($A330),"""",REGEXREPLACE($A330,   "",?(\d),?"",  ""$1""&amp;""-""&amp;$H330))"),"")</f>
        <v/>
      </c>
      <c r="S330" s="47" t="b">
        <f t="shared" si="2"/>
        <v>0</v>
      </c>
      <c r="T330" s="47" t="str">
        <f>IFERROR(__xludf.DUMMYFUNCTION("iferror(split(A330,"","",TRUE,TRUE),"""")"),"")</f>
        <v/>
      </c>
      <c r="U330" s="47"/>
      <c r="V330" s="47"/>
      <c r="W330" s="47"/>
      <c r="X330" s="46" t="str">
        <f>IFERROR(__xludf.DUMMYFUNCTION("if(T330="""","""",if($S330,""Not aligned w/ a specific learning goal."",T330&amp;"": ""&amp;vlookup(to_text(T330),'1.Learning-Goals'!$A$3:$B$100,2,FALSE)))"),"")</f>
        <v/>
      </c>
      <c r="Y330" s="46" t="str">
        <f>IFERROR(__xludf.DUMMYFUNCTION("if(U330="""","""",if($S330,""Not aligned w/ a specific learning goal."",U330&amp;"": ""&amp;vlookup(to_text(U330),'1.Learning-Goals'!$A$3:$B$100,2,FALSE)))"),"")</f>
        <v/>
      </c>
      <c r="Z330" s="46" t="str">
        <f>IFERROR(__xludf.DUMMYFUNCTION("if(V330="""","""",if($S330,""Not aligned w/ a specific learning goal."",V330&amp;"": ""&amp;vlookup(to_text(V330),'1.Learning-Goals'!$A$3:$B$100,2,FALSE)))"),"")</f>
        <v/>
      </c>
      <c r="AA330" s="46" t="str">
        <f>IFERROR(__xludf.DUMMYFUNCTION("if(W330="""","""",if($S330,""Not aligned w/ a specific learning goal."",W330&amp;"": ""&amp;vlookup(to_text(W330),'1.Learning-Goals'!$A$3:$B$100,2,FALSE)))"),"")</f>
        <v/>
      </c>
      <c r="AB330" s="48"/>
      <c r="AC330" s="48"/>
      <c r="AD330" s="48"/>
      <c r="AE330" s="48"/>
      <c r="AF330" s="48"/>
      <c r="AG330" s="48"/>
      <c r="AH330" s="48"/>
      <c r="AI330" s="48"/>
    </row>
    <row r="331">
      <c r="A331" s="41"/>
      <c r="B331" s="42" t="str">
        <f t="shared" si="1"/>
        <v/>
      </c>
      <c r="C331" s="38" t="s">
        <v>883</v>
      </c>
      <c r="D331" s="43" t="s">
        <v>884</v>
      </c>
      <c r="E331" s="38" t="s">
        <v>363</v>
      </c>
      <c r="F331" s="38" t="s">
        <v>387</v>
      </c>
      <c r="G331" s="43" t="s">
        <v>752</v>
      </c>
      <c r="H331" s="38" t="s">
        <v>6</v>
      </c>
      <c r="I331" s="43" t="s">
        <v>388</v>
      </c>
      <c r="J331" s="50"/>
      <c r="K331" s="50"/>
      <c r="L331" s="50"/>
      <c r="M331" s="43"/>
      <c r="N331" s="43"/>
      <c r="O331" s="38" t="s">
        <v>815</v>
      </c>
      <c r="P331" s="51" t="s">
        <v>885</v>
      </c>
      <c r="Q331" s="45">
        <v>44451.0</v>
      </c>
      <c r="R331" s="46" t="str">
        <f>IFERROR(__xludf.DUMMYFUNCTION("if(isblank($A331),"""",REGEXREPLACE($A331,   "",?(\d),?"",  ""$1""&amp;""-""&amp;$H331))"),"")</f>
        <v/>
      </c>
      <c r="S331" s="47" t="b">
        <f t="shared" si="2"/>
        <v>0</v>
      </c>
      <c r="T331" s="47" t="str">
        <f>IFERROR(__xludf.DUMMYFUNCTION("iferror(split(A331,"","",TRUE,TRUE),"""")"),"")</f>
        <v/>
      </c>
      <c r="U331" s="47"/>
      <c r="V331" s="47"/>
      <c r="W331" s="47"/>
      <c r="X331" s="46" t="str">
        <f>IFERROR(__xludf.DUMMYFUNCTION("if(T331="""","""",if($S331,""Not aligned w/ a specific learning goal."",T331&amp;"": ""&amp;vlookup(to_text(T331),'1.Learning-Goals'!$A$3:$B$100,2,FALSE)))"),"")</f>
        <v/>
      </c>
      <c r="Y331" s="46" t="str">
        <f>IFERROR(__xludf.DUMMYFUNCTION("if(U331="""","""",if($S331,""Not aligned w/ a specific learning goal."",U331&amp;"": ""&amp;vlookup(to_text(U331),'1.Learning-Goals'!$A$3:$B$100,2,FALSE)))"),"")</f>
        <v/>
      </c>
      <c r="Z331" s="46" t="str">
        <f>IFERROR(__xludf.DUMMYFUNCTION("if(V331="""","""",if($S331,""Not aligned w/ a specific learning goal."",V331&amp;"": ""&amp;vlookup(to_text(V331),'1.Learning-Goals'!$A$3:$B$100,2,FALSE)))"),"")</f>
        <v/>
      </c>
      <c r="AA331" s="46" t="str">
        <f>IFERROR(__xludf.DUMMYFUNCTION("if(W331="""","""",if($S331,""Not aligned w/ a specific learning goal."",W331&amp;"": ""&amp;vlookup(to_text(W331),'1.Learning-Goals'!$A$3:$B$100,2,FALSE)))"),"")</f>
        <v/>
      </c>
      <c r="AB331" s="48"/>
      <c r="AC331" s="48"/>
      <c r="AD331" s="48"/>
      <c r="AE331" s="48"/>
      <c r="AF331" s="48"/>
      <c r="AG331" s="48"/>
      <c r="AH331" s="48"/>
      <c r="AI331" s="48"/>
    </row>
    <row r="332">
      <c r="A332" s="41"/>
      <c r="B332" s="42" t="str">
        <f t="shared" si="1"/>
        <v/>
      </c>
      <c r="C332" s="38" t="s">
        <v>886</v>
      </c>
      <c r="D332" s="43" t="s">
        <v>887</v>
      </c>
      <c r="E332" s="38" t="s">
        <v>363</v>
      </c>
      <c r="F332" s="38" t="s">
        <v>387</v>
      </c>
      <c r="G332" s="43" t="s">
        <v>752</v>
      </c>
      <c r="H332" s="38" t="s">
        <v>6</v>
      </c>
      <c r="I332" s="43" t="s">
        <v>388</v>
      </c>
      <c r="J332" s="50"/>
      <c r="K332" s="50"/>
      <c r="L332" s="50"/>
      <c r="M332" s="43"/>
      <c r="N332" s="43"/>
      <c r="O332" s="38" t="s">
        <v>815</v>
      </c>
      <c r="P332" s="51" t="s">
        <v>888</v>
      </c>
      <c r="Q332" s="45">
        <v>44451.0</v>
      </c>
      <c r="R332" s="46" t="str">
        <f>IFERROR(__xludf.DUMMYFUNCTION("if(isblank($A332),"""",REGEXREPLACE($A332,   "",?(\d),?"",  ""$1""&amp;""-""&amp;$H332))"),"")</f>
        <v/>
      </c>
      <c r="S332" s="47" t="b">
        <f t="shared" si="2"/>
        <v>0</v>
      </c>
      <c r="T332" s="47" t="str">
        <f>IFERROR(__xludf.DUMMYFUNCTION("iferror(split(A332,"","",TRUE,TRUE),"""")"),"")</f>
        <v/>
      </c>
      <c r="U332" s="47"/>
      <c r="V332" s="47"/>
      <c r="W332" s="47"/>
      <c r="X332" s="46" t="str">
        <f>IFERROR(__xludf.DUMMYFUNCTION("if(T332="""","""",if($S332,""Not aligned w/ a specific learning goal."",T332&amp;"": ""&amp;vlookup(to_text(T332),'1.Learning-Goals'!$A$3:$B$100,2,FALSE)))"),"")</f>
        <v/>
      </c>
      <c r="Y332" s="46" t="str">
        <f>IFERROR(__xludf.DUMMYFUNCTION("if(U332="""","""",if($S332,""Not aligned w/ a specific learning goal."",U332&amp;"": ""&amp;vlookup(to_text(U332),'1.Learning-Goals'!$A$3:$B$100,2,FALSE)))"),"")</f>
        <v/>
      </c>
      <c r="Z332" s="46" t="str">
        <f>IFERROR(__xludf.DUMMYFUNCTION("if(V332="""","""",if($S332,""Not aligned w/ a specific learning goal."",V332&amp;"": ""&amp;vlookup(to_text(V332),'1.Learning-Goals'!$A$3:$B$100,2,FALSE)))"),"")</f>
        <v/>
      </c>
      <c r="AA332" s="46" t="str">
        <f>IFERROR(__xludf.DUMMYFUNCTION("if(W332="""","""",if($S332,""Not aligned w/ a specific learning goal."",W332&amp;"": ""&amp;vlookup(to_text(W332),'1.Learning-Goals'!$A$3:$B$100,2,FALSE)))"),"")</f>
        <v/>
      </c>
      <c r="AB332" s="48"/>
      <c r="AC332" s="48"/>
      <c r="AD332" s="48"/>
      <c r="AE332" s="48"/>
      <c r="AF332" s="48"/>
      <c r="AG332" s="48"/>
      <c r="AH332" s="48"/>
      <c r="AI332" s="48"/>
    </row>
    <row r="333">
      <c r="A333" s="41"/>
      <c r="B333" s="42" t="str">
        <f t="shared" si="1"/>
        <v/>
      </c>
      <c r="C333" s="38" t="s">
        <v>889</v>
      </c>
      <c r="D333" s="43" t="s">
        <v>890</v>
      </c>
      <c r="E333" s="38" t="s">
        <v>363</v>
      </c>
      <c r="F333" s="38" t="s">
        <v>387</v>
      </c>
      <c r="G333" s="43" t="s">
        <v>752</v>
      </c>
      <c r="H333" s="38" t="s">
        <v>6</v>
      </c>
      <c r="I333" s="43" t="s">
        <v>388</v>
      </c>
      <c r="J333" s="50"/>
      <c r="K333" s="50"/>
      <c r="L333" s="50"/>
      <c r="M333" s="43"/>
      <c r="N333" s="43"/>
      <c r="O333" s="38" t="s">
        <v>815</v>
      </c>
      <c r="P333" s="51" t="s">
        <v>891</v>
      </c>
      <c r="Q333" s="45">
        <v>44451.0</v>
      </c>
      <c r="R333" s="46" t="str">
        <f>IFERROR(__xludf.DUMMYFUNCTION("if(isblank($A333),"""",REGEXREPLACE($A333,   "",?(\d),?"",  ""$1""&amp;""-""&amp;$H333))"),"")</f>
        <v/>
      </c>
      <c r="S333" s="47" t="b">
        <f t="shared" si="2"/>
        <v>0</v>
      </c>
      <c r="T333" s="47" t="str">
        <f>IFERROR(__xludf.DUMMYFUNCTION("iferror(split(A333,"","",TRUE,TRUE),"""")"),"")</f>
        <v/>
      </c>
      <c r="U333" s="47"/>
      <c r="V333" s="47"/>
      <c r="W333" s="47"/>
      <c r="X333" s="46" t="str">
        <f>IFERROR(__xludf.DUMMYFUNCTION("if(T333="""","""",if($S333,""Not aligned w/ a specific learning goal."",T333&amp;"": ""&amp;vlookup(to_text(T333),'1.Learning-Goals'!$A$3:$B$100,2,FALSE)))"),"")</f>
        <v/>
      </c>
      <c r="Y333" s="46" t="str">
        <f>IFERROR(__xludf.DUMMYFUNCTION("if(U333="""","""",if($S333,""Not aligned w/ a specific learning goal."",U333&amp;"": ""&amp;vlookup(to_text(U333),'1.Learning-Goals'!$A$3:$B$100,2,FALSE)))"),"")</f>
        <v/>
      </c>
      <c r="Z333" s="46" t="str">
        <f>IFERROR(__xludf.DUMMYFUNCTION("if(V333="""","""",if($S333,""Not aligned w/ a specific learning goal."",V333&amp;"": ""&amp;vlookup(to_text(V333),'1.Learning-Goals'!$A$3:$B$100,2,FALSE)))"),"")</f>
        <v/>
      </c>
      <c r="AA333" s="46" t="str">
        <f>IFERROR(__xludf.DUMMYFUNCTION("if(W333="""","""",if($S333,""Not aligned w/ a specific learning goal."",W333&amp;"": ""&amp;vlookup(to_text(W333),'1.Learning-Goals'!$A$3:$B$100,2,FALSE)))"),"")</f>
        <v/>
      </c>
      <c r="AB333" s="48"/>
      <c r="AC333" s="48"/>
      <c r="AD333" s="48"/>
      <c r="AE333" s="48"/>
      <c r="AF333" s="48"/>
      <c r="AG333" s="48"/>
      <c r="AH333" s="48"/>
      <c r="AI333" s="48"/>
    </row>
    <row r="334">
      <c r="A334" s="41"/>
      <c r="B334" s="42" t="str">
        <f t="shared" si="1"/>
        <v/>
      </c>
      <c r="C334" s="38" t="s">
        <v>892</v>
      </c>
      <c r="D334" s="43" t="s">
        <v>893</v>
      </c>
      <c r="E334" s="38" t="s">
        <v>363</v>
      </c>
      <c r="F334" s="38" t="s">
        <v>387</v>
      </c>
      <c r="G334" s="43" t="s">
        <v>752</v>
      </c>
      <c r="H334" s="38" t="s">
        <v>6</v>
      </c>
      <c r="I334" s="43" t="s">
        <v>388</v>
      </c>
      <c r="J334" s="50"/>
      <c r="K334" s="50"/>
      <c r="L334" s="50"/>
      <c r="M334" s="43"/>
      <c r="N334" s="43"/>
      <c r="O334" s="38" t="s">
        <v>815</v>
      </c>
      <c r="P334" s="51" t="s">
        <v>894</v>
      </c>
      <c r="Q334" s="45">
        <v>44451.0</v>
      </c>
      <c r="R334" s="46" t="str">
        <f>IFERROR(__xludf.DUMMYFUNCTION("if(isblank($A334),"""",REGEXREPLACE($A334,   "",?(\d),?"",  ""$1""&amp;""-""&amp;$H334))"),"")</f>
        <v/>
      </c>
      <c r="S334" s="47" t="b">
        <f t="shared" si="2"/>
        <v>0</v>
      </c>
      <c r="T334" s="47" t="str">
        <f>IFERROR(__xludf.DUMMYFUNCTION("iferror(split(A334,"","",TRUE,TRUE),"""")"),"")</f>
        <v/>
      </c>
      <c r="U334" s="47"/>
      <c r="V334" s="47"/>
      <c r="W334" s="47"/>
      <c r="X334" s="46" t="str">
        <f>IFERROR(__xludf.DUMMYFUNCTION("if(T334="""","""",if($S334,""Not aligned w/ a specific learning goal."",T334&amp;"": ""&amp;vlookup(to_text(T334),'1.Learning-Goals'!$A$3:$B$100,2,FALSE)))"),"")</f>
        <v/>
      </c>
      <c r="Y334" s="46" t="str">
        <f>IFERROR(__xludf.DUMMYFUNCTION("if(U334="""","""",if($S334,""Not aligned w/ a specific learning goal."",U334&amp;"": ""&amp;vlookup(to_text(U334),'1.Learning-Goals'!$A$3:$B$100,2,FALSE)))"),"")</f>
        <v/>
      </c>
      <c r="Z334" s="46" t="str">
        <f>IFERROR(__xludf.DUMMYFUNCTION("if(V334="""","""",if($S334,""Not aligned w/ a specific learning goal."",V334&amp;"": ""&amp;vlookup(to_text(V334),'1.Learning-Goals'!$A$3:$B$100,2,FALSE)))"),"")</f>
        <v/>
      </c>
      <c r="AA334" s="46" t="str">
        <f>IFERROR(__xludf.DUMMYFUNCTION("if(W334="""","""",if($S334,""Not aligned w/ a specific learning goal."",W334&amp;"": ""&amp;vlookup(to_text(W334),'1.Learning-Goals'!$A$3:$B$100,2,FALSE)))"),"")</f>
        <v/>
      </c>
      <c r="AB334" s="48"/>
      <c r="AC334" s="48"/>
      <c r="AD334" s="48"/>
      <c r="AE334" s="48"/>
      <c r="AF334" s="48"/>
      <c r="AG334" s="48"/>
      <c r="AH334" s="48"/>
      <c r="AI334" s="48"/>
    </row>
    <row r="335">
      <c r="A335" s="41"/>
      <c r="B335" s="42" t="str">
        <f t="shared" si="1"/>
        <v/>
      </c>
      <c r="C335" s="38" t="s">
        <v>895</v>
      </c>
      <c r="D335" s="43" t="s">
        <v>896</v>
      </c>
      <c r="E335" s="38" t="s">
        <v>363</v>
      </c>
      <c r="F335" s="38" t="s">
        <v>387</v>
      </c>
      <c r="G335" s="43" t="s">
        <v>752</v>
      </c>
      <c r="H335" s="38" t="s">
        <v>6</v>
      </c>
      <c r="I335" s="43" t="s">
        <v>388</v>
      </c>
      <c r="J335" s="50"/>
      <c r="K335" s="50"/>
      <c r="L335" s="50"/>
      <c r="M335" s="43"/>
      <c r="N335" s="43"/>
      <c r="O335" s="38" t="s">
        <v>815</v>
      </c>
      <c r="P335" s="51" t="s">
        <v>897</v>
      </c>
      <c r="Q335" s="45">
        <v>44451.0</v>
      </c>
      <c r="R335" s="46" t="str">
        <f>IFERROR(__xludf.DUMMYFUNCTION("if(isblank($A335),"""",REGEXREPLACE($A335,   "",?(\d),?"",  ""$1""&amp;""-""&amp;$H335))"),"")</f>
        <v/>
      </c>
      <c r="S335" s="47" t="b">
        <f t="shared" si="2"/>
        <v>0</v>
      </c>
      <c r="T335" s="47" t="str">
        <f>IFERROR(__xludf.DUMMYFUNCTION("iferror(split(A335,"","",TRUE,TRUE),"""")"),"")</f>
        <v/>
      </c>
      <c r="U335" s="47"/>
      <c r="V335" s="47"/>
      <c r="W335" s="47"/>
      <c r="X335" s="46" t="str">
        <f>IFERROR(__xludf.DUMMYFUNCTION("if(T335="""","""",if($S335,""Not aligned w/ a specific learning goal."",T335&amp;"": ""&amp;vlookup(to_text(T335),'1.Learning-Goals'!$A$3:$B$100,2,FALSE)))"),"")</f>
        <v/>
      </c>
      <c r="Y335" s="46" t="str">
        <f>IFERROR(__xludf.DUMMYFUNCTION("if(U335="""","""",if($S335,""Not aligned w/ a specific learning goal."",U335&amp;"": ""&amp;vlookup(to_text(U335),'1.Learning-Goals'!$A$3:$B$100,2,FALSE)))"),"")</f>
        <v/>
      </c>
      <c r="Z335" s="46" t="str">
        <f>IFERROR(__xludf.DUMMYFUNCTION("if(V335="""","""",if($S335,""Not aligned w/ a specific learning goal."",V335&amp;"": ""&amp;vlookup(to_text(V335),'1.Learning-Goals'!$A$3:$B$100,2,FALSE)))"),"")</f>
        <v/>
      </c>
      <c r="AA335" s="46" t="str">
        <f>IFERROR(__xludf.DUMMYFUNCTION("if(W335="""","""",if($S335,""Not aligned w/ a specific learning goal."",W335&amp;"": ""&amp;vlookup(to_text(W335),'1.Learning-Goals'!$A$3:$B$100,2,FALSE)))"),"")</f>
        <v/>
      </c>
      <c r="AB335" s="48"/>
      <c r="AC335" s="48"/>
      <c r="AD335" s="48"/>
      <c r="AE335" s="48"/>
      <c r="AF335" s="48"/>
      <c r="AG335" s="48"/>
      <c r="AH335" s="48"/>
      <c r="AI335" s="48"/>
    </row>
    <row r="336">
      <c r="A336" s="41"/>
      <c r="B336" s="42" t="str">
        <f t="shared" si="1"/>
        <v/>
      </c>
      <c r="C336" s="38" t="s">
        <v>898</v>
      </c>
      <c r="D336" s="43" t="s">
        <v>899</v>
      </c>
      <c r="E336" s="38" t="s">
        <v>363</v>
      </c>
      <c r="F336" s="38" t="s">
        <v>387</v>
      </c>
      <c r="G336" s="43" t="s">
        <v>752</v>
      </c>
      <c r="H336" s="38" t="s">
        <v>6</v>
      </c>
      <c r="I336" s="43" t="s">
        <v>388</v>
      </c>
      <c r="J336" s="50"/>
      <c r="K336" s="50"/>
      <c r="L336" s="50"/>
      <c r="M336" s="43"/>
      <c r="N336" s="43"/>
      <c r="O336" s="38" t="s">
        <v>815</v>
      </c>
      <c r="P336" s="51" t="s">
        <v>900</v>
      </c>
      <c r="Q336" s="45">
        <v>44451.0</v>
      </c>
      <c r="R336" s="46" t="str">
        <f>IFERROR(__xludf.DUMMYFUNCTION("if(isblank($A336),"""",REGEXREPLACE($A336,   "",?(\d),?"",  ""$1""&amp;""-""&amp;$H336))"),"")</f>
        <v/>
      </c>
      <c r="S336" s="47" t="b">
        <f t="shared" si="2"/>
        <v>0</v>
      </c>
      <c r="T336" s="47" t="str">
        <f>IFERROR(__xludf.DUMMYFUNCTION("iferror(split(A336,"","",TRUE,TRUE),"""")"),"")</f>
        <v/>
      </c>
      <c r="U336" s="47"/>
      <c r="V336" s="47"/>
      <c r="W336" s="47"/>
      <c r="X336" s="46" t="str">
        <f>IFERROR(__xludf.DUMMYFUNCTION("if(T336="""","""",if($S336,""Not aligned w/ a specific learning goal."",T336&amp;"": ""&amp;vlookup(to_text(T336),'1.Learning-Goals'!$A$3:$B$100,2,FALSE)))"),"")</f>
        <v/>
      </c>
      <c r="Y336" s="46" t="str">
        <f>IFERROR(__xludf.DUMMYFUNCTION("if(U336="""","""",if($S336,""Not aligned w/ a specific learning goal."",U336&amp;"": ""&amp;vlookup(to_text(U336),'1.Learning-Goals'!$A$3:$B$100,2,FALSE)))"),"")</f>
        <v/>
      </c>
      <c r="Z336" s="46" t="str">
        <f>IFERROR(__xludf.DUMMYFUNCTION("if(V336="""","""",if($S336,""Not aligned w/ a specific learning goal."",V336&amp;"": ""&amp;vlookup(to_text(V336),'1.Learning-Goals'!$A$3:$B$100,2,FALSE)))"),"")</f>
        <v/>
      </c>
      <c r="AA336" s="46" t="str">
        <f>IFERROR(__xludf.DUMMYFUNCTION("if(W336="""","""",if($S336,""Not aligned w/ a specific learning goal."",W336&amp;"": ""&amp;vlookup(to_text(W336),'1.Learning-Goals'!$A$3:$B$100,2,FALSE)))"),"")</f>
        <v/>
      </c>
      <c r="AB336" s="48"/>
      <c r="AC336" s="48"/>
      <c r="AD336" s="48"/>
      <c r="AE336" s="48"/>
      <c r="AF336" s="48"/>
      <c r="AG336" s="48"/>
      <c r="AH336" s="48"/>
      <c r="AI336" s="48"/>
    </row>
    <row r="337">
      <c r="A337" s="41"/>
      <c r="B337" s="42" t="str">
        <f t="shared" si="1"/>
        <v/>
      </c>
      <c r="C337" s="38" t="s">
        <v>901</v>
      </c>
      <c r="D337" s="43" t="s">
        <v>902</v>
      </c>
      <c r="E337" s="38" t="s">
        <v>363</v>
      </c>
      <c r="F337" s="38" t="s">
        <v>387</v>
      </c>
      <c r="G337" s="43" t="s">
        <v>752</v>
      </c>
      <c r="H337" s="38" t="s">
        <v>6</v>
      </c>
      <c r="I337" s="43" t="s">
        <v>388</v>
      </c>
      <c r="J337" s="50"/>
      <c r="K337" s="50"/>
      <c r="L337" s="50"/>
      <c r="M337" s="43"/>
      <c r="N337" s="43"/>
      <c r="O337" s="38" t="s">
        <v>815</v>
      </c>
      <c r="P337" s="51" t="s">
        <v>903</v>
      </c>
      <c r="Q337" s="45">
        <v>44451.0</v>
      </c>
      <c r="R337" s="46" t="str">
        <f>IFERROR(__xludf.DUMMYFUNCTION("if(isblank($A337),"""",REGEXREPLACE($A337,   "",?(\d),?"",  ""$1""&amp;""-""&amp;$H337))"),"")</f>
        <v/>
      </c>
      <c r="S337" s="47" t="b">
        <f t="shared" si="2"/>
        <v>0</v>
      </c>
      <c r="T337" s="47" t="str">
        <f>IFERROR(__xludf.DUMMYFUNCTION("iferror(split(A337,"","",TRUE,TRUE),"""")"),"")</f>
        <v/>
      </c>
      <c r="U337" s="47"/>
      <c r="V337" s="47"/>
      <c r="W337" s="47"/>
      <c r="X337" s="46" t="str">
        <f>IFERROR(__xludf.DUMMYFUNCTION("if(T337="""","""",if($S337,""Not aligned w/ a specific learning goal."",T337&amp;"": ""&amp;vlookup(to_text(T337),'1.Learning-Goals'!$A$3:$B$100,2,FALSE)))"),"")</f>
        <v/>
      </c>
      <c r="Y337" s="46" t="str">
        <f>IFERROR(__xludf.DUMMYFUNCTION("if(U337="""","""",if($S337,""Not aligned w/ a specific learning goal."",U337&amp;"": ""&amp;vlookup(to_text(U337),'1.Learning-Goals'!$A$3:$B$100,2,FALSE)))"),"")</f>
        <v/>
      </c>
      <c r="Z337" s="46" t="str">
        <f>IFERROR(__xludf.DUMMYFUNCTION("if(V337="""","""",if($S337,""Not aligned w/ a specific learning goal."",V337&amp;"": ""&amp;vlookup(to_text(V337),'1.Learning-Goals'!$A$3:$B$100,2,FALSE)))"),"")</f>
        <v/>
      </c>
      <c r="AA337" s="46" t="str">
        <f>IFERROR(__xludf.DUMMYFUNCTION("if(W337="""","""",if($S337,""Not aligned w/ a specific learning goal."",W337&amp;"": ""&amp;vlookup(to_text(W337),'1.Learning-Goals'!$A$3:$B$100,2,FALSE)))"),"")</f>
        <v/>
      </c>
      <c r="AB337" s="48"/>
      <c r="AC337" s="48"/>
      <c r="AD337" s="48"/>
      <c r="AE337" s="48"/>
      <c r="AF337" s="48"/>
      <c r="AG337" s="48"/>
      <c r="AH337" s="48"/>
      <c r="AI337" s="48"/>
    </row>
    <row r="338">
      <c r="A338" s="41"/>
      <c r="B338" s="42" t="str">
        <f t="shared" si="1"/>
        <v/>
      </c>
      <c r="C338" s="38" t="s">
        <v>904</v>
      </c>
      <c r="D338" s="43" t="s">
        <v>905</v>
      </c>
      <c r="E338" s="38" t="s">
        <v>363</v>
      </c>
      <c r="F338" s="38" t="s">
        <v>387</v>
      </c>
      <c r="G338" s="43">
        <v>5.0</v>
      </c>
      <c r="H338" s="38" t="s">
        <v>6</v>
      </c>
      <c r="I338" s="43" t="s">
        <v>388</v>
      </c>
      <c r="J338" s="50"/>
      <c r="K338" s="50"/>
      <c r="L338" s="50"/>
      <c r="M338" s="43"/>
      <c r="N338" s="43"/>
      <c r="O338" s="38" t="s">
        <v>906</v>
      </c>
      <c r="P338" s="51" t="s">
        <v>907</v>
      </c>
      <c r="Q338" s="45">
        <v>44322.0</v>
      </c>
      <c r="R338" s="46" t="str">
        <f>IFERROR(__xludf.DUMMYFUNCTION("if(isblank($A338),"""",REGEXREPLACE($A338,   "",?(\d),?"",  ""$1""&amp;""-""&amp;$H338))"),"")</f>
        <v/>
      </c>
      <c r="S338" s="47" t="b">
        <f t="shared" si="2"/>
        <v>0</v>
      </c>
      <c r="T338" s="47" t="str">
        <f>IFERROR(__xludf.DUMMYFUNCTION("iferror(split(A338,"","",TRUE,TRUE),"""")"),"")</f>
        <v/>
      </c>
      <c r="U338" s="47"/>
      <c r="V338" s="47"/>
      <c r="W338" s="47"/>
      <c r="X338" s="46" t="str">
        <f>IFERROR(__xludf.DUMMYFUNCTION("if(T338="""","""",if($S338,""Not aligned w/ a specific learning goal."",T338&amp;"": ""&amp;vlookup(to_text(T338),'1.Learning-Goals'!$A$3:$B$100,2,FALSE)))"),"")</f>
        <v/>
      </c>
      <c r="Y338" s="46" t="str">
        <f>IFERROR(__xludf.DUMMYFUNCTION("if(U338="""","""",if($S338,""Not aligned w/ a specific learning goal."",U338&amp;"": ""&amp;vlookup(to_text(U338),'1.Learning-Goals'!$A$3:$B$100,2,FALSE)))"),"")</f>
        <v/>
      </c>
      <c r="Z338" s="46" t="str">
        <f>IFERROR(__xludf.DUMMYFUNCTION("if(V338="""","""",if($S338,""Not aligned w/ a specific learning goal."",V338&amp;"": ""&amp;vlookup(to_text(V338),'1.Learning-Goals'!$A$3:$B$100,2,FALSE)))"),"")</f>
        <v/>
      </c>
      <c r="AA338" s="46" t="str">
        <f>IFERROR(__xludf.DUMMYFUNCTION("if(W338="""","""",if($S338,""Not aligned w/ a specific learning goal."",W338&amp;"": ""&amp;vlookup(to_text(W338),'1.Learning-Goals'!$A$3:$B$100,2,FALSE)))"),"")</f>
        <v/>
      </c>
      <c r="AB338" s="48"/>
      <c r="AC338" s="48"/>
      <c r="AD338" s="48"/>
      <c r="AE338" s="48"/>
      <c r="AF338" s="48"/>
      <c r="AG338" s="48"/>
      <c r="AH338" s="48"/>
      <c r="AI338" s="48"/>
    </row>
    <row r="339">
      <c r="A339" s="41"/>
      <c r="B339" s="42" t="str">
        <f t="shared" si="1"/>
        <v/>
      </c>
      <c r="C339" s="38" t="s">
        <v>908</v>
      </c>
      <c r="D339" s="43" t="s">
        <v>909</v>
      </c>
      <c r="E339" s="38" t="s">
        <v>363</v>
      </c>
      <c r="F339" s="38" t="s">
        <v>387</v>
      </c>
      <c r="G339" s="43">
        <v>5.0</v>
      </c>
      <c r="H339" s="38" t="s">
        <v>6</v>
      </c>
      <c r="I339" s="43" t="s">
        <v>388</v>
      </c>
      <c r="J339" s="50"/>
      <c r="K339" s="50"/>
      <c r="L339" s="50"/>
      <c r="M339" s="43"/>
      <c r="N339" s="43"/>
      <c r="O339" s="38" t="s">
        <v>906</v>
      </c>
      <c r="P339" s="51" t="s">
        <v>910</v>
      </c>
      <c r="Q339" s="45">
        <v>44322.0</v>
      </c>
      <c r="R339" s="46" t="str">
        <f>IFERROR(__xludf.DUMMYFUNCTION("if(isblank($A339),"""",REGEXREPLACE($A339,   "",?(\d),?"",  ""$1""&amp;""-""&amp;$H339))"),"")</f>
        <v/>
      </c>
      <c r="S339" s="47" t="b">
        <f t="shared" si="2"/>
        <v>0</v>
      </c>
      <c r="T339" s="47" t="str">
        <f>IFERROR(__xludf.DUMMYFUNCTION("iferror(split(A339,"","",TRUE,TRUE),"""")"),"")</f>
        <v/>
      </c>
      <c r="U339" s="47"/>
      <c r="V339" s="47"/>
      <c r="W339" s="47"/>
      <c r="X339" s="46" t="str">
        <f>IFERROR(__xludf.DUMMYFUNCTION("if(T339="""","""",if($S339,""Not aligned w/ a specific learning goal."",T339&amp;"": ""&amp;vlookup(to_text(T339),'1.Learning-Goals'!$A$3:$B$100,2,FALSE)))"),"")</f>
        <v/>
      </c>
      <c r="Y339" s="46" t="str">
        <f>IFERROR(__xludf.DUMMYFUNCTION("if(U339="""","""",if($S339,""Not aligned w/ a specific learning goal."",U339&amp;"": ""&amp;vlookup(to_text(U339),'1.Learning-Goals'!$A$3:$B$100,2,FALSE)))"),"")</f>
        <v/>
      </c>
      <c r="Z339" s="46" t="str">
        <f>IFERROR(__xludf.DUMMYFUNCTION("if(V339="""","""",if($S339,""Not aligned w/ a specific learning goal."",V339&amp;"": ""&amp;vlookup(to_text(V339),'1.Learning-Goals'!$A$3:$B$100,2,FALSE)))"),"")</f>
        <v/>
      </c>
      <c r="AA339" s="46" t="str">
        <f>IFERROR(__xludf.DUMMYFUNCTION("if(W339="""","""",if($S339,""Not aligned w/ a specific learning goal."",W339&amp;"": ""&amp;vlookup(to_text(W339),'1.Learning-Goals'!$A$3:$B$100,2,FALSE)))"),"")</f>
        <v/>
      </c>
      <c r="AB339" s="48"/>
      <c r="AC339" s="48"/>
      <c r="AD339" s="48"/>
      <c r="AE339" s="48"/>
      <c r="AF339" s="48"/>
      <c r="AG339" s="48"/>
      <c r="AH339" s="48"/>
      <c r="AI339" s="48"/>
    </row>
    <row r="340">
      <c r="A340" s="41"/>
      <c r="B340" s="42" t="str">
        <f t="shared" si="1"/>
        <v/>
      </c>
      <c r="C340" s="38" t="s">
        <v>911</v>
      </c>
      <c r="D340" s="43" t="s">
        <v>912</v>
      </c>
      <c r="E340" s="38" t="s">
        <v>363</v>
      </c>
      <c r="F340" s="38" t="s">
        <v>387</v>
      </c>
      <c r="G340" s="43">
        <v>6.0</v>
      </c>
      <c r="H340" s="38" t="s">
        <v>6</v>
      </c>
      <c r="I340" s="43" t="s">
        <v>388</v>
      </c>
      <c r="J340" s="50"/>
      <c r="K340" s="50"/>
      <c r="L340" s="50"/>
      <c r="M340" s="43"/>
      <c r="N340" s="43"/>
      <c r="O340" s="38" t="s">
        <v>906</v>
      </c>
      <c r="P340" s="51" t="s">
        <v>913</v>
      </c>
      <c r="Q340" s="45">
        <v>44322.0</v>
      </c>
      <c r="R340" s="46" t="str">
        <f>IFERROR(__xludf.DUMMYFUNCTION("if(isblank($A340),"""",REGEXREPLACE($A340,   "",?(\d),?"",  ""$1""&amp;""-""&amp;$H340))"),"")</f>
        <v/>
      </c>
      <c r="S340" s="47" t="b">
        <f t="shared" si="2"/>
        <v>0</v>
      </c>
      <c r="T340" s="47" t="str">
        <f>IFERROR(__xludf.DUMMYFUNCTION("iferror(split(A340,"","",TRUE,TRUE),"""")"),"")</f>
        <v/>
      </c>
      <c r="U340" s="47"/>
      <c r="V340" s="47"/>
      <c r="W340" s="47"/>
      <c r="X340" s="46" t="str">
        <f>IFERROR(__xludf.DUMMYFUNCTION("if(T340="""","""",if($S340,""Not aligned w/ a specific learning goal."",T340&amp;"": ""&amp;vlookup(to_text(T340),'1.Learning-Goals'!$A$3:$B$100,2,FALSE)))"),"")</f>
        <v/>
      </c>
      <c r="Y340" s="46" t="str">
        <f>IFERROR(__xludf.DUMMYFUNCTION("if(U340="""","""",if($S340,""Not aligned w/ a specific learning goal."",U340&amp;"": ""&amp;vlookup(to_text(U340),'1.Learning-Goals'!$A$3:$B$100,2,FALSE)))"),"")</f>
        <v/>
      </c>
      <c r="Z340" s="46" t="str">
        <f>IFERROR(__xludf.DUMMYFUNCTION("if(V340="""","""",if($S340,""Not aligned w/ a specific learning goal."",V340&amp;"": ""&amp;vlookup(to_text(V340),'1.Learning-Goals'!$A$3:$B$100,2,FALSE)))"),"")</f>
        <v/>
      </c>
      <c r="AA340" s="46" t="str">
        <f>IFERROR(__xludf.DUMMYFUNCTION("if(W340="""","""",if($S340,""Not aligned w/ a specific learning goal."",W340&amp;"": ""&amp;vlookup(to_text(W340),'1.Learning-Goals'!$A$3:$B$100,2,FALSE)))"),"")</f>
        <v/>
      </c>
      <c r="AB340" s="48"/>
      <c r="AC340" s="48"/>
      <c r="AD340" s="48"/>
      <c r="AE340" s="48"/>
      <c r="AF340" s="48"/>
      <c r="AG340" s="48"/>
      <c r="AH340" s="48"/>
      <c r="AI340" s="48"/>
    </row>
    <row r="341">
      <c r="A341" s="41"/>
      <c r="B341" s="42" t="str">
        <f t="shared" si="1"/>
        <v/>
      </c>
      <c r="C341" s="38" t="s">
        <v>914</v>
      </c>
      <c r="D341" s="43" t="s">
        <v>915</v>
      </c>
      <c r="E341" s="38" t="s">
        <v>363</v>
      </c>
      <c r="F341" s="38" t="s">
        <v>387</v>
      </c>
      <c r="G341" s="43">
        <v>6.0</v>
      </c>
      <c r="H341" s="38" t="s">
        <v>6</v>
      </c>
      <c r="I341" s="43" t="s">
        <v>388</v>
      </c>
      <c r="J341" s="50"/>
      <c r="K341" s="50"/>
      <c r="L341" s="50"/>
      <c r="M341" s="43"/>
      <c r="N341" s="43"/>
      <c r="O341" s="38" t="s">
        <v>906</v>
      </c>
      <c r="P341" s="51" t="s">
        <v>916</v>
      </c>
      <c r="Q341" s="45">
        <v>44322.0</v>
      </c>
      <c r="R341" s="46" t="str">
        <f>IFERROR(__xludf.DUMMYFUNCTION("if(isblank($A341),"""",REGEXREPLACE($A341,   "",?(\d),?"",  ""$1""&amp;""-""&amp;$H341))"),"")</f>
        <v/>
      </c>
      <c r="S341" s="47" t="b">
        <f t="shared" si="2"/>
        <v>0</v>
      </c>
      <c r="T341" s="47" t="str">
        <f>IFERROR(__xludf.DUMMYFUNCTION("iferror(split(A341,"","",TRUE,TRUE),"""")"),"")</f>
        <v/>
      </c>
      <c r="U341" s="47"/>
      <c r="V341" s="47"/>
      <c r="W341" s="47"/>
      <c r="X341" s="46" t="str">
        <f>IFERROR(__xludf.DUMMYFUNCTION("if(T341="""","""",if($S341,""Not aligned w/ a specific learning goal."",T341&amp;"": ""&amp;vlookup(to_text(T341),'1.Learning-Goals'!$A$3:$B$100,2,FALSE)))"),"")</f>
        <v/>
      </c>
      <c r="Y341" s="46" t="str">
        <f>IFERROR(__xludf.DUMMYFUNCTION("if(U341="""","""",if($S341,""Not aligned w/ a specific learning goal."",U341&amp;"": ""&amp;vlookup(to_text(U341),'1.Learning-Goals'!$A$3:$B$100,2,FALSE)))"),"")</f>
        <v/>
      </c>
      <c r="Z341" s="46" t="str">
        <f>IFERROR(__xludf.DUMMYFUNCTION("if(V341="""","""",if($S341,""Not aligned w/ a specific learning goal."",V341&amp;"": ""&amp;vlookup(to_text(V341),'1.Learning-Goals'!$A$3:$B$100,2,FALSE)))"),"")</f>
        <v/>
      </c>
      <c r="AA341" s="46" t="str">
        <f>IFERROR(__xludf.DUMMYFUNCTION("if(W341="""","""",if($S341,""Not aligned w/ a specific learning goal."",W341&amp;"": ""&amp;vlookup(to_text(W341),'1.Learning-Goals'!$A$3:$B$100,2,FALSE)))"),"")</f>
        <v/>
      </c>
      <c r="AB341" s="48"/>
      <c r="AC341" s="48"/>
      <c r="AD341" s="48"/>
      <c r="AE341" s="48"/>
      <c r="AF341" s="48"/>
      <c r="AG341" s="48"/>
      <c r="AH341" s="48"/>
      <c r="AI341" s="48"/>
    </row>
    <row r="342">
      <c r="A342" s="41"/>
      <c r="B342" s="42" t="str">
        <f t="shared" si="1"/>
        <v/>
      </c>
      <c r="C342" s="38" t="s">
        <v>917</v>
      </c>
      <c r="D342" s="43" t="s">
        <v>918</v>
      </c>
      <c r="E342" s="38" t="s">
        <v>363</v>
      </c>
      <c r="F342" s="38" t="s">
        <v>387</v>
      </c>
      <c r="G342" s="43">
        <v>6.0</v>
      </c>
      <c r="H342" s="38" t="s">
        <v>6</v>
      </c>
      <c r="I342" s="43" t="s">
        <v>388</v>
      </c>
      <c r="J342" s="50"/>
      <c r="K342" s="50"/>
      <c r="L342" s="50"/>
      <c r="M342" s="43"/>
      <c r="N342" s="43"/>
      <c r="O342" s="38" t="s">
        <v>906</v>
      </c>
      <c r="P342" s="51" t="s">
        <v>919</v>
      </c>
      <c r="Q342" s="45">
        <v>44322.0</v>
      </c>
      <c r="R342" s="46" t="str">
        <f>IFERROR(__xludf.DUMMYFUNCTION("if(isblank($A342),"""",REGEXREPLACE($A342,   "",?(\d),?"",  ""$1""&amp;""-""&amp;$H342))"),"")</f>
        <v/>
      </c>
      <c r="S342" s="47" t="b">
        <f t="shared" si="2"/>
        <v>0</v>
      </c>
      <c r="T342" s="47" t="str">
        <f>IFERROR(__xludf.DUMMYFUNCTION("iferror(split(A342,"","",TRUE,TRUE),"""")"),"")</f>
        <v/>
      </c>
      <c r="U342" s="47"/>
      <c r="V342" s="47"/>
      <c r="W342" s="47"/>
      <c r="X342" s="46" t="str">
        <f>IFERROR(__xludf.DUMMYFUNCTION("if(T342="""","""",if($S342,""Not aligned w/ a specific learning goal."",T342&amp;"": ""&amp;vlookup(to_text(T342),'1.Learning-Goals'!$A$3:$B$100,2,FALSE)))"),"")</f>
        <v/>
      </c>
      <c r="Y342" s="46" t="str">
        <f>IFERROR(__xludf.DUMMYFUNCTION("if(U342="""","""",if($S342,""Not aligned w/ a specific learning goal."",U342&amp;"": ""&amp;vlookup(to_text(U342),'1.Learning-Goals'!$A$3:$B$100,2,FALSE)))"),"")</f>
        <v/>
      </c>
      <c r="Z342" s="46" t="str">
        <f>IFERROR(__xludf.DUMMYFUNCTION("if(V342="""","""",if($S342,""Not aligned w/ a specific learning goal."",V342&amp;"": ""&amp;vlookup(to_text(V342),'1.Learning-Goals'!$A$3:$B$100,2,FALSE)))"),"")</f>
        <v/>
      </c>
      <c r="AA342" s="46" t="str">
        <f>IFERROR(__xludf.DUMMYFUNCTION("if(W342="""","""",if($S342,""Not aligned w/ a specific learning goal."",W342&amp;"": ""&amp;vlookup(to_text(W342),'1.Learning-Goals'!$A$3:$B$100,2,FALSE)))"),"")</f>
        <v/>
      </c>
      <c r="AB342" s="48"/>
      <c r="AC342" s="48"/>
      <c r="AD342" s="48"/>
      <c r="AE342" s="48"/>
      <c r="AF342" s="48"/>
      <c r="AG342" s="48"/>
      <c r="AH342" s="48"/>
      <c r="AI342" s="48"/>
    </row>
    <row r="343">
      <c r="A343" s="41"/>
      <c r="B343" s="42" t="str">
        <f t="shared" si="1"/>
        <v/>
      </c>
      <c r="C343" s="38" t="s">
        <v>920</v>
      </c>
      <c r="D343" s="43" t="s">
        <v>921</v>
      </c>
      <c r="E343" s="38" t="s">
        <v>363</v>
      </c>
      <c r="F343" s="38" t="s">
        <v>387</v>
      </c>
      <c r="G343" s="43">
        <v>6.0</v>
      </c>
      <c r="H343" s="38" t="s">
        <v>6</v>
      </c>
      <c r="I343" s="43" t="s">
        <v>388</v>
      </c>
      <c r="J343" s="50"/>
      <c r="K343" s="50"/>
      <c r="L343" s="50"/>
      <c r="M343" s="43"/>
      <c r="N343" s="43"/>
      <c r="O343" s="38" t="s">
        <v>906</v>
      </c>
      <c r="P343" s="51" t="s">
        <v>922</v>
      </c>
      <c r="Q343" s="45">
        <v>44322.0</v>
      </c>
      <c r="R343" s="46" t="str">
        <f>IFERROR(__xludf.DUMMYFUNCTION("if(isblank($A343),"""",REGEXREPLACE($A343,   "",?(\d),?"",  ""$1""&amp;""-""&amp;$H343))"),"")</f>
        <v/>
      </c>
      <c r="S343" s="47" t="b">
        <f t="shared" si="2"/>
        <v>0</v>
      </c>
      <c r="T343" s="47" t="str">
        <f>IFERROR(__xludf.DUMMYFUNCTION("iferror(split(A343,"","",TRUE,TRUE),"""")"),"")</f>
        <v/>
      </c>
      <c r="U343" s="47"/>
      <c r="V343" s="47"/>
      <c r="W343" s="47"/>
      <c r="X343" s="46" t="str">
        <f>IFERROR(__xludf.DUMMYFUNCTION("if(T343="""","""",if($S343,""Not aligned w/ a specific learning goal."",T343&amp;"": ""&amp;vlookup(to_text(T343),'1.Learning-Goals'!$A$3:$B$100,2,FALSE)))"),"")</f>
        <v/>
      </c>
      <c r="Y343" s="46" t="str">
        <f>IFERROR(__xludf.DUMMYFUNCTION("if(U343="""","""",if($S343,""Not aligned w/ a specific learning goal."",U343&amp;"": ""&amp;vlookup(to_text(U343),'1.Learning-Goals'!$A$3:$B$100,2,FALSE)))"),"")</f>
        <v/>
      </c>
      <c r="Z343" s="46" t="str">
        <f>IFERROR(__xludf.DUMMYFUNCTION("if(V343="""","""",if($S343,""Not aligned w/ a specific learning goal."",V343&amp;"": ""&amp;vlookup(to_text(V343),'1.Learning-Goals'!$A$3:$B$100,2,FALSE)))"),"")</f>
        <v/>
      </c>
      <c r="AA343" s="46" t="str">
        <f>IFERROR(__xludf.DUMMYFUNCTION("if(W343="""","""",if($S343,""Not aligned w/ a specific learning goal."",W343&amp;"": ""&amp;vlookup(to_text(W343),'1.Learning-Goals'!$A$3:$B$100,2,FALSE)))"),"")</f>
        <v/>
      </c>
      <c r="AB343" s="48"/>
      <c r="AC343" s="48"/>
      <c r="AD343" s="48"/>
      <c r="AE343" s="48"/>
      <c r="AF343" s="48"/>
      <c r="AG343" s="48"/>
      <c r="AH343" s="48"/>
      <c r="AI343" s="48"/>
    </row>
    <row r="344">
      <c r="A344" s="41"/>
      <c r="B344" s="42" t="str">
        <f t="shared" si="1"/>
        <v/>
      </c>
      <c r="C344" s="38" t="s">
        <v>923</v>
      </c>
      <c r="D344" s="43" t="s">
        <v>924</v>
      </c>
      <c r="E344" s="38" t="s">
        <v>363</v>
      </c>
      <c r="F344" s="38" t="s">
        <v>387</v>
      </c>
      <c r="G344" s="43">
        <v>6.0</v>
      </c>
      <c r="H344" s="38" t="s">
        <v>6</v>
      </c>
      <c r="I344" s="43" t="s">
        <v>388</v>
      </c>
      <c r="J344" s="50"/>
      <c r="K344" s="50"/>
      <c r="L344" s="50"/>
      <c r="M344" s="43"/>
      <c r="N344" s="43"/>
      <c r="O344" s="38" t="s">
        <v>906</v>
      </c>
      <c r="P344" s="51" t="s">
        <v>925</v>
      </c>
      <c r="Q344" s="45">
        <v>44322.0</v>
      </c>
      <c r="R344" s="46" t="str">
        <f>IFERROR(__xludf.DUMMYFUNCTION("if(isblank($A344),"""",REGEXREPLACE($A344,   "",?(\d),?"",  ""$1""&amp;""-""&amp;$H344))"),"")</f>
        <v/>
      </c>
      <c r="S344" s="47" t="b">
        <f t="shared" si="2"/>
        <v>0</v>
      </c>
      <c r="T344" s="47" t="str">
        <f>IFERROR(__xludf.DUMMYFUNCTION("iferror(split(A344,"","",TRUE,TRUE),"""")"),"")</f>
        <v/>
      </c>
      <c r="U344" s="47"/>
      <c r="V344" s="47"/>
      <c r="W344" s="47"/>
      <c r="X344" s="46" t="str">
        <f>IFERROR(__xludf.DUMMYFUNCTION("if(T344="""","""",if($S344,""Not aligned w/ a specific learning goal."",T344&amp;"": ""&amp;vlookup(to_text(T344),'1.Learning-Goals'!$A$3:$B$100,2,FALSE)))"),"")</f>
        <v/>
      </c>
      <c r="Y344" s="46" t="str">
        <f>IFERROR(__xludf.DUMMYFUNCTION("if(U344="""","""",if($S344,""Not aligned w/ a specific learning goal."",U344&amp;"": ""&amp;vlookup(to_text(U344),'1.Learning-Goals'!$A$3:$B$100,2,FALSE)))"),"")</f>
        <v/>
      </c>
      <c r="Z344" s="46" t="str">
        <f>IFERROR(__xludf.DUMMYFUNCTION("if(V344="""","""",if($S344,""Not aligned w/ a specific learning goal."",V344&amp;"": ""&amp;vlookup(to_text(V344),'1.Learning-Goals'!$A$3:$B$100,2,FALSE)))"),"")</f>
        <v/>
      </c>
      <c r="AA344" s="46" t="str">
        <f>IFERROR(__xludf.DUMMYFUNCTION("if(W344="""","""",if($S344,""Not aligned w/ a specific learning goal."",W344&amp;"": ""&amp;vlookup(to_text(W344),'1.Learning-Goals'!$A$3:$B$100,2,FALSE)))"),"")</f>
        <v/>
      </c>
      <c r="AB344" s="48"/>
      <c r="AC344" s="48"/>
      <c r="AD344" s="48"/>
      <c r="AE344" s="48"/>
      <c r="AF344" s="48"/>
      <c r="AG344" s="48"/>
      <c r="AH344" s="48"/>
      <c r="AI344" s="48"/>
    </row>
    <row r="345">
      <c r="A345" s="41"/>
      <c r="B345" s="42" t="str">
        <f t="shared" si="1"/>
        <v/>
      </c>
      <c r="C345" s="38" t="s">
        <v>926</v>
      </c>
      <c r="D345" s="43" t="s">
        <v>927</v>
      </c>
      <c r="E345" s="38" t="s">
        <v>363</v>
      </c>
      <c r="F345" s="38" t="s">
        <v>387</v>
      </c>
      <c r="G345" s="43">
        <v>6.0</v>
      </c>
      <c r="H345" s="38" t="s">
        <v>6</v>
      </c>
      <c r="I345" s="43" t="s">
        <v>388</v>
      </c>
      <c r="J345" s="50"/>
      <c r="K345" s="50"/>
      <c r="L345" s="50"/>
      <c r="M345" s="43"/>
      <c r="N345" s="43"/>
      <c r="O345" s="38" t="s">
        <v>906</v>
      </c>
      <c r="P345" s="51" t="s">
        <v>928</v>
      </c>
      <c r="Q345" s="45">
        <v>44322.0</v>
      </c>
      <c r="R345" s="46" t="str">
        <f>IFERROR(__xludf.DUMMYFUNCTION("if(isblank($A345),"""",REGEXREPLACE($A345,   "",?(\d),?"",  ""$1""&amp;""-""&amp;$H345))"),"")</f>
        <v/>
      </c>
      <c r="S345" s="47" t="b">
        <f t="shared" si="2"/>
        <v>0</v>
      </c>
      <c r="T345" s="47" t="str">
        <f>IFERROR(__xludf.DUMMYFUNCTION("iferror(split(A345,"","",TRUE,TRUE),"""")"),"")</f>
        <v/>
      </c>
      <c r="U345" s="47"/>
      <c r="V345" s="47"/>
      <c r="W345" s="47"/>
      <c r="X345" s="46" t="str">
        <f>IFERROR(__xludf.DUMMYFUNCTION("if(T345="""","""",if($S345,""Not aligned w/ a specific learning goal."",T345&amp;"": ""&amp;vlookup(to_text(T345),'1.Learning-Goals'!$A$3:$B$100,2,FALSE)))"),"")</f>
        <v/>
      </c>
      <c r="Y345" s="46" t="str">
        <f>IFERROR(__xludf.DUMMYFUNCTION("if(U345="""","""",if($S345,""Not aligned w/ a specific learning goal."",U345&amp;"": ""&amp;vlookup(to_text(U345),'1.Learning-Goals'!$A$3:$B$100,2,FALSE)))"),"")</f>
        <v/>
      </c>
      <c r="Z345" s="46" t="str">
        <f>IFERROR(__xludf.DUMMYFUNCTION("if(V345="""","""",if($S345,""Not aligned w/ a specific learning goal."",V345&amp;"": ""&amp;vlookup(to_text(V345),'1.Learning-Goals'!$A$3:$B$100,2,FALSE)))"),"")</f>
        <v/>
      </c>
      <c r="AA345" s="46" t="str">
        <f>IFERROR(__xludf.DUMMYFUNCTION("if(W345="""","""",if($S345,""Not aligned w/ a specific learning goal."",W345&amp;"": ""&amp;vlookup(to_text(W345),'1.Learning-Goals'!$A$3:$B$100,2,FALSE)))"),"")</f>
        <v/>
      </c>
      <c r="AB345" s="48"/>
      <c r="AC345" s="48"/>
      <c r="AD345" s="48"/>
      <c r="AE345" s="48"/>
      <c r="AF345" s="48"/>
      <c r="AG345" s="48"/>
      <c r="AH345" s="48"/>
      <c r="AI345" s="48"/>
    </row>
    <row r="346">
      <c r="A346" s="41"/>
      <c r="B346" s="42" t="str">
        <f t="shared" si="1"/>
        <v/>
      </c>
      <c r="C346" s="38" t="s">
        <v>929</v>
      </c>
      <c r="D346" s="43" t="s">
        <v>930</v>
      </c>
      <c r="E346" s="38" t="s">
        <v>363</v>
      </c>
      <c r="F346" s="38" t="s">
        <v>387</v>
      </c>
      <c r="G346" s="43">
        <v>6.0</v>
      </c>
      <c r="H346" s="38" t="s">
        <v>6</v>
      </c>
      <c r="I346" s="43" t="s">
        <v>388</v>
      </c>
      <c r="J346" s="50"/>
      <c r="K346" s="50"/>
      <c r="L346" s="50"/>
      <c r="M346" s="43"/>
      <c r="N346" s="43"/>
      <c r="O346" s="38" t="s">
        <v>906</v>
      </c>
      <c r="P346" s="51" t="s">
        <v>931</v>
      </c>
      <c r="Q346" s="45">
        <v>44322.0</v>
      </c>
      <c r="R346" s="46" t="str">
        <f>IFERROR(__xludf.DUMMYFUNCTION("if(isblank($A346),"""",REGEXREPLACE($A346,   "",?(\d),?"",  ""$1""&amp;""-""&amp;$H346))"),"")</f>
        <v/>
      </c>
      <c r="S346" s="47" t="b">
        <f t="shared" si="2"/>
        <v>0</v>
      </c>
      <c r="T346" s="47" t="str">
        <f>IFERROR(__xludf.DUMMYFUNCTION("iferror(split(A346,"","",TRUE,TRUE),"""")"),"")</f>
        <v/>
      </c>
      <c r="U346" s="47"/>
      <c r="V346" s="47"/>
      <c r="W346" s="47"/>
      <c r="X346" s="46" t="str">
        <f>IFERROR(__xludf.DUMMYFUNCTION("if(T346="""","""",if($S346,""Not aligned w/ a specific learning goal."",T346&amp;"": ""&amp;vlookup(to_text(T346),'1.Learning-Goals'!$A$3:$B$100,2,FALSE)))"),"")</f>
        <v/>
      </c>
      <c r="Y346" s="46" t="str">
        <f>IFERROR(__xludf.DUMMYFUNCTION("if(U346="""","""",if($S346,""Not aligned w/ a specific learning goal."",U346&amp;"": ""&amp;vlookup(to_text(U346),'1.Learning-Goals'!$A$3:$B$100,2,FALSE)))"),"")</f>
        <v/>
      </c>
      <c r="Z346" s="46" t="str">
        <f>IFERROR(__xludf.DUMMYFUNCTION("if(V346="""","""",if($S346,""Not aligned w/ a specific learning goal."",V346&amp;"": ""&amp;vlookup(to_text(V346),'1.Learning-Goals'!$A$3:$B$100,2,FALSE)))"),"")</f>
        <v/>
      </c>
      <c r="AA346" s="46" t="str">
        <f>IFERROR(__xludf.DUMMYFUNCTION("if(W346="""","""",if($S346,""Not aligned w/ a specific learning goal."",W346&amp;"": ""&amp;vlookup(to_text(W346),'1.Learning-Goals'!$A$3:$B$100,2,FALSE)))"),"")</f>
        <v/>
      </c>
      <c r="AB346" s="48"/>
      <c r="AC346" s="48"/>
      <c r="AD346" s="48"/>
      <c r="AE346" s="48"/>
      <c r="AF346" s="48"/>
      <c r="AG346" s="48"/>
      <c r="AH346" s="48"/>
      <c r="AI346" s="48"/>
    </row>
    <row r="347">
      <c r="A347" s="41"/>
      <c r="B347" s="42" t="str">
        <f t="shared" si="1"/>
        <v/>
      </c>
      <c r="C347" s="38" t="s">
        <v>932</v>
      </c>
      <c r="D347" s="43" t="s">
        <v>933</v>
      </c>
      <c r="E347" s="38" t="s">
        <v>363</v>
      </c>
      <c r="F347" s="38" t="s">
        <v>387</v>
      </c>
      <c r="G347" s="43">
        <v>6.0</v>
      </c>
      <c r="H347" s="38" t="s">
        <v>6</v>
      </c>
      <c r="I347" s="43" t="s">
        <v>388</v>
      </c>
      <c r="J347" s="50"/>
      <c r="K347" s="50"/>
      <c r="L347" s="50"/>
      <c r="M347" s="43"/>
      <c r="N347" s="43"/>
      <c r="O347" s="38" t="s">
        <v>906</v>
      </c>
      <c r="P347" s="51" t="s">
        <v>934</v>
      </c>
      <c r="Q347" s="45">
        <v>44322.0</v>
      </c>
      <c r="R347" s="46" t="str">
        <f>IFERROR(__xludf.DUMMYFUNCTION("if(isblank($A347),"""",REGEXREPLACE($A347,   "",?(\d),?"",  ""$1""&amp;""-""&amp;$H347))"),"")</f>
        <v/>
      </c>
      <c r="S347" s="47" t="b">
        <f t="shared" si="2"/>
        <v>0</v>
      </c>
      <c r="T347" s="47" t="str">
        <f>IFERROR(__xludf.DUMMYFUNCTION("iferror(split(A347,"","",TRUE,TRUE),"""")"),"")</f>
        <v/>
      </c>
      <c r="U347" s="47"/>
      <c r="V347" s="47"/>
      <c r="W347" s="47"/>
      <c r="X347" s="46" t="str">
        <f>IFERROR(__xludf.DUMMYFUNCTION("if(T347="""","""",if($S347,""Not aligned w/ a specific learning goal."",T347&amp;"": ""&amp;vlookup(to_text(T347),'1.Learning-Goals'!$A$3:$B$100,2,FALSE)))"),"")</f>
        <v/>
      </c>
      <c r="Y347" s="46" t="str">
        <f>IFERROR(__xludf.DUMMYFUNCTION("if(U347="""","""",if($S347,""Not aligned w/ a specific learning goal."",U347&amp;"": ""&amp;vlookup(to_text(U347),'1.Learning-Goals'!$A$3:$B$100,2,FALSE)))"),"")</f>
        <v/>
      </c>
      <c r="Z347" s="46" t="str">
        <f>IFERROR(__xludf.DUMMYFUNCTION("if(V347="""","""",if($S347,""Not aligned w/ a specific learning goal."",V347&amp;"": ""&amp;vlookup(to_text(V347),'1.Learning-Goals'!$A$3:$B$100,2,FALSE)))"),"")</f>
        <v/>
      </c>
      <c r="AA347" s="46" t="str">
        <f>IFERROR(__xludf.DUMMYFUNCTION("if(W347="""","""",if($S347,""Not aligned w/ a specific learning goal."",W347&amp;"": ""&amp;vlookup(to_text(W347),'1.Learning-Goals'!$A$3:$B$100,2,FALSE)))"),"")</f>
        <v/>
      </c>
      <c r="AB347" s="48"/>
      <c r="AC347" s="48"/>
      <c r="AD347" s="48"/>
      <c r="AE347" s="48"/>
      <c r="AF347" s="48"/>
      <c r="AG347" s="48"/>
      <c r="AH347" s="48"/>
      <c r="AI347" s="48"/>
    </row>
    <row r="348">
      <c r="A348" s="41"/>
      <c r="B348" s="42" t="str">
        <f t="shared" si="1"/>
        <v/>
      </c>
      <c r="C348" s="38" t="s">
        <v>935</v>
      </c>
      <c r="D348" s="43" t="s">
        <v>936</v>
      </c>
      <c r="E348" s="38" t="s">
        <v>363</v>
      </c>
      <c r="F348" s="38" t="s">
        <v>387</v>
      </c>
      <c r="G348" s="43">
        <v>6.0</v>
      </c>
      <c r="H348" s="38" t="s">
        <v>6</v>
      </c>
      <c r="I348" s="43" t="s">
        <v>388</v>
      </c>
      <c r="J348" s="50"/>
      <c r="K348" s="50"/>
      <c r="L348" s="50"/>
      <c r="M348" s="43"/>
      <c r="N348" s="43"/>
      <c r="O348" s="38" t="s">
        <v>906</v>
      </c>
      <c r="P348" s="51" t="s">
        <v>937</v>
      </c>
      <c r="Q348" s="45">
        <v>44322.0</v>
      </c>
      <c r="R348" s="46" t="str">
        <f>IFERROR(__xludf.DUMMYFUNCTION("if(isblank($A348),"""",REGEXREPLACE($A348,   "",?(\d),?"",  ""$1""&amp;""-""&amp;$H348))"),"")</f>
        <v/>
      </c>
      <c r="S348" s="47" t="b">
        <f t="shared" si="2"/>
        <v>0</v>
      </c>
      <c r="T348" s="47" t="str">
        <f>IFERROR(__xludf.DUMMYFUNCTION("iferror(split(A348,"","",TRUE,TRUE),"""")"),"")</f>
        <v/>
      </c>
      <c r="U348" s="47"/>
      <c r="V348" s="47"/>
      <c r="W348" s="47"/>
      <c r="X348" s="46" t="str">
        <f>IFERROR(__xludf.DUMMYFUNCTION("if(T348="""","""",if($S348,""Not aligned w/ a specific learning goal."",T348&amp;"": ""&amp;vlookup(to_text(T348),'1.Learning-Goals'!$A$3:$B$100,2,FALSE)))"),"")</f>
        <v/>
      </c>
      <c r="Y348" s="46" t="str">
        <f>IFERROR(__xludf.DUMMYFUNCTION("if(U348="""","""",if($S348,""Not aligned w/ a specific learning goal."",U348&amp;"": ""&amp;vlookup(to_text(U348),'1.Learning-Goals'!$A$3:$B$100,2,FALSE)))"),"")</f>
        <v/>
      </c>
      <c r="Z348" s="46" t="str">
        <f>IFERROR(__xludf.DUMMYFUNCTION("if(V348="""","""",if($S348,""Not aligned w/ a specific learning goal."",V348&amp;"": ""&amp;vlookup(to_text(V348),'1.Learning-Goals'!$A$3:$B$100,2,FALSE)))"),"")</f>
        <v/>
      </c>
      <c r="AA348" s="46" t="str">
        <f>IFERROR(__xludf.DUMMYFUNCTION("if(W348="""","""",if($S348,""Not aligned w/ a specific learning goal."",W348&amp;"": ""&amp;vlookup(to_text(W348),'1.Learning-Goals'!$A$3:$B$100,2,FALSE)))"),"")</f>
        <v/>
      </c>
      <c r="AB348" s="48"/>
      <c r="AC348" s="48"/>
      <c r="AD348" s="48"/>
      <c r="AE348" s="48"/>
      <c r="AF348" s="48"/>
      <c r="AG348" s="48"/>
      <c r="AH348" s="48"/>
      <c r="AI348" s="48"/>
    </row>
    <row r="349">
      <c r="A349" s="41"/>
      <c r="B349" s="42" t="str">
        <f t="shared" si="1"/>
        <v/>
      </c>
      <c r="C349" s="38" t="s">
        <v>938</v>
      </c>
      <c r="D349" s="43" t="s">
        <v>939</v>
      </c>
      <c r="E349" s="38" t="s">
        <v>363</v>
      </c>
      <c r="F349" s="38" t="s">
        <v>387</v>
      </c>
      <c r="G349" s="43">
        <v>6.0</v>
      </c>
      <c r="H349" s="38" t="s">
        <v>6</v>
      </c>
      <c r="I349" s="43" t="s">
        <v>388</v>
      </c>
      <c r="J349" s="50"/>
      <c r="K349" s="50"/>
      <c r="L349" s="50"/>
      <c r="M349" s="43"/>
      <c r="N349" s="43"/>
      <c r="O349" s="38" t="s">
        <v>906</v>
      </c>
      <c r="P349" s="51" t="s">
        <v>940</v>
      </c>
      <c r="Q349" s="45">
        <v>44322.0</v>
      </c>
      <c r="R349" s="46" t="str">
        <f>IFERROR(__xludf.DUMMYFUNCTION("if(isblank($A349),"""",REGEXREPLACE($A349,   "",?(\d),?"",  ""$1""&amp;""-""&amp;$H349))"),"")</f>
        <v/>
      </c>
      <c r="S349" s="47" t="b">
        <f t="shared" si="2"/>
        <v>0</v>
      </c>
      <c r="T349" s="47" t="str">
        <f>IFERROR(__xludf.DUMMYFUNCTION("iferror(split(A349,"","",TRUE,TRUE),"""")"),"")</f>
        <v/>
      </c>
      <c r="U349" s="47"/>
      <c r="V349" s="47"/>
      <c r="W349" s="47"/>
      <c r="X349" s="46" t="str">
        <f>IFERROR(__xludf.DUMMYFUNCTION("if(T349="""","""",if($S349,""Not aligned w/ a specific learning goal."",T349&amp;"": ""&amp;vlookup(to_text(T349),'1.Learning-Goals'!$A$3:$B$100,2,FALSE)))"),"")</f>
        <v/>
      </c>
      <c r="Y349" s="46" t="str">
        <f>IFERROR(__xludf.DUMMYFUNCTION("if(U349="""","""",if($S349,""Not aligned w/ a specific learning goal."",U349&amp;"": ""&amp;vlookup(to_text(U349),'1.Learning-Goals'!$A$3:$B$100,2,FALSE)))"),"")</f>
        <v/>
      </c>
      <c r="Z349" s="46" t="str">
        <f>IFERROR(__xludf.DUMMYFUNCTION("if(V349="""","""",if($S349,""Not aligned w/ a specific learning goal."",V349&amp;"": ""&amp;vlookup(to_text(V349),'1.Learning-Goals'!$A$3:$B$100,2,FALSE)))"),"")</f>
        <v/>
      </c>
      <c r="AA349" s="46" t="str">
        <f>IFERROR(__xludf.DUMMYFUNCTION("if(W349="""","""",if($S349,""Not aligned w/ a specific learning goal."",W349&amp;"": ""&amp;vlookup(to_text(W349),'1.Learning-Goals'!$A$3:$B$100,2,FALSE)))"),"")</f>
        <v/>
      </c>
      <c r="AB349" s="48"/>
      <c r="AC349" s="48"/>
      <c r="AD349" s="48"/>
      <c r="AE349" s="48"/>
      <c r="AF349" s="48"/>
      <c r="AG349" s="48"/>
      <c r="AH349" s="48"/>
      <c r="AI349" s="48"/>
    </row>
    <row r="350">
      <c r="A350" s="41"/>
      <c r="B350" s="42" t="str">
        <f t="shared" si="1"/>
        <v/>
      </c>
      <c r="C350" s="38" t="s">
        <v>941</v>
      </c>
      <c r="D350" s="43" t="s">
        <v>942</v>
      </c>
      <c r="E350" s="38" t="s">
        <v>363</v>
      </c>
      <c r="F350" s="38" t="s">
        <v>387</v>
      </c>
      <c r="G350" s="43">
        <v>7.0</v>
      </c>
      <c r="H350" s="38" t="s">
        <v>6</v>
      </c>
      <c r="I350" s="43" t="s">
        <v>388</v>
      </c>
      <c r="J350" s="50"/>
      <c r="K350" s="50"/>
      <c r="L350" s="50"/>
      <c r="M350" s="43"/>
      <c r="N350" s="43"/>
      <c r="O350" s="38" t="s">
        <v>906</v>
      </c>
      <c r="P350" s="51" t="s">
        <v>943</v>
      </c>
      <c r="Q350" s="45">
        <v>44385.0</v>
      </c>
      <c r="R350" s="46" t="str">
        <f>IFERROR(__xludf.DUMMYFUNCTION("if(isblank($A350),"""",REGEXREPLACE($A350,   "",?(\d),?"",  ""$1""&amp;""-""&amp;$H350))"),"")</f>
        <v/>
      </c>
      <c r="S350" s="47" t="b">
        <f t="shared" si="2"/>
        <v>0</v>
      </c>
      <c r="T350" s="47" t="str">
        <f>IFERROR(__xludf.DUMMYFUNCTION("iferror(split(A350,"","",TRUE,TRUE),"""")"),"")</f>
        <v/>
      </c>
      <c r="U350" s="47"/>
      <c r="V350" s="47"/>
      <c r="W350" s="47"/>
      <c r="X350" s="46" t="str">
        <f>IFERROR(__xludf.DUMMYFUNCTION("if(T350="""","""",if($S350,""Not aligned w/ a specific learning goal."",T350&amp;"": ""&amp;vlookup(to_text(T350),'1.Learning-Goals'!$A$3:$B$100,2,FALSE)))"),"")</f>
        <v/>
      </c>
      <c r="Y350" s="46" t="str">
        <f>IFERROR(__xludf.DUMMYFUNCTION("if(U350="""","""",if($S350,""Not aligned w/ a specific learning goal."",U350&amp;"": ""&amp;vlookup(to_text(U350),'1.Learning-Goals'!$A$3:$B$100,2,FALSE)))"),"")</f>
        <v/>
      </c>
      <c r="Z350" s="46" t="str">
        <f>IFERROR(__xludf.DUMMYFUNCTION("if(V350="""","""",if($S350,""Not aligned w/ a specific learning goal."",V350&amp;"": ""&amp;vlookup(to_text(V350),'1.Learning-Goals'!$A$3:$B$100,2,FALSE)))"),"")</f>
        <v/>
      </c>
      <c r="AA350" s="46" t="str">
        <f>IFERROR(__xludf.DUMMYFUNCTION("if(W350="""","""",if($S350,""Not aligned w/ a specific learning goal."",W350&amp;"": ""&amp;vlookup(to_text(W350),'1.Learning-Goals'!$A$3:$B$100,2,FALSE)))"),"")</f>
        <v/>
      </c>
      <c r="AB350" s="48"/>
      <c r="AC350" s="48"/>
      <c r="AD350" s="48"/>
      <c r="AE350" s="48"/>
      <c r="AF350" s="48"/>
      <c r="AG350" s="48"/>
      <c r="AH350" s="48"/>
      <c r="AI350" s="48"/>
    </row>
    <row r="351">
      <c r="A351" s="41"/>
      <c r="B351" s="42" t="str">
        <f t="shared" si="1"/>
        <v/>
      </c>
      <c r="C351" s="38" t="s">
        <v>944</v>
      </c>
      <c r="D351" s="43" t="s">
        <v>945</v>
      </c>
      <c r="E351" s="38" t="s">
        <v>363</v>
      </c>
      <c r="F351" s="38" t="s">
        <v>387</v>
      </c>
      <c r="G351" s="43">
        <v>7.0</v>
      </c>
      <c r="H351" s="38" t="s">
        <v>6</v>
      </c>
      <c r="I351" s="43" t="s">
        <v>388</v>
      </c>
      <c r="J351" s="50"/>
      <c r="K351" s="50"/>
      <c r="L351" s="50"/>
      <c r="M351" s="43"/>
      <c r="N351" s="43"/>
      <c r="O351" s="38" t="s">
        <v>906</v>
      </c>
      <c r="P351" s="51" t="s">
        <v>946</v>
      </c>
      <c r="Q351" s="45">
        <v>44385.0</v>
      </c>
      <c r="R351" s="46" t="str">
        <f>IFERROR(__xludf.DUMMYFUNCTION("if(isblank($A351),"""",REGEXREPLACE($A351,   "",?(\d),?"",  ""$1""&amp;""-""&amp;$H351))"),"")</f>
        <v/>
      </c>
      <c r="S351" s="47" t="b">
        <f t="shared" si="2"/>
        <v>0</v>
      </c>
      <c r="T351" s="47" t="str">
        <f>IFERROR(__xludf.DUMMYFUNCTION("iferror(split(A351,"","",TRUE,TRUE),"""")"),"")</f>
        <v/>
      </c>
      <c r="U351" s="47"/>
      <c r="V351" s="47"/>
      <c r="W351" s="47"/>
      <c r="X351" s="46" t="str">
        <f>IFERROR(__xludf.DUMMYFUNCTION("if(T351="""","""",if($S351,""Not aligned w/ a specific learning goal."",T351&amp;"": ""&amp;vlookup(to_text(T351),'1.Learning-Goals'!$A$3:$B$100,2,FALSE)))"),"")</f>
        <v/>
      </c>
      <c r="Y351" s="46" t="str">
        <f>IFERROR(__xludf.DUMMYFUNCTION("if(U351="""","""",if($S351,""Not aligned w/ a specific learning goal."",U351&amp;"": ""&amp;vlookup(to_text(U351),'1.Learning-Goals'!$A$3:$B$100,2,FALSE)))"),"")</f>
        <v/>
      </c>
      <c r="Z351" s="46" t="str">
        <f>IFERROR(__xludf.DUMMYFUNCTION("if(V351="""","""",if($S351,""Not aligned w/ a specific learning goal."",V351&amp;"": ""&amp;vlookup(to_text(V351),'1.Learning-Goals'!$A$3:$B$100,2,FALSE)))"),"")</f>
        <v/>
      </c>
      <c r="AA351" s="46" t="str">
        <f>IFERROR(__xludf.DUMMYFUNCTION("if(W351="""","""",if($S351,""Not aligned w/ a specific learning goal."",W351&amp;"": ""&amp;vlookup(to_text(W351),'1.Learning-Goals'!$A$3:$B$100,2,FALSE)))"),"")</f>
        <v/>
      </c>
      <c r="AB351" s="48"/>
      <c r="AC351" s="48"/>
      <c r="AD351" s="48"/>
      <c r="AE351" s="48"/>
      <c r="AF351" s="48"/>
      <c r="AG351" s="48"/>
      <c r="AH351" s="48"/>
      <c r="AI351" s="48"/>
    </row>
    <row r="352">
      <c r="A352" s="41"/>
      <c r="B352" s="42" t="str">
        <f t="shared" si="1"/>
        <v/>
      </c>
      <c r="C352" s="38" t="s">
        <v>947</v>
      </c>
      <c r="D352" s="43" t="s">
        <v>948</v>
      </c>
      <c r="E352" s="38" t="s">
        <v>363</v>
      </c>
      <c r="F352" s="38" t="s">
        <v>387</v>
      </c>
      <c r="G352" s="43">
        <v>7.0</v>
      </c>
      <c r="H352" s="38" t="s">
        <v>6</v>
      </c>
      <c r="I352" s="43" t="s">
        <v>388</v>
      </c>
      <c r="J352" s="50"/>
      <c r="K352" s="50"/>
      <c r="L352" s="50"/>
      <c r="M352" s="43"/>
      <c r="N352" s="43"/>
      <c r="O352" s="38" t="s">
        <v>906</v>
      </c>
      <c r="P352" s="51" t="s">
        <v>949</v>
      </c>
      <c r="Q352" s="45">
        <v>44385.0</v>
      </c>
      <c r="R352" s="46" t="str">
        <f>IFERROR(__xludf.DUMMYFUNCTION("if(isblank($A352),"""",REGEXREPLACE($A352,   "",?(\d),?"",  ""$1""&amp;""-""&amp;$H352))"),"")</f>
        <v/>
      </c>
      <c r="S352" s="47" t="b">
        <f t="shared" si="2"/>
        <v>0</v>
      </c>
      <c r="T352" s="47" t="str">
        <f>IFERROR(__xludf.DUMMYFUNCTION("iferror(split(A352,"","",TRUE,TRUE),"""")"),"")</f>
        <v/>
      </c>
      <c r="U352" s="47"/>
      <c r="V352" s="47"/>
      <c r="W352" s="47"/>
      <c r="X352" s="46" t="str">
        <f>IFERROR(__xludf.DUMMYFUNCTION("if(T352="""","""",if($S352,""Not aligned w/ a specific learning goal."",T352&amp;"": ""&amp;vlookup(to_text(T352),'1.Learning-Goals'!$A$3:$B$100,2,FALSE)))"),"")</f>
        <v/>
      </c>
      <c r="Y352" s="46" t="str">
        <f>IFERROR(__xludf.DUMMYFUNCTION("if(U352="""","""",if($S352,""Not aligned w/ a specific learning goal."",U352&amp;"": ""&amp;vlookup(to_text(U352),'1.Learning-Goals'!$A$3:$B$100,2,FALSE)))"),"")</f>
        <v/>
      </c>
      <c r="Z352" s="46" t="str">
        <f>IFERROR(__xludf.DUMMYFUNCTION("if(V352="""","""",if($S352,""Not aligned w/ a specific learning goal."",V352&amp;"": ""&amp;vlookup(to_text(V352),'1.Learning-Goals'!$A$3:$B$100,2,FALSE)))"),"")</f>
        <v/>
      </c>
      <c r="AA352" s="46" t="str">
        <f>IFERROR(__xludf.DUMMYFUNCTION("if(W352="""","""",if($S352,""Not aligned w/ a specific learning goal."",W352&amp;"": ""&amp;vlookup(to_text(W352),'1.Learning-Goals'!$A$3:$B$100,2,FALSE)))"),"")</f>
        <v/>
      </c>
      <c r="AB352" s="48"/>
      <c r="AC352" s="48"/>
      <c r="AD352" s="48"/>
      <c r="AE352" s="48"/>
      <c r="AF352" s="48"/>
      <c r="AG352" s="48"/>
      <c r="AH352" s="48"/>
      <c r="AI352" s="48"/>
    </row>
    <row r="353">
      <c r="A353" s="41"/>
      <c r="B353" s="42" t="str">
        <f t="shared" si="1"/>
        <v/>
      </c>
      <c r="C353" s="38" t="s">
        <v>950</v>
      </c>
      <c r="D353" s="43" t="s">
        <v>951</v>
      </c>
      <c r="E353" s="38" t="s">
        <v>363</v>
      </c>
      <c r="F353" s="38" t="s">
        <v>387</v>
      </c>
      <c r="G353" s="43">
        <v>7.0</v>
      </c>
      <c r="H353" s="38" t="s">
        <v>6</v>
      </c>
      <c r="I353" s="43" t="s">
        <v>388</v>
      </c>
      <c r="J353" s="50"/>
      <c r="K353" s="50"/>
      <c r="L353" s="50"/>
      <c r="M353" s="43"/>
      <c r="N353" s="43"/>
      <c r="O353" s="38" t="s">
        <v>906</v>
      </c>
      <c r="P353" s="51" t="s">
        <v>952</v>
      </c>
      <c r="Q353" s="45">
        <v>44385.0</v>
      </c>
      <c r="R353" s="46" t="str">
        <f>IFERROR(__xludf.DUMMYFUNCTION("if(isblank($A353),"""",REGEXREPLACE($A353,   "",?(\d),?"",  ""$1""&amp;""-""&amp;$H353))"),"")</f>
        <v/>
      </c>
      <c r="S353" s="47" t="b">
        <f t="shared" si="2"/>
        <v>0</v>
      </c>
      <c r="T353" s="47" t="str">
        <f>IFERROR(__xludf.DUMMYFUNCTION("iferror(split(A353,"","",TRUE,TRUE),"""")"),"")</f>
        <v/>
      </c>
      <c r="U353" s="47"/>
      <c r="V353" s="47"/>
      <c r="W353" s="47"/>
      <c r="X353" s="46" t="str">
        <f>IFERROR(__xludf.DUMMYFUNCTION("if(T353="""","""",if($S353,""Not aligned w/ a specific learning goal."",T353&amp;"": ""&amp;vlookup(to_text(T353),'1.Learning-Goals'!$A$3:$B$100,2,FALSE)))"),"")</f>
        <v/>
      </c>
      <c r="Y353" s="46" t="str">
        <f>IFERROR(__xludf.DUMMYFUNCTION("if(U353="""","""",if($S353,""Not aligned w/ a specific learning goal."",U353&amp;"": ""&amp;vlookup(to_text(U353),'1.Learning-Goals'!$A$3:$B$100,2,FALSE)))"),"")</f>
        <v/>
      </c>
      <c r="Z353" s="46" t="str">
        <f>IFERROR(__xludf.DUMMYFUNCTION("if(V353="""","""",if($S353,""Not aligned w/ a specific learning goal."",V353&amp;"": ""&amp;vlookup(to_text(V353),'1.Learning-Goals'!$A$3:$B$100,2,FALSE)))"),"")</f>
        <v/>
      </c>
      <c r="AA353" s="46" t="str">
        <f>IFERROR(__xludf.DUMMYFUNCTION("if(W353="""","""",if($S353,""Not aligned w/ a specific learning goal."",W353&amp;"": ""&amp;vlookup(to_text(W353),'1.Learning-Goals'!$A$3:$B$100,2,FALSE)))"),"")</f>
        <v/>
      </c>
      <c r="AB353" s="48"/>
      <c r="AC353" s="48"/>
      <c r="AD353" s="48"/>
      <c r="AE353" s="48"/>
      <c r="AF353" s="48"/>
      <c r="AG353" s="48"/>
      <c r="AH353" s="48"/>
      <c r="AI353" s="48"/>
    </row>
    <row r="354">
      <c r="A354" s="41"/>
      <c r="B354" s="42" t="str">
        <f t="shared" si="1"/>
        <v/>
      </c>
      <c r="C354" s="38" t="s">
        <v>953</v>
      </c>
      <c r="D354" s="43" t="s">
        <v>954</v>
      </c>
      <c r="E354" s="38" t="s">
        <v>363</v>
      </c>
      <c r="F354" s="38" t="s">
        <v>387</v>
      </c>
      <c r="G354" s="43">
        <v>7.0</v>
      </c>
      <c r="H354" s="38" t="s">
        <v>6</v>
      </c>
      <c r="I354" s="43" t="s">
        <v>388</v>
      </c>
      <c r="J354" s="50"/>
      <c r="K354" s="50"/>
      <c r="L354" s="50"/>
      <c r="M354" s="43"/>
      <c r="N354" s="43"/>
      <c r="O354" s="38" t="s">
        <v>906</v>
      </c>
      <c r="P354" s="51" t="s">
        <v>955</v>
      </c>
      <c r="Q354" s="45">
        <v>44385.0</v>
      </c>
      <c r="R354" s="46" t="str">
        <f>IFERROR(__xludf.DUMMYFUNCTION("if(isblank($A354),"""",REGEXREPLACE($A354,   "",?(\d),?"",  ""$1""&amp;""-""&amp;$H354))"),"")</f>
        <v/>
      </c>
      <c r="S354" s="47" t="b">
        <f t="shared" si="2"/>
        <v>0</v>
      </c>
      <c r="T354" s="47" t="str">
        <f>IFERROR(__xludf.DUMMYFUNCTION("iferror(split(A354,"","",TRUE,TRUE),"""")"),"")</f>
        <v/>
      </c>
      <c r="U354" s="47"/>
      <c r="V354" s="47"/>
      <c r="W354" s="47"/>
      <c r="X354" s="46" t="str">
        <f>IFERROR(__xludf.DUMMYFUNCTION("if(T354="""","""",if($S354,""Not aligned w/ a specific learning goal."",T354&amp;"": ""&amp;vlookup(to_text(T354),'1.Learning-Goals'!$A$3:$B$100,2,FALSE)))"),"")</f>
        <v/>
      </c>
      <c r="Y354" s="46" t="str">
        <f>IFERROR(__xludf.DUMMYFUNCTION("if(U354="""","""",if($S354,""Not aligned w/ a specific learning goal."",U354&amp;"": ""&amp;vlookup(to_text(U354),'1.Learning-Goals'!$A$3:$B$100,2,FALSE)))"),"")</f>
        <v/>
      </c>
      <c r="Z354" s="46" t="str">
        <f>IFERROR(__xludf.DUMMYFUNCTION("if(V354="""","""",if($S354,""Not aligned w/ a specific learning goal."",V354&amp;"": ""&amp;vlookup(to_text(V354),'1.Learning-Goals'!$A$3:$B$100,2,FALSE)))"),"")</f>
        <v/>
      </c>
      <c r="AA354" s="46" t="str">
        <f>IFERROR(__xludf.DUMMYFUNCTION("if(W354="""","""",if($S354,""Not aligned w/ a specific learning goal."",W354&amp;"": ""&amp;vlookup(to_text(W354),'1.Learning-Goals'!$A$3:$B$100,2,FALSE)))"),"")</f>
        <v/>
      </c>
      <c r="AB354" s="48"/>
      <c r="AC354" s="48"/>
      <c r="AD354" s="48"/>
      <c r="AE354" s="48"/>
      <c r="AF354" s="48"/>
      <c r="AG354" s="48"/>
      <c r="AH354" s="48"/>
      <c r="AI354" s="48"/>
    </row>
    <row r="355">
      <c r="A355" s="41"/>
      <c r="B355" s="42" t="str">
        <f t="shared" si="1"/>
        <v/>
      </c>
      <c r="C355" s="38" t="s">
        <v>956</v>
      </c>
      <c r="D355" s="43" t="s">
        <v>957</v>
      </c>
      <c r="E355" s="38" t="s">
        <v>363</v>
      </c>
      <c r="F355" s="38" t="s">
        <v>387</v>
      </c>
      <c r="G355" s="43">
        <v>7.0</v>
      </c>
      <c r="H355" s="38" t="s">
        <v>6</v>
      </c>
      <c r="I355" s="43" t="s">
        <v>388</v>
      </c>
      <c r="J355" s="50"/>
      <c r="K355" s="50"/>
      <c r="L355" s="50"/>
      <c r="M355" s="43"/>
      <c r="N355" s="43"/>
      <c r="O355" s="38" t="s">
        <v>906</v>
      </c>
      <c r="P355" s="51" t="s">
        <v>958</v>
      </c>
      <c r="Q355" s="45">
        <v>44385.0</v>
      </c>
      <c r="R355" s="46" t="str">
        <f>IFERROR(__xludf.DUMMYFUNCTION("if(isblank($A355),"""",REGEXREPLACE($A355,   "",?(\d),?"",  ""$1""&amp;""-""&amp;$H355))"),"")</f>
        <v/>
      </c>
      <c r="S355" s="47" t="b">
        <f t="shared" si="2"/>
        <v>0</v>
      </c>
      <c r="T355" s="47" t="str">
        <f>IFERROR(__xludf.DUMMYFUNCTION("iferror(split(A355,"","",TRUE,TRUE),"""")"),"")</f>
        <v/>
      </c>
      <c r="U355" s="47"/>
      <c r="V355" s="47"/>
      <c r="W355" s="47"/>
      <c r="X355" s="46" t="str">
        <f>IFERROR(__xludf.DUMMYFUNCTION("if(T355="""","""",if($S355,""Not aligned w/ a specific learning goal."",T355&amp;"": ""&amp;vlookup(to_text(T355),'1.Learning-Goals'!$A$3:$B$100,2,FALSE)))"),"")</f>
        <v/>
      </c>
      <c r="Y355" s="46" t="str">
        <f>IFERROR(__xludf.DUMMYFUNCTION("if(U355="""","""",if($S355,""Not aligned w/ a specific learning goal."",U355&amp;"": ""&amp;vlookup(to_text(U355),'1.Learning-Goals'!$A$3:$B$100,2,FALSE)))"),"")</f>
        <v/>
      </c>
      <c r="Z355" s="46" t="str">
        <f>IFERROR(__xludf.DUMMYFUNCTION("if(V355="""","""",if($S355,""Not aligned w/ a specific learning goal."",V355&amp;"": ""&amp;vlookup(to_text(V355),'1.Learning-Goals'!$A$3:$B$100,2,FALSE)))"),"")</f>
        <v/>
      </c>
      <c r="AA355" s="46" t="str">
        <f>IFERROR(__xludf.DUMMYFUNCTION("if(W355="""","""",if($S355,""Not aligned w/ a specific learning goal."",W355&amp;"": ""&amp;vlookup(to_text(W355),'1.Learning-Goals'!$A$3:$B$100,2,FALSE)))"),"")</f>
        <v/>
      </c>
      <c r="AB355" s="48"/>
      <c r="AC355" s="48"/>
      <c r="AD355" s="48"/>
      <c r="AE355" s="48"/>
      <c r="AF355" s="48"/>
      <c r="AG355" s="48"/>
      <c r="AH355" s="48"/>
      <c r="AI355" s="48"/>
    </row>
    <row r="356">
      <c r="A356" s="41"/>
      <c r="B356" s="42" t="str">
        <f t="shared" si="1"/>
        <v/>
      </c>
      <c r="C356" s="38" t="s">
        <v>959</v>
      </c>
      <c r="D356" s="43" t="s">
        <v>960</v>
      </c>
      <c r="E356" s="38" t="s">
        <v>363</v>
      </c>
      <c r="F356" s="38" t="s">
        <v>387</v>
      </c>
      <c r="G356" s="43">
        <v>7.0</v>
      </c>
      <c r="H356" s="38" t="s">
        <v>6</v>
      </c>
      <c r="I356" s="43" t="s">
        <v>388</v>
      </c>
      <c r="J356" s="50"/>
      <c r="K356" s="50"/>
      <c r="L356" s="50"/>
      <c r="M356" s="43"/>
      <c r="N356" s="43"/>
      <c r="O356" s="38" t="s">
        <v>906</v>
      </c>
      <c r="P356" s="51" t="s">
        <v>961</v>
      </c>
      <c r="Q356" s="45">
        <v>44385.0</v>
      </c>
      <c r="R356" s="46" t="str">
        <f>IFERROR(__xludf.DUMMYFUNCTION("if(isblank($A356),"""",REGEXREPLACE($A356,   "",?(\d),?"",  ""$1""&amp;""-""&amp;$H356))"),"")</f>
        <v/>
      </c>
      <c r="S356" s="47" t="b">
        <f t="shared" si="2"/>
        <v>0</v>
      </c>
      <c r="T356" s="47" t="str">
        <f>IFERROR(__xludf.DUMMYFUNCTION("iferror(split(A356,"","",TRUE,TRUE),"""")"),"")</f>
        <v/>
      </c>
      <c r="U356" s="47"/>
      <c r="V356" s="47"/>
      <c r="W356" s="47"/>
      <c r="X356" s="46" t="str">
        <f>IFERROR(__xludf.DUMMYFUNCTION("if(T356="""","""",if($S356,""Not aligned w/ a specific learning goal."",T356&amp;"": ""&amp;vlookup(to_text(T356),'1.Learning-Goals'!$A$3:$B$100,2,FALSE)))"),"")</f>
        <v/>
      </c>
      <c r="Y356" s="46" t="str">
        <f>IFERROR(__xludf.DUMMYFUNCTION("if(U356="""","""",if($S356,""Not aligned w/ a specific learning goal."",U356&amp;"": ""&amp;vlookup(to_text(U356),'1.Learning-Goals'!$A$3:$B$100,2,FALSE)))"),"")</f>
        <v/>
      </c>
      <c r="Z356" s="46" t="str">
        <f>IFERROR(__xludf.DUMMYFUNCTION("if(V356="""","""",if($S356,""Not aligned w/ a specific learning goal."",V356&amp;"": ""&amp;vlookup(to_text(V356),'1.Learning-Goals'!$A$3:$B$100,2,FALSE)))"),"")</f>
        <v/>
      </c>
      <c r="AA356" s="46" t="str">
        <f>IFERROR(__xludf.DUMMYFUNCTION("if(W356="""","""",if($S356,""Not aligned w/ a specific learning goal."",W356&amp;"": ""&amp;vlookup(to_text(W356),'1.Learning-Goals'!$A$3:$B$100,2,FALSE)))"),"")</f>
        <v/>
      </c>
      <c r="AB356" s="48"/>
      <c r="AC356" s="48"/>
      <c r="AD356" s="48"/>
      <c r="AE356" s="48"/>
      <c r="AF356" s="48"/>
      <c r="AG356" s="48"/>
      <c r="AH356" s="48"/>
      <c r="AI356" s="48"/>
    </row>
    <row r="357">
      <c r="A357" s="41"/>
      <c r="B357" s="42" t="str">
        <f t="shared" si="1"/>
        <v/>
      </c>
      <c r="C357" s="38" t="s">
        <v>962</v>
      </c>
      <c r="D357" s="43" t="s">
        <v>963</v>
      </c>
      <c r="E357" s="38" t="s">
        <v>363</v>
      </c>
      <c r="F357" s="38" t="s">
        <v>387</v>
      </c>
      <c r="G357" s="43">
        <v>7.0</v>
      </c>
      <c r="H357" s="38" t="s">
        <v>6</v>
      </c>
      <c r="I357" s="43" t="s">
        <v>388</v>
      </c>
      <c r="J357" s="50"/>
      <c r="K357" s="50"/>
      <c r="L357" s="50"/>
      <c r="M357" s="43"/>
      <c r="N357" s="43"/>
      <c r="O357" s="38" t="s">
        <v>906</v>
      </c>
      <c r="P357" s="51" t="s">
        <v>964</v>
      </c>
      <c r="Q357" s="45">
        <v>44385.0</v>
      </c>
      <c r="R357" s="46" t="str">
        <f>IFERROR(__xludf.DUMMYFUNCTION("if(isblank($A357),"""",REGEXREPLACE($A357,   "",?(\d),?"",  ""$1""&amp;""-""&amp;$H357))"),"")</f>
        <v/>
      </c>
      <c r="S357" s="47" t="b">
        <f t="shared" si="2"/>
        <v>0</v>
      </c>
      <c r="T357" s="47" t="str">
        <f>IFERROR(__xludf.DUMMYFUNCTION("iferror(split(A357,"","",TRUE,TRUE),"""")"),"")</f>
        <v/>
      </c>
      <c r="U357" s="47"/>
      <c r="V357" s="47"/>
      <c r="W357" s="47"/>
      <c r="X357" s="46" t="str">
        <f>IFERROR(__xludf.DUMMYFUNCTION("if(T357="""","""",if($S357,""Not aligned w/ a specific learning goal."",T357&amp;"": ""&amp;vlookup(to_text(T357),'1.Learning-Goals'!$A$3:$B$100,2,FALSE)))"),"")</f>
        <v/>
      </c>
      <c r="Y357" s="46" t="str">
        <f>IFERROR(__xludf.DUMMYFUNCTION("if(U357="""","""",if($S357,""Not aligned w/ a specific learning goal."",U357&amp;"": ""&amp;vlookup(to_text(U357),'1.Learning-Goals'!$A$3:$B$100,2,FALSE)))"),"")</f>
        <v/>
      </c>
      <c r="Z357" s="46" t="str">
        <f>IFERROR(__xludf.DUMMYFUNCTION("if(V357="""","""",if($S357,""Not aligned w/ a specific learning goal."",V357&amp;"": ""&amp;vlookup(to_text(V357),'1.Learning-Goals'!$A$3:$B$100,2,FALSE)))"),"")</f>
        <v/>
      </c>
      <c r="AA357" s="46" t="str">
        <f>IFERROR(__xludf.DUMMYFUNCTION("if(W357="""","""",if($S357,""Not aligned w/ a specific learning goal."",W357&amp;"": ""&amp;vlookup(to_text(W357),'1.Learning-Goals'!$A$3:$B$100,2,FALSE)))"),"")</f>
        <v/>
      </c>
      <c r="AB357" s="48"/>
      <c r="AC357" s="48"/>
      <c r="AD357" s="48"/>
      <c r="AE357" s="48"/>
      <c r="AF357" s="48"/>
      <c r="AG357" s="48"/>
      <c r="AH357" s="48"/>
      <c r="AI357" s="48"/>
    </row>
    <row r="358">
      <c r="A358" s="41"/>
      <c r="B358" s="42" t="str">
        <f t="shared" si="1"/>
        <v/>
      </c>
      <c r="C358" s="38" t="s">
        <v>965</v>
      </c>
      <c r="D358" s="43" t="s">
        <v>966</v>
      </c>
      <c r="E358" s="38" t="s">
        <v>363</v>
      </c>
      <c r="F358" s="38" t="s">
        <v>387</v>
      </c>
      <c r="G358" s="43">
        <v>7.0</v>
      </c>
      <c r="H358" s="38" t="s">
        <v>6</v>
      </c>
      <c r="I358" s="43" t="s">
        <v>388</v>
      </c>
      <c r="J358" s="50"/>
      <c r="K358" s="50"/>
      <c r="L358" s="50"/>
      <c r="M358" s="43"/>
      <c r="N358" s="43"/>
      <c r="O358" s="38" t="s">
        <v>906</v>
      </c>
      <c r="P358" s="51" t="s">
        <v>967</v>
      </c>
      <c r="Q358" s="45">
        <v>44385.0</v>
      </c>
      <c r="R358" s="46" t="str">
        <f>IFERROR(__xludf.DUMMYFUNCTION("if(isblank($A358),"""",REGEXREPLACE($A358,   "",?(\d),?"",  ""$1""&amp;""-""&amp;$H358))"),"")</f>
        <v/>
      </c>
      <c r="S358" s="47" t="b">
        <f t="shared" si="2"/>
        <v>0</v>
      </c>
      <c r="T358" s="47" t="str">
        <f>IFERROR(__xludf.DUMMYFUNCTION("iferror(split(A358,"","",TRUE,TRUE),"""")"),"")</f>
        <v/>
      </c>
      <c r="U358" s="47"/>
      <c r="V358" s="47"/>
      <c r="W358" s="47"/>
      <c r="X358" s="46" t="str">
        <f>IFERROR(__xludf.DUMMYFUNCTION("if(T358="""","""",if($S358,""Not aligned w/ a specific learning goal."",T358&amp;"": ""&amp;vlookup(to_text(T358),'1.Learning-Goals'!$A$3:$B$100,2,FALSE)))"),"")</f>
        <v/>
      </c>
      <c r="Y358" s="46" t="str">
        <f>IFERROR(__xludf.DUMMYFUNCTION("if(U358="""","""",if($S358,""Not aligned w/ a specific learning goal."",U358&amp;"": ""&amp;vlookup(to_text(U358),'1.Learning-Goals'!$A$3:$B$100,2,FALSE)))"),"")</f>
        <v/>
      </c>
      <c r="Z358" s="46" t="str">
        <f>IFERROR(__xludf.DUMMYFUNCTION("if(V358="""","""",if($S358,""Not aligned w/ a specific learning goal."",V358&amp;"": ""&amp;vlookup(to_text(V358),'1.Learning-Goals'!$A$3:$B$100,2,FALSE)))"),"")</f>
        <v/>
      </c>
      <c r="AA358" s="46" t="str">
        <f>IFERROR(__xludf.DUMMYFUNCTION("if(W358="""","""",if($S358,""Not aligned w/ a specific learning goal."",W358&amp;"": ""&amp;vlookup(to_text(W358),'1.Learning-Goals'!$A$3:$B$100,2,FALSE)))"),"")</f>
        <v/>
      </c>
      <c r="AB358" s="48"/>
      <c r="AC358" s="48"/>
      <c r="AD358" s="48"/>
      <c r="AE358" s="48"/>
      <c r="AF358" s="48"/>
      <c r="AG358" s="48"/>
      <c r="AH358" s="48"/>
      <c r="AI358" s="48"/>
    </row>
    <row r="359">
      <c r="A359" s="41"/>
      <c r="B359" s="42" t="str">
        <f t="shared" si="1"/>
        <v/>
      </c>
      <c r="C359" s="38" t="s">
        <v>968</v>
      </c>
      <c r="D359" s="43" t="s">
        <v>939</v>
      </c>
      <c r="E359" s="38" t="s">
        <v>363</v>
      </c>
      <c r="F359" s="38" t="s">
        <v>387</v>
      </c>
      <c r="G359" s="43">
        <v>7.0</v>
      </c>
      <c r="H359" s="38" t="s">
        <v>6</v>
      </c>
      <c r="I359" s="43" t="s">
        <v>388</v>
      </c>
      <c r="J359" s="50"/>
      <c r="K359" s="50"/>
      <c r="L359" s="50"/>
      <c r="M359" s="43"/>
      <c r="N359" s="43"/>
      <c r="O359" s="38" t="s">
        <v>906</v>
      </c>
      <c r="P359" s="51" t="s">
        <v>969</v>
      </c>
      <c r="Q359" s="45">
        <v>44385.0</v>
      </c>
      <c r="R359" s="46" t="str">
        <f>IFERROR(__xludf.DUMMYFUNCTION("if(isblank($A359),"""",REGEXREPLACE($A359,   "",?(\d),?"",  ""$1""&amp;""-""&amp;$H359))"),"")</f>
        <v/>
      </c>
      <c r="S359" s="47" t="b">
        <f t="shared" si="2"/>
        <v>0</v>
      </c>
      <c r="T359" s="47" t="str">
        <f>IFERROR(__xludf.DUMMYFUNCTION("iferror(split(A359,"","",TRUE,TRUE),"""")"),"")</f>
        <v/>
      </c>
      <c r="U359" s="47"/>
      <c r="V359" s="47"/>
      <c r="W359" s="47"/>
      <c r="X359" s="46" t="str">
        <f>IFERROR(__xludf.DUMMYFUNCTION("if(T359="""","""",if($S359,""Not aligned w/ a specific learning goal."",T359&amp;"": ""&amp;vlookup(to_text(T359),'1.Learning-Goals'!$A$3:$B$100,2,FALSE)))"),"")</f>
        <v/>
      </c>
      <c r="Y359" s="46" t="str">
        <f>IFERROR(__xludf.DUMMYFUNCTION("if(U359="""","""",if($S359,""Not aligned w/ a specific learning goal."",U359&amp;"": ""&amp;vlookup(to_text(U359),'1.Learning-Goals'!$A$3:$B$100,2,FALSE)))"),"")</f>
        <v/>
      </c>
      <c r="Z359" s="46" t="str">
        <f>IFERROR(__xludf.DUMMYFUNCTION("if(V359="""","""",if($S359,""Not aligned w/ a specific learning goal."",V359&amp;"": ""&amp;vlookup(to_text(V359),'1.Learning-Goals'!$A$3:$B$100,2,FALSE)))"),"")</f>
        <v/>
      </c>
      <c r="AA359" s="46" t="str">
        <f>IFERROR(__xludf.DUMMYFUNCTION("if(W359="""","""",if($S359,""Not aligned w/ a specific learning goal."",W359&amp;"": ""&amp;vlookup(to_text(W359),'1.Learning-Goals'!$A$3:$B$100,2,FALSE)))"),"")</f>
        <v/>
      </c>
      <c r="AB359" s="48"/>
      <c r="AC359" s="48"/>
      <c r="AD359" s="48"/>
      <c r="AE359" s="48"/>
      <c r="AF359" s="48"/>
      <c r="AG359" s="48"/>
      <c r="AH359" s="48"/>
      <c r="AI359" s="48"/>
    </row>
    <row r="360">
      <c r="A360" s="41"/>
      <c r="B360" s="42" t="str">
        <f t="shared" si="1"/>
        <v/>
      </c>
      <c r="C360" s="38" t="s">
        <v>970</v>
      </c>
      <c r="D360" s="43" t="s">
        <v>971</v>
      </c>
      <c r="E360" s="38" t="s">
        <v>363</v>
      </c>
      <c r="F360" s="38" t="s">
        <v>387</v>
      </c>
      <c r="G360" s="43">
        <v>8.0</v>
      </c>
      <c r="H360" s="38" t="s">
        <v>6</v>
      </c>
      <c r="I360" s="43" t="s">
        <v>388</v>
      </c>
      <c r="J360" s="50"/>
      <c r="K360" s="50"/>
      <c r="L360" s="50"/>
      <c r="M360" s="43"/>
      <c r="N360" s="43"/>
      <c r="O360" s="38" t="s">
        <v>906</v>
      </c>
      <c r="P360" s="51" t="s">
        <v>972</v>
      </c>
      <c r="Q360" s="45">
        <v>44385.0</v>
      </c>
      <c r="R360" s="46" t="str">
        <f>IFERROR(__xludf.DUMMYFUNCTION("if(isblank($A360),"""",REGEXREPLACE($A360,   "",?(\d),?"",  ""$1""&amp;""-""&amp;$H360))"),"")</f>
        <v/>
      </c>
      <c r="S360" s="47" t="b">
        <f t="shared" si="2"/>
        <v>0</v>
      </c>
      <c r="T360" s="47" t="str">
        <f>IFERROR(__xludf.DUMMYFUNCTION("iferror(split(A360,"","",TRUE,TRUE),"""")"),"")</f>
        <v/>
      </c>
      <c r="U360" s="47"/>
      <c r="V360" s="47"/>
      <c r="W360" s="47"/>
      <c r="X360" s="46" t="str">
        <f>IFERROR(__xludf.DUMMYFUNCTION("if(T360="""","""",if($S360,""Not aligned w/ a specific learning goal."",T360&amp;"": ""&amp;vlookup(to_text(T360),'1.Learning-Goals'!$A$3:$B$100,2,FALSE)))"),"")</f>
        <v/>
      </c>
      <c r="Y360" s="46" t="str">
        <f>IFERROR(__xludf.DUMMYFUNCTION("if(U360="""","""",if($S360,""Not aligned w/ a specific learning goal."",U360&amp;"": ""&amp;vlookup(to_text(U360),'1.Learning-Goals'!$A$3:$B$100,2,FALSE)))"),"")</f>
        <v/>
      </c>
      <c r="Z360" s="46" t="str">
        <f>IFERROR(__xludf.DUMMYFUNCTION("if(V360="""","""",if($S360,""Not aligned w/ a specific learning goal."",V360&amp;"": ""&amp;vlookup(to_text(V360),'1.Learning-Goals'!$A$3:$B$100,2,FALSE)))"),"")</f>
        <v/>
      </c>
      <c r="AA360" s="46" t="str">
        <f>IFERROR(__xludf.DUMMYFUNCTION("if(W360="""","""",if($S360,""Not aligned w/ a specific learning goal."",W360&amp;"": ""&amp;vlookup(to_text(W360),'1.Learning-Goals'!$A$3:$B$100,2,FALSE)))"),"")</f>
        <v/>
      </c>
      <c r="AB360" s="48"/>
      <c r="AC360" s="48"/>
      <c r="AD360" s="48"/>
      <c r="AE360" s="48"/>
      <c r="AF360" s="48"/>
      <c r="AG360" s="48"/>
      <c r="AH360" s="48"/>
      <c r="AI360" s="48"/>
    </row>
    <row r="361">
      <c r="A361" s="41"/>
      <c r="B361" s="42" t="str">
        <f t="shared" si="1"/>
        <v/>
      </c>
      <c r="C361" s="38" t="s">
        <v>973</v>
      </c>
      <c r="D361" s="43" t="s">
        <v>974</v>
      </c>
      <c r="E361" s="38" t="s">
        <v>363</v>
      </c>
      <c r="F361" s="38" t="s">
        <v>387</v>
      </c>
      <c r="G361" s="43">
        <v>8.0</v>
      </c>
      <c r="H361" s="38" t="s">
        <v>6</v>
      </c>
      <c r="I361" s="43" t="s">
        <v>388</v>
      </c>
      <c r="J361" s="50"/>
      <c r="K361" s="50"/>
      <c r="L361" s="50"/>
      <c r="M361" s="43"/>
      <c r="N361" s="43"/>
      <c r="O361" s="38" t="s">
        <v>906</v>
      </c>
      <c r="P361" s="51" t="s">
        <v>975</v>
      </c>
      <c r="Q361" s="45">
        <v>44385.0</v>
      </c>
      <c r="R361" s="46" t="str">
        <f>IFERROR(__xludf.DUMMYFUNCTION("if(isblank($A361),"""",REGEXREPLACE($A361,   "",?(\d),?"",  ""$1""&amp;""-""&amp;$H361))"),"")</f>
        <v/>
      </c>
      <c r="S361" s="47" t="b">
        <f t="shared" si="2"/>
        <v>0</v>
      </c>
      <c r="T361" s="47" t="str">
        <f>IFERROR(__xludf.DUMMYFUNCTION("iferror(split(A361,"","",TRUE,TRUE),"""")"),"")</f>
        <v/>
      </c>
      <c r="U361" s="47"/>
      <c r="V361" s="47"/>
      <c r="W361" s="47"/>
      <c r="X361" s="46" t="str">
        <f>IFERROR(__xludf.DUMMYFUNCTION("if(T361="""","""",if($S361,""Not aligned w/ a specific learning goal."",T361&amp;"": ""&amp;vlookup(to_text(T361),'1.Learning-Goals'!$A$3:$B$100,2,FALSE)))"),"")</f>
        <v/>
      </c>
      <c r="Y361" s="46" t="str">
        <f>IFERROR(__xludf.DUMMYFUNCTION("if(U361="""","""",if($S361,""Not aligned w/ a specific learning goal."",U361&amp;"": ""&amp;vlookup(to_text(U361),'1.Learning-Goals'!$A$3:$B$100,2,FALSE)))"),"")</f>
        <v/>
      </c>
      <c r="Z361" s="46" t="str">
        <f>IFERROR(__xludf.DUMMYFUNCTION("if(V361="""","""",if($S361,""Not aligned w/ a specific learning goal."",V361&amp;"": ""&amp;vlookup(to_text(V361),'1.Learning-Goals'!$A$3:$B$100,2,FALSE)))"),"")</f>
        <v/>
      </c>
      <c r="AA361" s="46" t="str">
        <f>IFERROR(__xludf.DUMMYFUNCTION("if(W361="""","""",if($S361,""Not aligned w/ a specific learning goal."",W361&amp;"": ""&amp;vlookup(to_text(W361),'1.Learning-Goals'!$A$3:$B$100,2,FALSE)))"),"")</f>
        <v/>
      </c>
      <c r="AB361" s="48"/>
      <c r="AC361" s="48"/>
      <c r="AD361" s="48"/>
      <c r="AE361" s="48"/>
      <c r="AF361" s="48"/>
      <c r="AG361" s="48"/>
      <c r="AH361" s="48"/>
      <c r="AI361" s="48"/>
    </row>
    <row r="362">
      <c r="A362" s="41"/>
      <c r="B362" s="42" t="str">
        <f t="shared" si="1"/>
        <v/>
      </c>
      <c r="C362" s="38" t="s">
        <v>976</v>
      </c>
      <c r="D362" s="43" t="s">
        <v>977</v>
      </c>
      <c r="E362" s="38" t="s">
        <v>363</v>
      </c>
      <c r="F362" s="38" t="s">
        <v>387</v>
      </c>
      <c r="G362" s="43">
        <v>8.0</v>
      </c>
      <c r="H362" s="38" t="s">
        <v>6</v>
      </c>
      <c r="I362" s="43" t="s">
        <v>388</v>
      </c>
      <c r="J362" s="50"/>
      <c r="K362" s="50"/>
      <c r="L362" s="50"/>
      <c r="M362" s="43"/>
      <c r="N362" s="43"/>
      <c r="O362" s="38" t="s">
        <v>906</v>
      </c>
      <c r="P362" s="51" t="s">
        <v>978</v>
      </c>
      <c r="Q362" s="45">
        <v>44385.0</v>
      </c>
      <c r="R362" s="46" t="str">
        <f>IFERROR(__xludf.DUMMYFUNCTION("if(isblank($A362),"""",REGEXREPLACE($A362,   "",?(\d),?"",  ""$1""&amp;""-""&amp;$H362))"),"")</f>
        <v/>
      </c>
      <c r="S362" s="47" t="b">
        <f t="shared" si="2"/>
        <v>0</v>
      </c>
      <c r="T362" s="47" t="str">
        <f>IFERROR(__xludf.DUMMYFUNCTION("iferror(split(A362,"","",TRUE,TRUE),"""")"),"")</f>
        <v/>
      </c>
      <c r="U362" s="47"/>
      <c r="V362" s="47"/>
      <c r="W362" s="47"/>
      <c r="X362" s="46" t="str">
        <f>IFERROR(__xludf.DUMMYFUNCTION("if(T362="""","""",if($S362,""Not aligned w/ a specific learning goal."",T362&amp;"": ""&amp;vlookup(to_text(T362),'1.Learning-Goals'!$A$3:$B$100,2,FALSE)))"),"")</f>
        <v/>
      </c>
      <c r="Y362" s="46" t="str">
        <f>IFERROR(__xludf.DUMMYFUNCTION("if(U362="""","""",if($S362,""Not aligned w/ a specific learning goal."",U362&amp;"": ""&amp;vlookup(to_text(U362),'1.Learning-Goals'!$A$3:$B$100,2,FALSE)))"),"")</f>
        <v/>
      </c>
      <c r="Z362" s="46" t="str">
        <f>IFERROR(__xludf.DUMMYFUNCTION("if(V362="""","""",if($S362,""Not aligned w/ a specific learning goal."",V362&amp;"": ""&amp;vlookup(to_text(V362),'1.Learning-Goals'!$A$3:$B$100,2,FALSE)))"),"")</f>
        <v/>
      </c>
      <c r="AA362" s="46" t="str">
        <f>IFERROR(__xludf.DUMMYFUNCTION("if(W362="""","""",if($S362,""Not aligned w/ a specific learning goal."",W362&amp;"": ""&amp;vlookup(to_text(W362),'1.Learning-Goals'!$A$3:$B$100,2,FALSE)))"),"")</f>
        <v/>
      </c>
      <c r="AB362" s="48"/>
      <c r="AC362" s="48"/>
      <c r="AD362" s="48"/>
      <c r="AE362" s="48"/>
      <c r="AF362" s="48"/>
      <c r="AG362" s="48"/>
      <c r="AH362" s="48"/>
      <c r="AI362" s="48"/>
    </row>
    <row r="363">
      <c r="A363" s="41"/>
      <c r="B363" s="42" t="str">
        <f t="shared" si="1"/>
        <v/>
      </c>
      <c r="C363" s="38" t="s">
        <v>979</v>
      </c>
      <c r="D363" s="43" t="s">
        <v>980</v>
      </c>
      <c r="E363" s="38" t="s">
        <v>363</v>
      </c>
      <c r="F363" s="38" t="s">
        <v>387</v>
      </c>
      <c r="G363" s="43">
        <v>8.0</v>
      </c>
      <c r="H363" s="38" t="s">
        <v>6</v>
      </c>
      <c r="I363" s="43" t="s">
        <v>388</v>
      </c>
      <c r="J363" s="50"/>
      <c r="K363" s="50"/>
      <c r="L363" s="50"/>
      <c r="M363" s="43"/>
      <c r="N363" s="43"/>
      <c r="O363" s="38" t="s">
        <v>906</v>
      </c>
      <c r="P363" s="51" t="s">
        <v>981</v>
      </c>
      <c r="Q363" s="45">
        <v>44385.0</v>
      </c>
      <c r="R363" s="46" t="str">
        <f>IFERROR(__xludf.DUMMYFUNCTION("if(isblank($A363),"""",REGEXREPLACE($A363,   "",?(\d),?"",  ""$1""&amp;""-""&amp;$H363))"),"")</f>
        <v/>
      </c>
      <c r="S363" s="47" t="b">
        <f t="shared" si="2"/>
        <v>0</v>
      </c>
      <c r="T363" s="47" t="str">
        <f>IFERROR(__xludf.DUMMYFUNCTION("iferror(split(A363,"","",TRUE,TRUE),"""")"),"")</f>
        <v/>
      </c>
      <c r="U363" s="47"/>
      <c r="V363" s="47"/>
      <c r="W363" s="47"/>
      <c r="X363" s="46" t="str">
        <f>IFERROR(__xludf.DUMMYFUNCTION("if(T363="""","""",if($S363,""Not aligned w/ a specific learning goal."",T363&amp;"": ""&amp;vlookup(to_text(T363),'1.Learning-Goals'!$A$3:$B$100,2,FALSE)))"),"")</f>
        <v/>
      </c>
      <c r="Y363" s="46" t="str">
        <f>IFERROR(__xludf.DUMMYFUNCTION("if(U363="""","""",if($S363,""Not aligned w/ a specific learning goal."",U363&amp;"": ""&amp;vlookup(to_text(U363),'1.Learning-Goals'!$A$3:$B$100,2,FALSE)))"),"")</f>
        <v/>
      </c>
      <c r="Z363" s="46" t="str">
        <f>IFERROR(__xludf.DUMMYFUNCTION("if(V363="""","""",if($S363,""Not aligned w/ a specific learning goal."",V363&amp;"": ""&amp;vlookup(to_text(V363),'1.Learning-Goals'!$A$3:$B$100,2,FALSE)))"),"")</f>
        <v/>
      </c>
      <c r="AA363" s="46" t="str">
        <f>IFERROR(__xludf.DUMMYFUNCTION("if(W363="""","""",if($S363,""Not aligned w/ a specific learning goal."",W363&amp;"": ""&amp;vlookup(to_text(W363),'1.Learning-Goals'!$A$3:$B$100,2,FALSE)))"),"")</f>
        <v/>
      </c>
      <c r="AB363" s="48"/>
      <c r="AC363" s="48"/>
      <c r="AD363" s="48"/>
      <c r="AE363" s="48"/>
      <c r="AF363" s="48"/>
      <c r="AG363" s="48"/>
      <c r="AH363" s="48"/>
      <c r="AI363" s="48"/>
    </row>
    <row r="364">
      <c r="A364" s="41"/>
      <c r="B364" s="42" t="str">
        <f t="shared" si="1"/>
        <v/>
      </c>
      <c r="C364" s="38" t="s">
        <v>982</v>
      </c>
      <c r="D364" s="43" t="s">
        <v>983</v>
      </c>
      <c r="E364" s="38" t="s">
        <v>363</v>
      </c>
      <c r="F364" s="38" t="s">
        <v>387</v>
      </c>
      <c r="G364" s="43">
        <v>8.0</v>
      </c>
      <c r="H364" s="38" t="s">
        <v>6</v>
      </c>
      <c r="I364" s="43" t="s">
        <v>388</v>
      </c>
      <c r="J364" s="50"/>
      <c r="K364" s="50"/>
      <c r="L364" s="50"/>
      <c r="M364" s="43"/>
      <c r="N364" s="43"/>
      <c r="O364" s="38" t="s">
        <v>906</v>
      </c>
      <c r="P364" s="51" t="s">
        <v>984</v>
      </c>
      <c r="Q364" s="45">
        <v>44385.0</v>
      </c>
      <c r="R364" s="46" t="str">
        <f>IFERROR(__xludf.DUMMYFUNCTION("if(isblank($A364),"""",REGEXREPLACE($A364,   "",?(\d),?"",  ""$1""&amp;""-""&amp;$H364))"),"")</f>
        <v/>
      </c>
      <c r="S364" s="47" t="b">
        <f t="shared" si="2"/>
        <v>0</v>
      </c>
      <c r="T364" s="47" t="str">
        <f>IFERROR(__xludf.DUMMYFUNCTION("iferror(split(A364,"","",TRUE,TRUE),"""")"),"")</f>
        <v/>
      </c>
      <c r="U364" s="47"/>
      <c r="V364" s="47"/>
      <c r="W364" s="47"/>
      <c r="X364" s="46" t="str">
        <f>IFERROR(__xludf.DUMMYFUNCTION("if(T364="""","""",if($S364,""Not aligned w/ a specific learning goal."",T364&amp;"": ""&amp;vlookup(to_text(T364),'1.Learning-Goals'!$A$3:$B$100,2,FALSE)))"),"")</f>
        <v/>
      </c>
      <c r="Y364" s="46" t="str">
        <f>IFERROR(__xludf.DUMMYFUNCTION("if(U364="""","""",if($S364,""Not aligned w/ a specific learning goal."",U364&amp;"": ""&amp;vlookup(to_text(U364),'1.Learning-Goals'!$A$3:$B$100,2,FALSE)))"),"")</f>
        <v/>
      </c>
      <c r="Z364" s="46" t="str">
        <f>IFERROR(__xludf.DUMMYFUNCTION("if(V364="""","""",if($S364,""Not aligned w/ a specific learning goal."",V364&amp;"": ""&amp;vlookup(to_text(V364),'1.Learning-Goals'!$A$3:$B$100,2,FALSE)))"),"")</f>
        <v/>
      </c>
      <c r="AA364" s="46" t="str">
        <f>IFERROR(__xludf.DUMMYFUNCTION("if(W364="""","""",if($S364,""Not aligned w/ a specific learning goal."",W364&amp;"": ""&amp;vlookup(to_text(W364),'1.Learning-Goals'!$A$3:$B$100,2,FALSE)))"),"")</f>
        <v/>
      </c>
      <c r="AB364" s="48"/>
      <c r="AC364" s="48"/>
      <c r="AD364" s="48"/>
      <c r="AE364" s="48"/>
      <c r="AF364" s="48"/>
      <c r="AG364" s="48"/>
      <c r="AH364" s="48"/>
      <c r="AI364" s="48"/>
    </row>
    <row r="365">
      <c r="A365" s="41"/>
      <c r="B365" s="42" t="str">
        <f t="shared" si="1"/>
        <v/>
      </c>
      <c r="C365" s="38" t="s">
        <v>985</v>
      </c>
      <c r="D365" s="43" t="s">
        <v>986</v>
      </c>
      <c r="E365" s="38" t="s">
        <v>363</v>
      </c>
      <c r="F365" s="38" t="s">
        <v>387</v>
      </c>
      <c r="G365" s="43">
        <v>8.0</v>
      </c>
      <c r="H365" s="38" t="s">
        <v>6</v>
      </c>
      <c r="I365" s="43" t="s">
        <v>388</v>
      </c>
      <c r="J365" s="50"/>
      <c r="K365" s="50"/>
      <c r="L365" s="50"/>
      <c r="M365" s="43"/>
      <c r="N365" s="43"/>
      <c r="O365" s="38" t="s">
        <v>906</v>
      </c>
      <c r="P365" s="51" t="s">
        <v>987</v>
      </c>
      <c r="Q365" s="45">
        <v>44385.0</v>
      </c>
      <c r="R365" s="46" t="str">
        <f>IFERROR(__xludf.DUMMYFUNCTION("if(isblank($A365),"""",REGEXREPLACE($A365,   "",?(\d),?"",  ""$1""&amp;""-""&amp;$H365))"),"")</f>
        <v/>
      </c>
      <c r="S365" s="47" t="b">
        <f t="shared" si="2"/>
        <v>0</v>
      </c>
      <c r="T365" s="47" t="str">
        <f>IFERROR(__xludf.DUMMYFUNCTION("iferror(split(A365,"","",TRUE,TRUE),"""")"),"")</f>
        <v/>
      </c>
      <c r="U365" s="47"/>
      <c r="V365" s="47"/>
      <c r="W365" s="47"/>
      <c r="X365" s="46" t="str">
        <f>IFERROR(__xludf.DUMMYFUNCTION("if(T365="""","""",if($S365,""Not aligned w/ a specific learning goal."",T365&amp;"": ""&amp;vlookup(to_text(T365),'1.Learning-Goals'!$A$3:$B$100,2,FALSE)))"),"")</f>
        <v/>
      </c>
      <c r="Y365" s="46" t="str">
        <f>IFERROR(__xludf.DUMMYFUNCTION("if(U365="""","""",if($S365,""Not aligned w/ a specific learning goal."",U365&amp;"": ""&amp;vlookup(to_text(U365),'1.Learning-Goals'!$A$3:$B$100,2,FALSE)))"),"")</f>
        <v/>
      </c>
      <c r="Z365" s="46" t="str">
        <f>IFERROR(__xludf.DUMMYFUNCTION("if(V365="""","""",if($S365,""Not aligned w/ a specific learning goal."",V365&amp;"": ""&amp;vlookup(to_text(V365),'1.Learning-Goals'!$A$3:$B$100,2,FALSE)))"),"")</f>
        <v/>
      </c>
      <c r="AA365" s="46" t="str">
        <f>IFERROR(__xludf.DUMMYFUNCTION("if(W365="""","""",if($S365,""Not aligned w/ a specific learning goal."",W365&amp;"": ""&amp;vlookup(to_text(W365),'1.Learning-Goals'!$A$3:$B$100,2,FALSE)))"),"")</f>
        <v/>
      </c>
      <c r="AB365" s="48"/>
      <c r="AC365" s="48"/>
      <c r="AD365" s="48"/>
      <c r="AE365" s="48"/>
      <c r="AF365" s="48"/>
      <c r="AG365" s="48"/>
      <c r="AH365" s="48"/>
      <c r="AI365" s="48"/>
    </row>
    <row r="366">
      <c r="A366" s="41"/>
      <c r="B366" s="42" t="str">
        <f t="shared" si="1"/>
        <v/>
      </c>
      <c r="C366" s="38" t="s">
        <v>988</v>
      </c>
      <c r="D366" s="43" t="s">
        <v>989</v>
      </c>
      <c r="E366" s="38" t="s">
        <v>363</v>
      </c>
      <c r="F366" s="38" t="s">
        <v>387</v>
      </c>
      <c r="G366" s="43">
        <v>8.0</v>
      </c>
      <c r="H366" s="38" t="s">
        <v>6</v>
      </c>
      <c r="I366" s="43" t="s">
        <v>388</v>
      </c>
      <c r="J366" s="50"/>
      <c r="K366" s="50"/>
      <c r="L366" s="50"/>
      <c r="M366" s="43"/>
      <c r="N366" s="43"/>
      <c r="O366" s="38" t="s">
        <v>906</v>
      </c>
      <c r="P366" s="51" t="s">
        <v>990</v>
      </c>
      <c r="Q366" s="45">
        <v>44385.0</v>
      </c>
      <c r="R366" s="46" t="str">
        <f>IFERROR(__xludf.DUMMYFUNCTION("if(isblank($A366),"""",REGEXREPLACE($A366,   "",?(\d),?"",  ""$1""&amp;""-""&amp;$H366))"),"")</f>
        <v/>
      </c>
      <c r="S366" s="47" t="b">
        <f t="shared" si="2"/>
        <v>0</v>
      </c>
      <c r="T366" s="47" t="str">
        <f>IFERROR(__xludf.DUMMYFUNCTION("iferror(split(A366,"","",TRUE,TRUE),"""")"),"")</f>
        <v/>
      </c>
      <c r="U366" s="47"/>
      <c r="V366" s="47"/>
      <c r="W366" s="47"/>
      <c r="X366" s="46" t="str">
        <f>IFERROR(__xludf.DUMMYFUNCTION("if(T366="""","""",if($S366,""Not aligned w/ a specific learning goal."",T366&amp;"": ""&amp;vlookup(to_text(T366),'1.Learning-Goals'!$A$3:$B$100,2,FALSE)))"),"")</f>
        <v/>
      </c>
      <c r="Y366" s="46" t="str">
        <f>IFERROR(__xludf.DUMMYFUNCTION("if(U366="""","""",if($S366,""Not aligned w/ a specific learning goal."",U366&amp;"": ""&amp;vlookup(to_text(U366),'1.Learning-Goals'!$A$3:$B$100,2,FALSE)))"),"")</f>
        <v/>
      </c>
      <c r="Z366" s="46" t="str">
        <f>IFERROR(__xludf.DUMMYFUNCTION("if(V366="""","""",if($S366,""Not aligned w/ a specific learning goal."",V366&amp;"": ""&amp;vlookup(to_text(V366),'1.Learning-Goals'!$A$3:$B$100,2,FALSE)))"),"")</f>
        <v/>
      </c>
      <c r="AA366" s="46" t="str">
        <f>IFERROR(__xludf.DUMMYFUNCTION("if(W366="""","""",if($S366,""Not aligned w/ a specific learning goal."",W366&amp;"": ""&amp;vlookup(to_text(W366),'1.Learning-Goals'!$A$3:$B$100,2,FALSE)))"),"")</f>
        <v/>
      </c>
      <c r="AB366" s="48"/>
      <c r="AC366" s="48"/>
      <c r="AD366" s="48"/>
      <c r="AE366" s="48"/>
      <c r="AF366" s="48"/>
      <c r="AG366" s="48"/>
      <c r="AH366" s="48"/>
      <c r="AI366" s="48"/>
    </row>
    <row r="367">
      <c r="A367" s="41"/>
      <c r="B367" s="42" t="str">
        <f t="shared" si="1"/>
        <v/>
      </c>
      <c r="C367" s="38" t="s">
        <v>991</v>
      </c>
      <c r="D367" s="43" t="s">
        <v>992</v>
      </c>
      <c r="E367" s="38" t="s">
        <v>363</v>
      </c>
      <c r="F367" s="38" t="s">
        <v>387</v>
      </c>
      <c r="G367" s="43">
        <v>8.0</v>
      </c>
      <c r="H367" s="38" t="s">
        <v>6</v>
      </c>
      <c r="I367" s="43" t="s">
        <v>388</v>
      </c>
      <c r="J367" s="50"/>
      <c r="K367" s="50"/>
      <c r="L367" s="50"/>
      <c r="M367" s="43"/>
      <c r="N367" s="43"/>
      <c r="O367" s="38" t="s">
        <v>906</v>
      </c>
      <c r="P367" s="51" t="s">
        <v>993</v>
      </c>
      <c r="Q367" s="45">
        <v>44385.0</v>
      </c>
      <c r="R367" s="46" t="str">
        <f>IFERROR(__xludf.DUMMYFUNCTION("if(isblank($A367),"""",REGEXREPLACE($A367,   "",?(\d),?"",  ""$1""&amp;""-""&amp;$H367))"),"")</f>
        <v/>
      </c>
      <c r="S367" s="47" t="b">
        <f t="shared" si="2"/>
        <v>0</v>
      </c>
      <c r="T367" s="47" t="str">
        <f>IFERROR(__xludf.DUMMYFUNCTION("iferror(split(A367,"","",TRUE,TRUE),"""")"),"")</f>
        <v/>
      </c>
      <c r="U367" s="47"/>
      <c r="V367" s="47"/>
      <c r="W367" s="47"/>
      <c r="X367" s="46" t="str">
        <f>IFERROR(__xludf.DUMMYFUNCTION("if(T367="""","""",if($S367,""Not aligned w/ a specific learning goal."",T367&amp;"": ""&amp;vlookup(to_text(T367),'1.Learning-Goals'!$A$3:$B$100,2,FALSE)))"),"")</f>
        <v/>
      </c>
      <c r="Y367" s="46" t="str">
        <f>IFERROR(__xludf.DUMMYFUNCTION("if(U367="""","""",if($S367,""Not aligned w/ a specific learning goal."",U367&amp;"": ""&amp;vlookup(to_text(U367),'1.Learning-Goals'!$A$3:$B$100,2,FALSE)))"),"")</f>
        <v/>
      </c>
      <c r="Z367" s="46" t="str">
        <f>IFERROR(__xludf.DUMMYFUNCTION("if(V367="""","""",if($S367,""Not aligned w/ a specific learning goal."",V367&amp;"": ""&amp;vlookup(to_text(V367),'1.Learning-Goals'!$A$3:$B$100,2,FALSE)))"),"")</f>
        <v/>
      </c>
      <c r="AA367" s="46" t="str">
        <f>IFERROR(__xludf.DUMMYFUNCTION("if(W367="""","""",if($S367,""Not aligned w/ a specific learning goal."",W367&amp;"": ""&amp;vlookup(to_text(W367),'1.Learning-Goals'!$A$3:$B$100,2,FALSE)))"),"")</f>
        <v/>
      </c>
      <c r="AB367" s="48"/>
      <c r="AC367" s="48"/>
      <c r="AD367" s="48"/>
      <c r="AE367" s="48"/>
      <c r="AF367" s="48"/>
      <c r="AG367" s="48"/>
      <c r="AH367" s="48"/>
      <c r="AI367" s="48"/>
    </row>
    <row r="368">
      <c r="A368" s="41"/>
      <c r="B368" s="42" t="str">
        <f t="shared" si="1"/>
        <v/>
      </c>
      <c r="C368" s="38" t="s">
        <v>994</v>
      </c>
      <c r="D368" s="43" t="s">
        <v>995</v>
      </c>
      <c r="E368" s="38" t="s">
        <v>363</v>
      </c>
      <c r="F368" s="38" t="s">
        <v>387</v>
      </c>
      <c r="G368" s="43">
        <v>8.0</v>
      </c>
      <c r="H368" s="38" t="s">
        <v>6</v>
      </c>
      <c r="I368" s="43" t="s">
        <v>388</v>
      </c>
      <c r="J368" s="50"/>
      <c r="K368" s="50"/>
      <c r="L368" s="50"/>
      <c r="M368" s="43"/>
      <c r="N368" s="43"/>
      <c r="O368" s="38" t="s">
        <v>906</v>
      </c>
      <c r="P368" s="51" t="s">
        <v>996</v>
      </c>
      <c r="Q368" s="45">
        <v>44385.0</v>
      </c>
      <c r="R368" s="46" t="str">
        <f>IFERROR(__xludf.DUMMYFUNCTION("if(isblank($A368),"""",REGEXREPLACE($A368,   "",?(\d),?"",  ""$1""&amp;""-""&amp;$H368))"),"")</f>
        <v/>
      </c>
      <c r="S368" s="47" t="b">
        <f t="shared" si="2"/>
        <v>0</v>
      </c>
      <c r="T368" s="47" t="str">
        <f>IFERROR(__xludf.DUMMYFUNCTION("iferror(split(A368,"","",TRUE,TRUE),"""")"),"")</f>
        <v/>
      </c>
      <c r="U368" s="47"/>
      <c r="V368" s="47"/>
      <c r="W368" s="47"/>
      <c r="X368" s="46" t="str">
        <f>IFERROR(__xludf.DUMMYFUNCTION("if(T368="""","""",if($S368,""Not aligned w/ a specific learning goal."",T368&amp;"": ""&amp;vlookup(to_text(T368),'1.Learning-Goals'!$A$3:$B$100,2,FALSE)))"),"")</f>
        <v/>
      </c>
      <c r="Y368" s="46" t="str">
        <f>IFERROR(__xludf.DUMMYFUNCTION("if(U368="""","""",if($S368,""Not aligned w/ a specific learning goal."",U368&amp;"": ""&amp;vlookup(to_text(U368),'1.Learning-Goals'!$A$3:$B$100,2,FALSE)))"),"")</f>
        <v/>
      </c>
      <c r="Z368" s="46" t="str">
        <f>IFERROR(__xludf.DUMMYFUNCTION("if(V368="""","""",if($S368,""Not aligned w/ a specific learning goal."",V368&amp;"": ""&amp;vlookup(to_text(V368),'1.Learning-Goals'!$A$3:$B$100,2,FALSE)))"),"")</f>
        <v/>
      </c>
      <c r="AA368" s="46" t="str">
        <f>IFERROR(__xludf.DUMMYFUNCTION("if(W368="""","""",if($S368,""Not aligned w/ a specific learning goal."",W368&amp;"": ""&amp;vlookup(to_text(W368),'1.Learning-Goals'!$A$3:$B$100,2,FALSE)))"),"")</f>
        <v/>
      </c>
      <c r="AB368" s="48"/>
      <c r="AC368" s="48"/>
      <c r="AD368" s="48"/>
      <c r="AE368" s="48"/>
      <c r="AF368" s="48"/>
      <c r="AG368" s="48"/>
      <c r="AH368" s="48"/>
      <c r="AI368" s="48"/>
    </row>
    <row r="369">
      <c r="A369" s="41"/>
      <c r="B369" s="42" t="str">
        <f t="shared" si="1"/>
        <v/>
      </c>
      <c r="C369" s="38" t="s">
        <v>997</v>
      </c>
      <c r="D369" s="43" t="s">
        <v>998</v>
      </c>
      <c r="E369" s="38" t="s">
        <v>363</v>
      </c>
      <c r="F369" s="38" t="s">
        <v>387</v>
      </c>
      <c r="G369" s="43">
        <v>8.0</v>
      </c>
      <c r="H369" s="38" t="s">
        <v>6</v>
      </c>
      <c r="I369" s="43" t="s">
        <v>388</v>
      </c>
      <c r="J369" s="50"/>
      <c r="K369" s="50"/>
      <c r="L369" s="50"/>
      <c r="M369" s="43"/>
      <c r="N369" s="43"/>
      <c r="O369" s="38" t="s">
        <v>906</v>
      </c>
      <c r="P369" s="51" t="s">
        <v>999</v>
      </c>
      <c r="Q369" s="45">
        <v>44385.0</v>
      </c>
      <c r="R369" s="46" t="str">
        <f>IFERROR(__xludf.DUMMYFUNCTION("if(isblank($A369),"""",REGEXREPLACE($A369,   "",?(\d),?"",  ""$1""&amp;""-""&amp;$H369))"),"")</f>
        <v/>
      </c>
      <c r="S369" s="47" t="b">
        <f t="shared" si="2"/>
        <v>0</v>
      </c>
      <c r="T369" s="47" t="str">
        <f>IFERROR(__xludf.DUMMYFUNCTION("iferror(split(A369,"","",TRUE,TRUE),"""")"),"")</f>
        <v/>
      </c>
      <c r="U369" s="47"/>
      <c r="V369" s="47"/>
      <c r="W369" s="47"/>
      <c r="X369" s="46" t="str">
        <f>IFERROR(__xludf.DUMMYFUNCTION("if(T369="""","""",if($S369,""Not aligned w/ a specific learning goal."",T369&amp;"": ""&amp;vlookup(to_text(T369),'1.Learning-Goals'!$A$3:$B$100,2,FALSE)))"),"")</f>
        <v/>
      </c>
      <c r="Y369" s="46" t="str">
        <f>IFERROR(__xludf.DUMMYFUNCTION("if(U369="""","""",if($S369,""Not aligned w/ a specific learning goal."",U369&amp;"": ""&amp;vlookup(to_text(U369),'1.Learning-Goals'!$A$3:$B$100,2,FALSE)))"),"")</f>
        <v/>
      </c>
      <c r="Z369" s="46" t="str">
        <f>IFERROR(__xludf.DUMMYFUNCTION("if(V369="""","""",if($S369,""Not aligned w/ a specific learning goal."",V369&amp;"": ""&amp;vlookup(to_text(V369),'1.Learning-Goals'!$A$3:$B$100,2,FALSE)))"),"")</f>
        <v/>
      </c>
      <c r="AA369" s="46" t="str">
        <f>IFERROR(__xludf.DUMMYFUNCTION("if(W369="""","""",if($S369,""Not aligned w/ a specific learning goal."",W369&amp;"": ""&amp;vlookup(to_text(W369),'1.Learning-Goals'!$A$3:$B$100,2,FALSE)))"),"")</f>
        <v/>
      </c>
      <c r="AB369" s="48"/>
      <c r="AC369" s="48"/>
      <c r="AD369" s="48"/>
      <c r="AE369" s="48"/>
      <c r="AF369" s="48"/>
      <c r="AG369" s="48"/>
      <c r="AH369" s="48"/>
      <c r="AI369" s="48"/>
    </row>
    <row r="370">
      <c r="A370" s="41"/>
      <c r="B370" s="42" t="str">
        <f t="shared" si="1"/>
        <v/>
      </c>
      <c r="C370" s="38" t="s">
        <v>1000</v>
      </c>
      <c r="D370" s="43" t="s">
        <v>1001</v>
      </c>
      <c r="E370" s="38" t="s">
        <v>363</v>
      </c>
      <c r="F370" s="38" t="s">
        <v>387</v>
      </c>
      <c r="G370" s="43" t="s">
        <v>703</v>
      </c>
      <c r="H370" s="38" t="s">
        <v>6</v>
      </c>
      <c r="I370" s="43" t="s">
        <v>388</v>
      </c>
      <c r="J370" s="50"/>
      <c r="K370" s="50"/>
      <c r="L370" s="50"/>
      <c r="M370" s="43"/>
      <c r="N370" s="43"/>
      <c r="O370" s="38" t="s">
        <v>906</v>
      </c>
      <c r="P370" s="51" t="s">
        <v>1002</v>
      </c>
      <c r="Q370" s="45">
        <v>44451.0</v>
      </c>
      <c r="R370" s="46" t="str">
        <f>IFERROR(__xludf.DUMMYFUNCTION("if(isblank($A370),"""",REGEXREPLACE($A370,   "",?(\d),?"",  ""$1""&amp;""-""&amp;$H370))"),"")</f>
        <v/>
      </c>
      <c r="S370" s="47" t="b">
        <f t="shared" si="2"/>
        <v>0</v>
      </c>
      <c r="T370" s="47" t="str">
        <f>IFERROR(__xludf.DUMMYFUNCTION("iferror(split(A370,"","",TRUE,TRUE),"""")"),"")</f>
        <v/>
      </c>
      <c r="U370" s="47"/>
      <c r="V370" s="47"/>
      <c r="W370" s="47"/>
      <c r="X370" s="46" t="str">
        <f>IFERROR(__xludf.DUMMYFUNCTION("if(T370="""","""",if($S370,""Not aligned w/ a specific learning goal."",T370&amp;"": ""&amp;vlookup(to_text(T370),'1.Learning-Goals'!$A$3:$B$100,2,FALSE)))"),"")</f>
        <v/>
      </c>
      <c r="Y370" s="46" t="str">
        <f>IFERROR(__xludf.DUMMYFUNCTION("if(U370="""","""",if($S370,""Not aligned w/ a specific learning goal."",U370&amp;"": ""&amp;vlookup(to_text(U370),'1.Learning-Goals'!$A$3:$B$100,2,FALSE)))"),"")</f>
        <v/>
      </c>
      <c r="Z370" s="46" t="str">
        <f>IFERROR(__xludf.DUMMYFUNCTION("if(V370="""","""",if($S370,""Not aligned w/ a specific learning goal."",V370&amp;"": ""&amp;vlookup(to_text(V370),'1.Learning-Goals'!$A$3:$B$100,2,FALSE)))"),"")</f>
        <v/>
      </c>
      <c r="AA370" s="46" t="str">
        <f>IFERROR(__xludf.DUMMYFUNCTION("if(W370="""","""",if($S370,""Not aligned w/ a specific learning goal."",W370&amp;"": ""&amp;vlookup(to_text(W370),'1.Learning-Goals'!$A$3:$B$100,2,FALSE)))"),"")</f>
        <v/>
      </c>
      <c r="AB370" s="48"/>
      <c r="AC370" s="48"/>
      <c r="AD370" s="48"/>
      <c r="AE370" s="48"/>
      <c r="AF370" s="48"/>
      <c r="AG370" s="48"/>
      <c r="AH370" s="48"/>
      <c r="AI370" s="48"/>
    </row>
    <row r="371">
      <c r="A371" s="41"/>
      <c r="B371" s="42" t="str">
        <f t="shared" si="1"/>
        <v/>
      </c>
      <c r="C371" s="38" t="s">
        <v>1003</v>
      </c>
      <c r="D371" s="43" t="s">
        <v>1004</v>
      </c>
      <c r="E371" s="38" t="s">
        <v>363</v>
      </c>
      <c r="F371" s="38" t="s">
        <v>387</v>
      </c>
      <c r="G371" s="43" t="s">
        <v>703</v>
      </c>
      <c r="H371" s="38" t="s">
        <v>6</v>
      </c>
      <c r="I371" s="43" t="s">
        <v>388</v>
      </c>
      <c r="J371" s="50"/>
      <c r="K371" s="50"/>
      <c r="L371" s="50"/>
      <c r="M371" s="43"/>
      <c r="N371" s="43"/>
      <c r="O371" s="38" t="s">
        <v>906</v>
      </c>
      <c r="P371" s="51" t="s">
        <v>1005</v>
      </c>
      <c r="Q371" s="45">
        <v>44451.0</v>
      </c>
      <c r="R371" s="46" t="str">
        <f>IFERROR(__xludf.DUMMYFUNCTION("if(isblank($A371),"""",REGEXREPLACE($A371,   "",?(\d),?"",  ""$1""&amp;""-""&amp;$H371))"),"")</f>
        <v/>
      </c>
      <c r="S371" s="47" t="b">
        <f t="shared" si="2"/>
        <v>0</v>
      </c>
      <c r="T371" s="47" t="str">
        <f>IFERROR(__xludf.DUMMYFUNCTION("iferror(split(A371,"","",TRUE,TRUE),"""")"),"")</f>
        <v/>
      </c>
      <c r="U371" s="47"/>
      <c r="V371" s="47"/>
      <c r="W371" s="47"/>
      <c r="X371" s="46" t="str">
        <f>IFERROR(__xludf.DUMMYFUNCTION("if(T371="""","""",if($S371,""Not aligned w/ a specific learning goal."",T371&amp;"": ""&amp;vlookup(to_text(T371),'1.Learning-Goals'!$A$3:$B$100,2,FALSE)))"),"")</f>
        <v/>
      </c>
      <c r="Y371" s="46" t="str">
        <f>IFERROR(__xludf.DUMMYFUNCTION("if(U371="""","""",if($S371,""Not aligned w/ a specific learning goal."",U371&amp;"": ""&amp;vlookup(to_text(U371),'1.Learning-Goals'!$A$3:$B$100,2,FALSE)))"),"")</f>
        <v/>
      </c>
      <c r="Z371" s="46" t="str">
        <f>IFERROR(__xludf.DUMMYFUNCTION("if(V371="""","""",if($S371,""Not aligned w/ a specific learning goal."",V371&amp;"": ""&amp;vlookup(to_text(V371),'1.Learning-Goals'!$A$3:$B$100,2,FALSE)))"),"")</f>
        <v/>
      </c>
      <c r="AA371" s="46" t="str">
        <f>IFERROR(__xludf.DUMMYFUNCTION("if(W371="""","""",if($S371,""Not aligned w/ a specific learning goal."",W371&amp;"": ""&amp;vlookup(to_text(W371),'1.Learning-Goals'!$A$3:$B$100,2,FALSE)))"),"")</f>
        <v/>
      </c>
      <c r="AB371" s="48"/>
      <c r="AC371" s="48"/>
      <c r="AD371" s="48"/>
      <c r="AE371" s="48"/>
      <c r="AF371" s="48"/>
      <c r="AG371" s="48"/>
      <c r="AH371" s="48"/>
      <c r="AI371" s="48"/>
    </row>
    <row r="372">
      <c r="A372" s="41"/>
      <c r="B372" s="42" t="str">
        <f t="shared" si="1"/>
        <v/>
      </c>
      <c r="C372" s="38" t="s">
        <v>1006</v>
      </c>
      <c r="D372" s="43" t="s">
        <v>1007</v>
      </c>
      <c r="E372" s="38" t="s">
        <v>363</v>
      </c>
      <c r="F372" s="38" t="s">
        <v>387</v>
      </c>
      <c r="G372" s="43" t="s">
        <v>703</v>
      </c>
      <c r="H372" s="38" t="s">
        <v>6</v>
      </c>
      <c r="I372" s="43" t="s">
        <v>388</v>
      </c>
      <c r="J372" s="50"/>
      <c r="K372" s="50"/>
      <c r="L372" s="50"/>
      <c r="M372" s="43"/>
      <c r="N372" s="43"/>
      <c r="O372" s="38" t="s">
        <v>906</v>
      </c>
      <c r="P372" s="51" t="s">
        <v>1008</v>
      </c>
      <c r="Q372" s="45">
        <v>44451.0</v>
      </c>
      <c r="R372" s="46" t="str">
        <f>IFERROR(__xludf.DUMMYFUNCTION("if(isblank($A372),"""",REGEXREPLACE($A372,   "",?(\d),?"",  ""$1""&amp;""-""&amp;$H372))"),"")</f>
        <v/>
      </c>
      <c r="S372" s="47" t="b">
        <f t="shared" si="2"/>
        <v>0</v>
      </c>
      <c r="T372" s="47" t="str">
        <f>IFERROR(__xludf.DUMMYFUNCTION("iferror(split(A372,"","",TRUE,TRUE),"""")"),"")</f>
        <v/>
      </c>
      <c r="U372" s="47"/>
      <c r="V372" s="47"/>
      <c r="W372" s="47"/>
      <c r="X372" s="46" t="str">
        <f>IFERROR(__xludf.DUMMYFUNCTION("if(T372="""","""",if($S372,""Not aligned w/ a specific learning goal."",T372&amp;"": ""&amp;vlookup(to_text(T372),'1.Learning-Goals'!$A$3:$B$100,2,FALSE)))"),"")</f>
        <v/>
      </c>
      <c r="Y372" s="46" t="str">
        <f>IFERROR(__xludf.DUMMYFUNCTION("if(U372="""","""",if($S372,""Not aligned w/ a specific learning goal."",U372&amp;"": ""&amp;vlookup(to_text(U372),'1.Learning-Goals'!$A$3:$B$100,2,FALSE)))"),"")</f>
        <v/>
      </c>
      <c r="Z372" s="46" t="str">
        <f>IFERROR(__xludf.DUMMYFUNCTION("if(V372="""","""",if($S372,""Not aligned w/ a specific learning goal."",V372&amp;"": ""&amp;vlookup(to_text(V372),'1.Learning-Goals'!$A$3:$B$100,2,FALSE)))"),"")</f>
        <v/>
      </c>
      <c r="AA372" s="46" t="str">
        <f>IFERROR(__xludf.DUMMYFUNCTION("if(W372="""","""",if($S372,""Not aligned w/ a specific learning goal."",W372&amp;"": ""&amp;vlookup(to_text(W372),'1.Learning-Goals'!$A$3:$B$100,2,FALSE)))"),"")</f>
        <v/>
      </c>
      <c r="AB372" s="48"/>
      <c r="AC372" s="48"/>
      <c r="AD372" s="48"/>
      <c r="AE372" s="48"/>
      <c r="AF372" s="48"/>
      <c r="AG372" s="48"/>
      <c r="AH372" s="48"/>
      <c r="AI372" s="48"/>
    </row>
    <row r="373">
      <c r="A373" s="41"/>
      <c r="B373" s="42" t="str">
        <f t="shared" si="1"/>
        <v/>
      </c>
      <c r="C373" s="38" t="s">
        <v>1009</v>
      </c>
      <c r="D373" s="43" t="s">
        <v>1010</v>
      </c>
      <c r="E373" s="38" t="s">
        <v>363</v>
      </c>
      <c r="F373" s="38" t="s">
        <v>387</v>
      </c>
      <c r="G373" s="43" t="s">
        <v>703</v>
      </c>
      <c r="H373" s="38" t="s">
        <v>6</v>
      </c>
      <c r="I373" s="43" t="s">
        <v>388</v>
      </c>
      <c r="J373" s="50"/>
      <c r="K373" s="50"/>
      <c r="L373" s="50"/>
      <c r="M373" s="43"/>
      <c r="N373" s="43"/>
      <c r="O373" s="38" t="s">
        <v>906</v>
      </c>
      <c r="P373" s="51" t="s">
        <v>1011</v>
      </c>
      <c r="Q373" s="45">
        <v>44451.0</v>
      </c>
      <c r="R373" s="46" t="str">
        <f>IFERROR(__xludf.DUMMYFUNCTION("if(isblank($A373),"""",REGEXREPLACE($A373,   "",?(\d),?"",  ""$1""&amp;""-""&amp;$H373))"),"")</f>
        <v/>
      </c>
      <c r="S373" s="47" t="b">
        <f t="shared" si="2"/>
        <v>0</v>
      </c>
      <c r="T373" s="47" t="str">
        <f>IFERROR(__xludf.DUMMYFUNCTION("iferror(split(A373,"","",TRUE,TRUE),"""")"),"")</f>
        <v/>
      </c>
      <c r="U373" s="47"/>
      <c r="V373" s="47"/>
      <c r="W373" s="47"/>
      <c r="X373" s="46" t="str">
        <f>IFERROR(__xludf.DUMMYFUNCTION("if(T373="""","""",if($S373,""Not aligned w/ a specific learning goal."",T373&amp;"": ""&amp;vlookup(to_text(T373),'1.Learning-Goals'!$A$3:$B$100,2,FALSE)))"),"")</f>
        <v/>
      </c>
      <c r="Y373" s="46" t="str">
        <f>IFERROR(__xludf.DUMMYFUNCTION("if(U373="""","""",if($S373,""Not aligned w/ a specific learning goal."",U373&amp;"": ""&amp;vlookup(to_text(U373),'1.Learning-Goals'!$A$3:$B$100,2,FALSE)))"),"")</f>
        <v/>
      </c>
      <c r="Z373" s="46" t="str">
        <f>IFERROR(__xludf.DUMMYFUNCTION("if(V373="""","""",if($S373,""Not aligned w/ a specific learning goal."",V373&amp;"": ""&amp;vlookup(to_text(V373),'1.Learning-Goals'!$A$3:$B$100,2,FALSE)))"),"")</f>
        <v/>
      </c>
      <c r="AA373" s="46" t="str">
        <f>IFERROR(__xludf.DUMMYFUNCTION("if(W373="""","""",if($S373,""Not aligned w/ a specific learning goal."",W373&amp;"": ""&amp;vlookup(to_text(W373),'1.Learning-Goals'!$A$3:$B$100,2,FALSE)))"),"")</f>
        <v/>
      </c>
      <c r="AB373" s="48"/>
      <c r="AC373" s="48"/>
      <c r="AD373" s="48"/>
      <c r="AE373" s="48"/>
      <c r="AF373" s="48"/>
      <c r="AG373" s="48"/>
      <c r="AH373" s="48"/>
      <c r="AI373" s="48"/>
    </row>
    <row r="374">
      <c r="A374" s="41"/>
      <c r="B374" s="42" t="str">
        <f t="shared" si="1"/>
        <v/>
      </c>
      <c r="C374" s="38" t="s">
        <v>1012</v>
      </c>
      <c r="D374" s="43" t="s">
        <v>1013</v>
      </c>
      <c r="E374" s="38" t="s">
        <v>363</v>
      </c>
      <c r="F374" s="38" t="s">
        <v>387</v>
      </c>
      <c r="G374" s="43" t="s">
        <v>703</v>
      </c>
      <c r="H374" s="38" t="s">
        <v>6</v>
      </c>
      <c r="I374" s="43" t="s">
        <v>388</v>
      </c>
      <c r="J374" s="50"/>
      <c r="K374" s="50"/>
      <c r="L374" s="50"/>
      <c r="M374" s="43"/>
      <c r="N374" s="43"/>
      <c r="O374" s="38" t="s">
        <v>906</v>
      </c>
      <c r="P374" s="51" t="s">
        <v>1014</v>
      </c>
      <c r="Q374" s="45">
        <v>44451.0</v>
      </c>
      <c r="R374" s="46" t="str">
        <f>IFERROR(__xludf.DUMMYFUNCTION("if(isblank($A374),"""",REGEXREPLACE($A374,   "",?(\d),?"",  ""$1""&amp;""-""&amp;$H374))"),"")</f>
        <v/>
      </c>
      <c r="S374" s="47" t="b">
        <f t="shared" si="2"/>
        <v>0</v>
      </c>
      <c r="T374" s="47" t="str">
        <f>IFERROR(__xludf.DUMMYFUNCTION("iferror(split(A374,"","",TRUE,TRUE),"""")"),"")</f>
        <v/>
      </c>
      <c r="U374" s="47"/>
      <c r="V374" s="47"/>
      <c r="W374" s="47"/>
      <c r="X374" s="46" t="str">
        <f>IFERROR(__xludf.DUMMYFUNCTION("if(T374="""","""",if($S374,""Not aligned w/ a specific learning goal."",T374&amp;"": ""&amp;vlookup(to_text(T374),'1.Learning-Goals'!$A$3:$B$100,2,FALSE)))"),"")</f>
        <v/>
      </c>
      <c r="Y374" s="46" t="str">
        <f>IFERROR(__xludf.DUMMYFUNCTION("if(U374="""","""",if($S374,""Not aligned w/ a specific learning goal."",U374&amp;"": ""&amp;vlookup(to_text(U374),'1.Learning-Goals'!$A$3:$B$100,2,FALSE)))"),"")</f>
        <v/>
      </c>
      <c r="Z374" s="46" t="str">
        <f>IFERROR(__xludf.DUMMYFUNCTION("if(V374="""","""",if($S374,""Not aligned w/ a specific learning goal."",V374&amp;"": ""&amp;vlookup(to_text(V374),'1.Learning-Goals'!$A$3:$B$100,2,FALSE)))"),"")</f>
        <v/>
      </c>
      <c r="AA374" s="46" t="str">
        <f>IFERROR(__xludf.DUMMYFUNCTION("if(W374="""","""",if($S374,""Not aligned w/ a specific learning goal."",W374&amp;"": ""&amp;vlookup(to_text(W374),'1.Learning-Goals'!$A$3:$B$100,2,FALSE)))"),"")</f>
        <v/>
      </c>
      <c r="AB374" s="48"/>
      <c r="AC374" s="48"/>
      <c r="AD374" s="48"/>
      <c r="AE374" s="48"/>
      <c r="AF374" s="48"/>
      <c r="AG374" s="48"/>
      <c r="AH374" s="48"/>
      <c r="AI374" s="48"/>
    </row>
    <row r="375">
      <c r="A375" s="41"/>
      <c r="B375" s="42" t="str">
        <f t="shared" si="1"/>
        <v/>
      </c>
      <c r="C375" s="38" t="s">
        <v>1015</v>
      </c>
      <c r="D375" s="43" t="s">
        <v>1016</v>
      </c>
      <c r="E375" s="38" t="s">
        <v>363</v>
      </c>
      <c r="F375" s="38" t="s">
        <v>387</v>
      </c>
      <c r="G375" s="43" t="s">
        <v>703</v>
      </c>
      <c r="H375" s="38" t="s">
        <v>6</v>
      </c>
      <c r="I375" s="43" t="s">
        <v>388</v>
      </c>
      <c r="J375" s="50"/>
      <c r="K375" s="50"/>
      <c r="L375" s="50"/>
      <c r="M375" s="43"/>
      <c r="N375" s="43"/>
      <c r="O375" s="38" t="s">
        <v>906</v>
      </c>
      <c r="P375" s="51" t="s">
        <v>1017</v>
      </c>
      <c r="Q375" s="45">
        <v>44451.0</v>
      </c>
      <c r="R375" s="46" t="str">
        <f>IFERROR(__xludf.DUMMYFUNCTION("if(isblank($A375),"""",REGEXREPLACE($A375,   "",?(\d),?"",  ""$1""&amp;""-""&amp;$H375))"),"")</f>
        <v/>
      </c>
      <c r="S375" s="47" t="b">
        <f t="shared" si="2"/>
        <v>0</v>
      </c>
      <c r="T375" s="47" t="str">
        <f>IFERROR(__xludf.DUMMYFUNCTION("iferror(split(A375,"","",TRUE,TRUE),"""")"),"")</f>
        <v/>
      </c>
      <c r="U375" s="47"/>
      <c r="V375" s="47"/>
      <c r="W375" s="47"/>
      <c r="X375" s="46" t="str">
        <f>IFERROR(__xludf.DUMMYFUNCTION("if(T375="""","""",if($S375,""Not aligned w/ a specific learning goal."",T375&amp;"": ""&amp;vlookup(to_text(T375),'1.Learning-Goals'!$A$3:$B$100,2,FALSE)))"),"")</f>
        <v/>
      </c>
      <c r="Y375" s="46" t="str">
        <f>IFERROR(__xludf.DUMMYFUNCTION("if(U375="""","""",if($S375,""Not aligned w/ a specific learning goal."",U375&amp;"": ""&amp;vlookup(to_text(U375),'1.Learning-Goals'!$A$3:$B$100,2,FALSE)))"),"")</f>
        <v/>
      </c>
      <c r="Z375" s="46" t="str">
        <f>IFERROR(__xludf.DUMMYFUNCTION("if(V375="""","""",if($S375,""Not aligned w/ a specific learning goal."",V375&amp;"": ""&amp;vlookup(to_text(V375),'1.Learning-Goals'!$A$3:$B$100,2,FALSE)))"),"")</f>
        <v/>
      </c>
      <c r="AA375" s="46" t="str">
        <f>IFERROR(__xludf.DUMMYFUNCTION("if(W375="""","""",if($S375,""Not aligned w/ a specific learning goal."",W375&amp;"": ""&amp;vlookup(to_text(W375),'1.Learning-Goals'!$A$3:$B$100,2,FALSE)))"),"")</f>
        <v/>
      </c>
      <c r="AB375" s="48"/>
      <c r="AC375" s="48"/>
      <c r="AD375" s="48"/>
      <c r="AE375" s="48"/>
      <c r="AF375" s="48"/>
      <c r="AG375" s="48"/>
      <c r="AH375" s="48"/>
      <c r="AI375" s="48"/>
    </row>
    <row r="376">
      <c r="A376" s="41"/>
      <c r="B376" s="42" t="str">
        <f t="shared" si="1"/>
        <v/>
      </c>
      <c r="C376" s="38" t="s">
        <v>1018</v>
      </c>
      <c r="D376" s="43" t="s">
        <v>1019</v>
      </c>
      <c r="E376" s="38" t="s">
        <v>363</v>
      </c>
      <c r="F376" s="38" t="s">
        <v>387</v>
      </c>
      <c r="G376" s="43" t="s">
        <v>703</v>
      </c>
      <c r="H376" s="38" t="s">
        <v>6</v>
      </c>
      <c r="I376" s="43" t="s">
        <v>388</v>
      </c>
      <c r="J376" s="50"/>
      <c r="K376" s="50"/>
      <c r="L376" s="50"/>
      <c r="M376" s="43"/>
      <c r="N376" s="43"/>
      <c r="O376" s="38" t="s">
        <v>906</v>
      </c>
      <c r="P376" s="51" t="s">
        <v>1020</v>
      </c>
      <c r="Q376" s="45">
        <v>44451.0</v>
      </c>
      <c r="R376" s="46" t="str">
        <f>IFERROR(__xludf.DUMMYFUNCTION("if(isblank($A376),"""",REGEXREPLACE($A376,   "",?(\d),?"",  ""$1""&amp;""-""&amp;$H376))"),"")</f>
        <v/>
      </c>
      <c r="S376" s="47" t="b">
        <f t="shared" si="2"/>
        <v>0</v>
      </c>
      <c r="T376" s="47" t="str">
        <f>IFERROR(__xludf.DUMMYFUNCTION("iferror(split(A376,"","",TRUE,TRUE),"""")"),"")</f>
        <v/>
      </c>
      <c r="U376" s="47"/>
      <c r="V376" s="47"/>
      <c r="W376" s="47"/>
      <c r="X376" s="46" t="str">
        <f>IFERROR(__xludf.DUMMYFUNCTION("if(T376="""","""",if($S376,""Not aligned w/ a specific learning goal."",T376&amp;"": ""&amp;vlookup(to_text(T376),'1.Learning-Goals'!$A$3:$B$100,2,FALSE)))"),"")</f>
        <v/>
      </c>
      <c r="Y376" s="46" t="str">
        <f>IFERROR(__xludf.DUMMYFUNCTION("if(U376="""","""",if($S376,""Not aligned w/ a specific learning goal."",U376&amp;"": ""&amp;vlookup(to_text(U376),'1.Learning-Goals'!$A$3:$B$100,2,FALSE)))"),"")</f>
        <v/>
      </c>
      <c r="Z376" s="46" t="str">
        <f>IFERROR(__xludf.DUMMYFUNCTION("if(V376="""","""",if($S376,""Not aligned w/ a specific learning goal."",V376&amp;"": ""&amp;vlookup(to_text(V376),'1.Learning-Goals'!$A$3:$B$100,2,FALSE)))"),"")</f>
        <v/>
      </c>
      <c r="AA376" s="46" t="str">
        <f>IFERROR(__xludf.DUMMYFUNCTION("if(W376="""","""",if($S376,""Not aligned w/ a specific learning goal."",W376&amp;"": ""&amp;vlookup(to_text(W376),'1.Learning-Goals'!$A$3:$B$100,2,FALSE)))"),"")</f>
        <v/>
      </c>
      <c r="AB376" s="48"/>
      <c r="AC376" s="48"/>
      <c r="AD376" s="48"/>
      <c r="AE376" s="48"/>
      <c r="AF376" s="48"/>
      <c r="AG376" s="48"/>
      <c r="AH376" s="48"/>
      <c r="AI376" s="48"/>
    </row>
    <row r="377">
      <c r="A377" s="41"/>
      <c r="B377" s="42" t="str">
        <f t="shared" si="1"/>
        <v/>
      </c>
      <c r="C377" s="38" t="s">
        <v>1021</v>
      </c>
      <c r="D377" s="43" t="s">
        <v>1022</v>
      </c>
      <c r="E377" s="38" t="s">
        <v>363</v>
      </c>
      <c r="F377" s="38" t="s">
        <v>387</v>
      </c>
      <c r="G377" s="43" t="s">
        <v>703</v>
      </c>
      <c r="H377" s="38" t="s">
        <v>6</v>
      </c>
      <c r="I377" s="43" t="s">
        <v>388</v>
      </c>
      <c r="J377" s="50"/>
      <c r="K377" s="50"/>
      <c r="L377" s="50"/>
      <c r="M377" s="43"/>
      <c r="N377" s="43"/>
      <c r="O377" s="38" t="s">
        <v>906</v>
      </c>
      <c r="P377" s="51" t="s">
        <v>1023</v>
      </c>
      <c r="Q377" s="45">
        <v>44451.0</v>
      </c>
      <c r="R377" s="46" t="str">
        <f>IFERROR(__xludf.DUMMYFUNCTION("if(isblank($A377),"""",REGEXREPLACE($A377,   "",?(\d),?"",  ""$1""&amp;""-""&amp;$H377))"),"")</f>
        <v/>
      </c>
      <c r="S377" s="47" t="b">
        <f t="shared" si="2"/>
        <v>0</v>
      </c>
      <c r="T377" s="47" t="str">
        <f>IFERROR(__xludf.DUMMYFUNCTION("iferror(split(A377,"","",TRUE,TRUE),"""")"),"")</f>
        <v/>
      </c>
      <c r="U377" s="47"/>
      <c r="V377" s="47"/>
      <c r="W377" s="47"/>
      <c r="X377" s="46" t="str">
        <f>IFERROR(__xludf.DUMMYFUNCTION("if(T377="""","""",if($S377,""Not aligned w/ a specific learning goal."",T377&amp;"": ""&amp;vlookup(to_text(T377),'1.Learning-Goals'!$A$3:$B$100,2,FALSE)))"),"")</f>
        <v/>
      </c>
      <c r="Y377" s="46" t="str">
        <f>IFERROR(__xludf.DUMMYFUNCTION("if(U377="""","""",if($S377,""Not aligned w/ a specific learning goal."",U377&amp;"": ""&amp;vlookup(to_text(U377),'1.Learning-Goals'!$A$3:$B$100,2,FALSE)))"),"")</f>
        <v/>
      </c>
      <c r="Z377" s="46" t="str">
        <f>IFERROR(__xludf.DUMMYFUNCTION("if(V377="""","""",if($S377,""Not aligned w/ a specific learning goal."",V377&amp;"": ""&amp;vlookup(to_text(V377),'1.Learning-Goals'!$A$3:$B$100,2,FALSE)))"),"")</f>
        <v/>
      </c>
      <c r="AA377" s="46" t="str">
        <f>IFERROR(__xludf.DUMMYFUNCTION("if(W377="""","""",if($S377,""Not aligned w/ a specific learning goal."",W377&amp;"": ""&amp;vlookup(to_text(W377),'1.Learning-Goals'!$A$3:$B$100,2,FALSE)))"),"")</f>
        <v/>
      </c>
      <c r="AB377" s="48"/>
      <c r="AC377" s="48"/>
      <c r="AD377" s="48"/>
      <c r="AE377" s="48"/>
      <c r="AF377" s="48"/>
      <c r="AG377" s="48"/>
      <c r="AH377" s="48"/>
      <c r="AI377" s="48"/>
    </row>
    <row r="378">
      <c r="A378" s="41"/>
      <c r="B378" s="42" t="str">
        <f t="shared" si="1"/>
        <v/>
      </c>
      <c r="C378" s="38" t="s">
        <v>1024</v>
      </c>
      <c r="D378" s="43" t="s">
        <v>1025</v>
      </c>
      <c r="E378" s="38" t="s">
        <v>363</v>
      </c>
      <c r="F378" s="38" t="s">
        <v>387</v>
      </c>
      <c r="G378" s="43" t="s">
        <v>703</v>
      </c>
      <c r="H378" s="38" t="s">
        <v>6</v>
      </c>
      <c r="I378" s="43" t="s">
        <v>388</v>
      </c>
      <c r="J378" s="50"/>
      <c r="K378" s="50"/>
      <c r="L378" s="50"/>
      <c r="M378" s="43"/>
      <c r="N378" s="43"/>
      <c r="O378" s="38" t="s">
        <v>906</v>
      </c>
      <c r="P378" s="51" t="s">
        <v>1026</v>
      </c>
      <c r="Q378" s="45">
        <v>44451.0</v>
      </c>
      <c r="R378" s="46" t="str">
        <f>IFERROR(__xludf.DUMMYFUNCTION("if(isblank($A378),"""",REGEXREPLACE($A378,   "",?(\d),?"",  ""$1""&amp;""-""&amp;$H378))"),"")</f>
        <v/>
      </c>
      <c r="S378" s="47" t="b">
        <f t="shared" si="2"/>
        <v>0</v>
      </c>
      <c r="T378" s="47" t="str">
        <f>IFERROR(__xludf.DUMMYFUNCTION("iferror(split(A378,"","",TRUE,TRUE),"""")"),"")</f>
        <v/>
      </c>
      <c r="U378" s="47"/>
      <c r="V378" s="47"/>
      <c r="W378" s="47"/>
      <c r="X378" s="46" t="str">
        <f>IFERROR(__xludf.DUMMYFUNCTION("if(T378="""","""",if($S378,""Not aligned w/ a specific learning goal."",T378&amp;"": ""&amp;vlookup(to_text(T378),'1.Learning-Goals'!$A$3:$B$100,2,FALSE)))"),"")</f>
        <v/>
      </c>
      <c r="Y378" s="46" t="str">
        <f>IFERROR(__xludf.DUMMYFUNCTION("if(U378="""","""",if($S378,""Not aligned w/ a specific learning goal."",U378&amp;"": ""&amp;vlookup(to_text(U378),'1.Learning-Goals'!$A$3:$B$100,2,FALSE)))"),"")</f>
        <v/>
      </c>
      <c r="Z378" s="46" t="str">
        <f>IFERROR(__xludf.DUMMYFUNCTION("if(V378="""","""",if($S378,""Not aligned w/ a specific learning goal."",V378&amp;"": ""&amp;vlookup(to_text(V378),'1.Learning-Goals'!$A$3:$B$100,2,FALSE)))"),"")</f>
        <v/>
      </c>
      <c r="AA378" s="46" t="str">
        <f>IFERROR(__xludf.DUMMYFUNCTION("if(W378="""","""",if($S378,""Not aligned w/ a specific learning goal."",W378&amp;"": ""&amp;vlookup(to_text(W378),'1.Learning-Goals'!$A$3:$B$100,2,FALSE)))"),"")</f>
        <v/>
      </c>
      <c r="AB378" s="48"/>
      <c r="AC378" s="48"/>
      <c r="AD378" s="48"/>
      <c r="AE378" s="48"/>
      <c r="AF378" s="48"/>
      <c r="AG378" s="48"/>
      <c r="AH378" s="48"/>
      <c r="AI378" s="48"/>
    </row>
    <row r="379">
      <c r="A379" s="41"/>
      <c r="B379" s="42" t="str">
        <f t="shared" si="1"/>
        <v/>
      </c>
      <c r="C379" s="38" t="s">
        <v>1027</v>
      </c>
      <c r="D379" s="43" t="s">
        <v>1028</v>
      </c>
      <c r="E379" s="38" t="s">
        <v>363</v>
      </c>
      <c r="F379" s="38" t="s">
        <v>387</v>
      </c>
      <c r="G379" s="43" t="s">
        <v>703</v>
      </c>
      <c r="H379" s="38" t="s">
        <v>6</v>
      </c>
      <c r="I379" s="43" t="s">
        <v>388</v>
      </c>
      <c r="J379" s="50"/>
      <c r="K379" s="50"/>
      <c r="L379" s="50"/>
      <c r="M379" s="43"/>
      <c r="N379" s="43"/>
      <c r="O379" s="38" t="s">
        <v>906</v>
      </c>
      <c r="P379" s="51" t="s">
        <v>1029</v>
      </c>
      <c r="Q379" s="45">
        <v>44451.0</v>
      </c>
      <c r="R379" s="46" t="str">
        <f>IFERROR(__xludf.DUMMYFUNCTION("if(isblank($A379),"""",REGEXREPLACE($A379,   "",?(\d),?"",  ""$1""&amp;""-""&amp;$H379))"),"")</f>
        <v/>
      </c>
      <c r="S379" s="47" t="b">
        <f t="shared" si="2"/>
        <v>0</v>
      </c>
      <c r="T379" s="47" t="str">
        <f>IFERROR(__xludf.DUMMYFUNCTION("iferror(split(A379,"","",TRUE,TRUE),"""")"),"")</f>
        <v/>
      </c>
      <c r="U379" s="47"/>
      <c r="V379" s="47"/>
      <c r="W379" s="47"/>
      <c r="X379" s="46" t="str">
        <f>IFERROR(__xludf.DUMMYFUNCTION("if(T379="""","""",if($S379,""Not aligned w/ a specific learning goal."",T379&amp;"": ""&amp;vlookup(to_text(T379),'1.Learning-Goals'!$A$3:$B$100,2,FALSE)))"),"")</f>
        <v/>
      </c>
      <c r="Y379" s="46" t="str">
        <f>IFERROR(__xludf.DUMMYFUNCTION("if(U379="""","""",if($S379,""Not aligned w/ a specific learning goal."",U379&amp;"": ""&amp;vlookup(to_text(U379),'1.Learning-Goals'!$A$3:$B$100,2,FALSE)))"),"")</f>
        <v/>
      </c>
      <c r="Z379" s="46" t="str">
        <f>IFERROR(__xludf.DUMMYFUNCTION("if(V379="""","""",if($S379,""Not aligned w/ a specific learning goal."",V379&amp;"": ""&amp;vlookup(to_text(V379),'1.Learning-Goals'!$A$3:$B$100,2,FALSE)))"),"")</f>
        <v/>
      </c>
      <c r="AA379" s="46" t="str">
        <f>IFERROR(__xludf.DUMMYFUNCTION("if(W379="""","""",if($S379,""Not aligned w/ a specific learning goal."",W379&amp;"": ""&amp;vlookup(to_text(W379),'1.Learning-Goals'!$A$3:$B$100,2,FALSE)))"),"")</f>
        <v/>
      </c>
      <c r="AB379" s="48"/>
      <c r="AC379" s="48"/>
      <c r="AD379" s="48"/>
      <c r="AE379" s="48"/>
      <c r="AF379" s="48"/>
      <c r="AG379" s="48"/>
      <c r="AH379" s="48"/>
      <c r="AI379" s="48"/>
    </row>
    <row r="380">
      <c r="A380" s="41"/>
      <c r="B380" s="42" t="str">
        <f t="shared" si="1"/>
        <v/>
      </c>
      <c r="C380" s="38" t="s">
        <v>1030</v>
      </c>
      <c r="D380" s="43" t="s">
        <v>1031</v>
      </c>
      <c r="E380" s="38" t="s">
        <v>363</v>
      </c>
      <c r="F380" s="38" t="s">
        <v>387</v>
      </c>
      <c r="G380" s="43" t="s">
        <v>752</v>
      </c>
      <c r="H380" s="38" t="s">
        <v>6</v>
      </c>
      <c r="I380" s="43" t="s">
        <v>388</v>
      </c>
      <c r="J380" s="50"/>
      <c r="K380" s="50"/>
      <c r="L380" s="50"/>
      <c r="M380" s="43"/>
      <c r="N380" s="43"/>
      <c r="O380" s="38" t="s">
        <v>906</v>
      </c>
      <c r="P380" s="51" t="s">
        <v>1032</v>
      </c>
      <c r="Q380" s="45">
        <v>44451.0</v>
      </c>
      <c r="R380" s="46" t="str">
        <f>IFERROR(__xludf.DUMMYFUNCTION("if(isblank($A380),"""",REGEXREPLACE($A380,   "",?(\d),?"",  ""$1""&amp;""-""&amp;$H380))"),"")</f>
        <v/>
      </c>
      <c r="S380" s="47" t="b">
        <f t="shared" si="2"/>
        <v>0</v>
      </c>
      <c r="T380" s="47" t="str">
        <f>IFERROR(__xludf.DUMMYFUNCTION("iferror(split(A380,"","",TRUE,TRUE),"""")"),"")</f>
        <v/>
      </c>
      <c r="U380" s="47"/>
      <c r="V380" s="47"/>
      <c r="W380" s="47"/>
      <c r="X380" s="46" t="str">
        <f>IFERROR(__xludf.DUMMYFUNCTION("if(T380="""","""",if($S380,""Not aligned w/ a specific learning goal."",T380&amp;"": ""&amp;vlookup(to_text(T380),'1.Learning-Goals'!$A$3:$B$100,2,FALSE)))"),"")</f>
        <v/>
      </c>
      <c r="Y380" s="46" t="str">
        <f>IFERROR(__xludf.DUMMYFUNCTION("if(U380="""","""",if($S380,""Not aligned w/ a specific learning goal."",U380&amp;"": ""&amp;vlookup(to_text(U380),'1.Learning-Goals'!$A$3:$B$100,2,FALSE)))"),"")</f>
        <v/>
      </c>
      <c r="Z380" s="46" t="str">
        <f>IFERROR(__xludf.DUMMYFUNCTION("if(V380="""","""",if($S380,""Not aligned w/ a specific learning goal."",V380&amp;"": ""&amp;vlookup(to_text(V380),'1.Learning-Goals'!$A$3:$B$100,2,FALSE)))"),"")</f>
        <v/>
      </c>
      <c r="AA380" s="46" t="str">
        <f>IFERROR(__xludf.DUMMYFUNCTION("if(W380="""","""",if($S380,""Not aligned w/ a specific learning goal."",W380&amp;"": ""&amp;vlookup(to_text(W380),'1.Learning-Goals'!$A$3:$B$100,2,FALSE)))"),"")</f>
        <v/>
      </c>
      <c r="AB380" s="48"/>
      <c r="AC380" s="48"/>
      <c r="AD380" s="48"/>
      <c r="AE380" s="48"/>
      <c r="AF380" s="48"/>
      <c r="AG380" s="48"/>
      <c r="AH380" s="48"/>
      <c r="AI380" s="48"/>
    </row>
    <row r="381">
      <c r="A381" s="41"/>
      <c r="B381" s="42" t="str">
        <f t="shared" si="1"/>
        <v/>
      </c>
      <c r="C381" s="38" t="s">
        <v>1033</v>
      </c>
      <c r="D381" s="43" t="s">
        <v>1034</v>
      </c>
      <c r="E381" s="38" t="s">
        <v>363</v>
      </c>
      <c r="F381" s="38" t="s">
        <v>387</v>
      </c>
      <c r="G381" s="43" t="s">
        <v>752</v>
      </c>
      <c r="H381" s="38" t="s">
        <v>6</v>
      </c>
      <c r="I381" s="43" t="s">
        <v>388</v>
      </c>
      <c r="J381" s="50"/>
      <c r="K381" s="50"/>
      <c r="L381" s="50"/>
      <c r="M381" s="43"/>
      <c r="N381" s="43"/>
      <c r="O381" s="38" t="s">
        <v>906</v>
      </c>
      <c r="P381" s="51" t="s">
        <v>1035</v>
      </c>
      <c r="Q381" s="45">
        <v>44451.0</v>
      </c>
      <c r="R381" s="46" t="str">
        <f>IFERROR(__xludf.DUMMYFUNCTION("if(isblank($A381),"""",REGEXREPLACE($A381,   "",?(\d),?"",  ""$1""&amp;""-""&amp;$H381))"),"")</f>
        <v/>
      </c>
      <c r="S381" s="47" t="b">
        <f t="shared" si="2"/>
        <v>0</v>
      </c>
      <c r="T381" s="47" t="str">
        <f>IFERROR(__xludf.DUMMYFUNCTION("iferror(split(A381,"","",TRUE,TRUE),"""")"),"")</f>
        <v/>
      </c>
      <c r="U381" s="47"/>
      <c r="V381" s="47"/>
      <c r="W381" s="47"/>
      <c r="X381" s="46" t="str">
        <f>IFERROR(__xludf.DUMMYFUNCTION("if(T381="""","""",if($S381,""Not aligned w/ a specific learning goal."",T381&amp;"": ""&amp;vlookup(to_text(T381),'1.Learning-Goals'!$A$3:$B$100,2,FALSE)))"),"")</f>
        <v/>
      </c>
      <c r="Y381" s="46" t="str">
        <f>IFERROR(__xludf.DUMMYFUNCTION("if(U381="""","""",if($S381,""Not aligned w/ a specific learning goal."",U381&amp;"": ""&amp;vlookup(to_text(U381),'1.Learning-Goals'!$A$3:$B$100,2,FALSE)))"),"")</f>
        <v/>
      </c>
      <c r="Z381" s="46" t="str">
        <f>IFERROR(__xludf.DUMMYFUNCTION("if(V381="""","""",if($S381,""Not aligned w/ a specific learning goal."",V381&amp;"": ""&amp;vlookup(to_text(V381),'1.Learning-Goals'!$A$3:$B$100,2,FALSE)))"),"")</f>
        <v/>
      </c>
      <c r="AA381" s="46" t="str">
        <f>IFERROR(__xludf.DUMMYFUNCTION("if(W381="""","""",if($S381,""Not aligned w/ a specific learning goal."",W381&amp;"": ""&amp;vlookup(to_text(W381),'1.Learning-Goals'!$A$3:$B$100,2,FALSE)))"),"")</f>
        <v/>
      </c>
      <c r="AB381" s="48"/>
      <c r="AC381" s="48"/>
      <c r="AD381" s="48"/>
      <c r="AE381" s="48"/>
      <c r="AF381" s="48"/>
      <c r="AG381" s="48"/>
      <c r="AH381" s="48"/>
      <c r="AI381" s="48"/>
    </row>
    <row r="382">
      <c r="A382" s="41"/>
      <c r="B382" s="42" t="str">
        <f t="shared" si="1"/>
        <v/>
      </c>
      <c r="C382" s="38" t="s">
        <v>1036</v>
      </c>
      <c r="D382" s="43" t="s">
        <v>1037</v>
      </c>
      <c r="E382" s="38" t="s">
        <v>363</v>
      </c>
      <c r="F382" s="38" t="s">
        <v>387</v>
      </c>
      <c r="G382" s="43" t="s">
        <v>752</v>
      </c>
      <c r="H382" s="38" t="s">
        <v>6</v>
      </c>
      <c r="I382" s="43" t="s">
        <v>388</v>
      </c>
      <c r="J382" s="50"/>
      <c r="K382" s="50"/>
      <c r="L382" s="50"/>
      <c r="M382" s="43"/>
      <c r="N382" s="43"/>
      <c r="O382" s="38" t="s">
        <v>906</v>
      </c>
      <c r="P382" s="51" t="s">
        <v>1038</v>
      </c>
      <c r="Q382" s="45">
        <v>44451.0</v>
      </c>
      <c r="R382" s="46" t="str">
        <f>IFERROR(__xludf.DUMMYFUNCTION("if(isblank($A382),"""",REGEXREPLACE($A382,   "",?(\d),?"",  ""$1""&amp;""-""&amp;$H382))"),"")</f>
        <v/>
      </c>
      <c r="S382" s="47" t="b">
        <f t="shared" si="2"/>
        <v>0</v>
      </c>
      <c r="T382" s="47" t="str">
        <f>IFERROR(__xludf.DUMMYFUNCTION("iferror(split(A382,"","",TRUE,TRUE),"""")"),"")</f>
        <v/>
      </c>
      <c r="U382" s="47"/>
      <c r="V382" s="47"/>
      <c r="W382" s="47"/>
      <c r="X382" s="46" t="str">
        <f>IFERROR(__xludf.DUMMYFUNCTION("if(T382="""","""",if($S382,""Not aligned w/ a specific learning goal."",T382&amp;"": ""&amp;vlookup(to_text(T382),'1.Learning-Goals'!$A$3:$B$100,2,FALSE)))"),"")</f>
        <v/>
      </c>
      <c r="Y382" s="46" t="str">
        <f>IFERROR(__xludf.DUMMYFUNCTION("if(U382="""","""",if($S382,""Not aligned w/ a specific learning goal."",U382&amp;"": ""&amp;vlookup(to_text(U382),'1.Learning-Goals'!$A$3:$B$100,2,FALSE)))"),"")</f>
        <v/>
      </c>
      <c r="Z382" s="46" t="str">
        <f>IFERROR(__xludf.DUMMYFUNCTION("if(V382="""","""",if($S382,""Not aligned w/ a specific learning goal."",V382&amp;"": ""&amp;vlookup(to_text(V382),'1.Learning-Goals'!$A$3:$B$100,2,FALSE)))"),"")</f>
        <v/>
      </c>
      <c r="AA382" s="46" t="str">
        <f>IFERROR(__xludf.DUMMYFUNCTION("if(W382="""","""",if($S382,""Not aligned w/ a specific learning goal."",W382&amp;"": ""&amp;vlookup(to_text(W382),'1.Learning-Goals'!$A$3:$B$100,2,FALSE)))"),"")</f>
        <v/>
      </c>
      <c r="AB382" s="48"/>
      <c r="AC382" s="48"/>
      <c r="AD382" s="48"/>
      <c r="AE382" s="48"/>
      <c r="AF382" s="48"/>
      <c r="AG382" s="48"/>
      <c r="AH382" s="48"/>
      <c r="AI382" s="48"/>
    </row>
    <row r="383">
      <c r="A383" s="41"/>
      <c r="B383" s="42" t="str">
        <f t="shared" si="1"/>
        <v/>
      </c>
      <c r="C383" s="38" t="s">
        <v>1039</v>
      </c>
      <c r="D383" s="43" t="s">
        <v>1040</v>
      </c>
      <c r="E383" s="38" t="s">
        <v>363</v>
      </c>
      <c r="F383" s="38" t="s">
        <v>387</v>
      </c>
      <c r="G383" s="43" t="s">
        <v>752</v>
      </c>
      <c r="H383" s="38" t="s">
        <v>6</v>
      </c>
      <c r="I383" s="43" t="s">
        <v>388</v>
      </c>
      <c r="J383" s="50"/>
      <c r="K383" s="50"/>
      <c r="L383" s="50"/>
      <c r="M383" s="43"/>
      <c r="N383" s="43"/>
      <c r="O383" s="38" t="s">
        <v>906</v>
      </c>
      <c r="P383" s="51" t="s">
        <v>1041</v>
      </c>
      <c r="Q383" s="45">
        <v>44451.0</v>
      </c>
      <c r="R383" s="46" t="str">
        <f>IFERROR(__xludf.DUMMYFUNCTION("if(isblank($A383),"""",REGEXREPLACE($A383,   "",?(\d),?"",  ""$1""&amp;""-""&amp;$H383))"),"")</f>
        <v/>
      </c>
      <c r="S383" s="47" t="b">
        <f t="shared" si="2"/>
        <v>0</v>
      </c>
      <c r="T383" s="47" t="str">
        <f>IFERROR(__xludf.DUMMYFUNCTION("iferror(split(A383,"","",TRUE,TRUE),"""")"),"")</f>
        <v/>
      </c>
      <c r="U383" s="47"/>
      <c r="V383" s="47"/>
      <c r="W383" s="47"/>
      <c r="X383" s="46" t="str">
        <f>IFERROR(__xludf.DUMMYFUNCTION("if(T383="""","""",if($S383,""Not aligned w/ a specific learning goal."",T383&amp;"": ""&amp;vlookup(to_text(T383),'1.Learning-Goals'!$A$3:$B$100,2,FALSE)))"),"")</f>
        <v/>
      </c>
      <c r="Y383" s="46" t="str">
        <f>IFERROR(__xludf.DUMMYFUNCTION("if(U383="""","""",if($S383,""Not aligned w/ a specific learning goal."",U383&amp;"": ""&amp;vlookup(to_text(U383),'1.Learning-Goals'!$A$3:$B$100,2,FALSE)))"),"")</f>
        <v/>
      </c>
      <c r="Z383" s="46" t="str">
        <f>IFERROR(__xludf.DUMMYFUNCTION("if(V383="""","""",if($S383,""Not aligned w/ a specific learning goal."",V383&amp;"": ""&amp;vlookup(to_text(V383),'1.Learning-Goals'!$A$3:$B$100,2,FALSE)))"),"")</f>
        <v/>
      </c>
      <c r="AA383" s="46" t="str">
        <f>IFERROR(__xludf.DUMMYFUNCTION("if(W383="""","""",if($S383,""Not aligned w/ a specific learning goal."",W383&amp;"": ""&amp;vlookup(to_text(W383),'1.Learning-Goals'!$A$3:$B$100,2,FALSE)))"),"")</f>
        <v/>
      </c>
      <c r="AB383" s="48"/>
      <c r="AC383" s="48"/>
      <c r="AD383" s="48"/>
      <c r="AE383" s="48"/>
      <c r="AF383" s="48"/>
      <c r="AG383" s="48"/>
      <c r="AH383" s="48"/>
      <c r="AI383" s="48"/>
    </row>
    <row r="384">
      <c r="A384" s="41"/>
      <c r="B384" s="42" t="str">
        <f t="shared" si="1"/>
        <v/>
      </c>
      <c r="C384" s="38" t="s">
        <v>1042</v>
      </c>
      <c r="D384" s="43" t="s">
        <v>1043</v>
      </c>
      <c r="E384" s="38" t="s">
        <v>363</v>
      </c>
      <c r="F384" s="38" t="s">
        <v>387</v>
      </c>
      <c r="G384" s="43" t="s">
        <v>752</v>
      </c>
      <c r="H384" s="38" t="s">
        <v>6</v>
      </c>
      <c r="I384" s="43" t="s">
        <v>388</v>
      </c>
      <c r="J384" s="50"/>
      <c r="K384" s="50"/>
      <c r="L384" s="50"/>
      <c r="M384" s="43"/>
      <c r="N384" s="43"/>
      <c r="O384" s="38" t="s">
        <v>906</v>
      </c>
      <c r="P384" s="51" t="s">
        <v>1044</v>
      </c>
      <c r="Q384" s="45">
        <v>44451.0</v>
      </c>
      <c r="R384" s="46" t="str">
        <f>IFERROR(__xludf.DUMMYFUNCTION("if(isblank($A384),"""",REGEXREPLACE($A384,   "",?(\d),?"",  ""$1""&amp;""-""&amp;$H384))"),"")</f>
        <v/>
      </c>
      <c r="S384" s="47" t="b">
        <f t="shared" si="2"/>
        <v>0</v>
      </c>
      <c r="T384" s="47" t="str">
        <f>IFERROR(__xludf.DUMMYFUNCTION("iferror(split(A384,"","",TRUE,TRUE),"""")"),"")</f>
        <v/>
      </c>
      <c r="U384" s="47"/>
      <c r="V384" s="47"/>
      <c r="W384" s="47"/>
      <c r="X384" s="46" t="str">
        <f>IFERROR(__xludf.DUMMYFUNCTION("if(T384="""","""",if($S384,""Not aligned w/ a specific learning goal."",T384&amp;"": ""&amp;vlookup(to_text(T384),'1.Learning-Goals'!$A$3:$B$100,2,FALSE)))"),"")</f>
        <v/>
      </c>
      <c r="Y384" s="46" t="str">
        <f>IFERROR(__xludf.DUMMYFUNCTION("if(U384="""","""",if($S384,""Not aligned w/ a specific learning goal."",U384&amp;"": ""&amp;vlookup(to_text(U384),'1.Learning-Goals'!$A$3:$B$100,2,FALSE)))"),"")</f>
        <v/>
      </c>
      <c r="Z384" s="46" t="str">
        <f>IFERROR(__xludf.DUMMYFUNCTION("if(V384="""","""",if($S384,""Not aligned w/ a specific learning goal."",V384&amp;"": ""&amp;vlookup(to_text(V384),'1.Learning-Goals'!$A$3:$B$100,2,FALSE)))"),"")</f>
        <v/>
      </c>
      <c r="AA384" s="46" t="str">
        <f>IFERROR(__xludf.DUMMYFUNCTION("if(W384="""","""",if($S384,""Not aligned w/ a specific learning goal."",W384&amp;"": ""&amp;vlookup(to_text(W384),'1.Learning-Goals'!$A$3:$B$100,2,FALSE)))"),"")</f>
        <v/>
      </c>
      <c r="AB384" s="48"/>
      <c r="AC384" s="48"/>
      <c r="AD384" s="48"/>
      <c r="AE384" s="48"/>
      <c r="AF384" s="48"/>
      <c r="AG384" s="48"/>
      <c r="AH384" s="48"/>
      <c r="AI384" s="48"/>
    </row>
    <row r="385">
      <c r="A385" s="41"/>
      <c r="B385" s="42" t="str">
        <f t="shared" si="1"/>
        <v/>
      </c>
      <c r="C385" s="38" t="s">
        <v>1045</v>
      </c>
      <c r="D385" s="43" t="s">
        <v>1046</v>
      </c>
      <c r="E385" s="38" t="s">
        <v>363</v>
      </c>
      <c r="F385" s="38" t="s">
        <v>387</v>
      </c>
      <c r="G385" s="43" t="s">
        <v>752</v>
      </c>
      <c r="H385" s="38" t="s">
        <v>6</v>
      </c>
      <c r="I385" s="43" t="s">
        <v>388</v>
      </c>
      <c r="J385" s="50"/>
      <c r="K385" s="50"/>
      <c r="L385" s="50"/>
      <c r="M385" s="43"/>
      <c r="N385" s="43"/>
      <c r="O385" s="38" t="s">
        <v>906</v>
      </c>
      <c r="P385" s="51" t="s">
        <v>1047</v>
      </c>
      <c r="Q385" s="45">
        <v>44451.0</v>
      </c>
      <c r="R385" s="46" t="str">
        <f>IFERROR(__xludf.DUMMYFUNCTION("if(isblank($A385),"""",REGEXREPLACE($A385,   "",?(\d),?"",  ""$1""&amp;""-""&amp;$H385))"),"")</f>
        <v/>
      </c>
      <c r="S385" s="47" t="b">
        <f t="shared" si="2"/>
        <v>0</v>
      </c>
      <c r="T385" s="47" t="str">
        <f>IFERROR(__xludf.DUMMYFUNCTION("iferror(split(A385,"","",TRUE,TRUE),"""")"),"")</f>
        <v/>
      </c>
      <c r="U385" s="47"/>
      <c r="V385" s="47"/>
      <c r="W385" s="47"/>
      <c r="X385" s="46" t="str">
        <f>IFERROR(__xludf.DUMMYFUNCTION("if(T385="""","""",if($S385,""Not aligned w/ a specific learning goal."",T385&amp;"": ""&amp;vlookup(to_text(T385),'1.Learning-Goals'!$A$3:$B$100,2,FALSE)))"),"")</f>
        <v/>
      </c>
      <c r="Y385" s="46" t="str">
        <f>IFERROR(__xludf.DUMMYFUNCTION("if(U385="""","""",if($S385,""Not aligned w/ a specific learning goal."",U385&amp;"": ""&amp;vlookup(to_text(U385),'1.Learning-Goals'!$A$3:$B$100,2,FALSE)))"),"")</f>
        <v/>
      </c>
      <c r="Z385" s="46" t="str">
        <f>IFERROR(__xludf.DUMMYFUNCTION("if(V385="""","""",if($S385,""Not aligned w/ a specific learning goal."",V385&amp;"": ""&amp;vlookup(to_text(V385),'1.Learning-Goals'!$A$3:$B$100,2,FALSE)))"),"")</f>
        <v/>
      </c>
      <c r="AA385" s="46" t="str">
        <f>IFERROR(__xludf.DUMMYFUNCTION("if(W385="""","""",if($S385,""Not aligned w/ a specific learning goal."",W385&amp;"": ""&amp;vlookup(to_text(W385),'1.Learning-Goals'!$A$3:$B$100,2,FALSE)))"),"")</f>
        <v/>
      </c>
      <c r="AB385" s="48"/>
      <c r="AC385" s="48"/>
      <c r="AD385" s="48"/>
      <c r="AE385" s="48"/>
      <c r="AF385" s="48"/>
      <c r="AG385" s="48"/>
      <c r="AH385" s="48"/>
      <c r="AI385" s="48"/>
    </row>
    <row r="386">
      <c r="A386" s="41"/>
      <c r="B386" s="42" t="str">
        <f t="shared" si="1"/>
        <v/>
      </c>
      <c r="C386" s="38" t="s">
        <v>1048</v>
      </c>
      <c r="D386" s="43" t="s">
        <v>1049</v>
      </c>
      <c r="E386" s="38" t="s">
        <v>363</v>
      </c>
      <c r="F386" s="38" t="s">
        <v>387</v>
      </c>
      <c r="G386" s="43" t="s">
        <v>752</v>
      </c>
      <c r="H386" s="38" t="s">
        <v>6</v>
      </c>
      <c r="I386" s="43" t="s">
        <v>388</v>
      </c>
      <c r="J386" s="50"/>
      <c r="K386" s="50"/>
      <c r="L386" s="50"/>
      <c r="M386" s="43"/>
      <c r="N386" s="43"/>
      <c r="O386" s="38" t="s">
        <v>906</v>
      </c>
      <c r="P386" s="51" t="s">
        <v>1050</v>
      </c>
      <c r="Q386" s="45">
        <v>44451.0</v>
      </c>
      <c r="R386" s="46" t="str">
        <f>IFERROR(__xludf.DUMMYFUNCTION("if(isblank($A386),"""",REGEXREPLACE($A386,   "",?(\d),?"",  ""$1""&amp;""-""&amp;$H386))"),"")</f>
        <v/>
      </c>
      <c r="S386" s="47" t="b">
        <f t="shared" si="2"/>
        <v>0</v>
      </c>
      <c r="T386" s="47" t="str">
        <f>IFERROR(__xludf.DUMMYFUNCTION("iferror(split(A386,"","",TRUE,TRUE),"""")"),"")</f>
        <v/>
      </c>
      <c r="U386" s="47"/>
      <c r="V386" s="47"/>
      <c r="W386" s="47"/>
      <c r="X386" s="46" t="str">
        <f>IFERROR(__xludf.DUMMYFUNCTION("if(T386="""","""",if($S386,""Not aligned w/ a specific learning goal."",T386&amp;"": ""&amp;vlookup(to_text(T386),'1.Learning-Goals'!$A$3:$B$100,2,FALSE)))"),"")</f>
        <v/>
      </c>
      <c r="Y386" s="46" t="str">
        <f>IFERROR(__xludf.DUMMYFUNCTION("if(U386="""","""",if($S386,""Not aligned w/ a specific learning goal."",U386&amp;"": ""&amp;vlookup(to_text(U386),'1.Learning-Goals'!$A$3:$B$100,2,FALSE)))"),"")</f>
        <v/>
      </c>
      <c r="Z386" s="46" t="str">
        <f>IFERROR(__xludf.DUMMYFUNCTION("if(V386="""","""",if($S386,""Not aligned w/ a specific learning goal."",V386&amp;"": ""&amp;vlookup(to_text(V386),'1.Learning-Goals'!$A$3:$B$100,2,FALSE)))"),"")</f>
        <v/>
      </c>
      <c r="AA386" s="46" t="str">
        <f>IFERROR(__xludf.DUMMYFUNCTION("if(W386="""","""",if($S386,""Not aligned w/ a specific learning goal."",W386&amp;"": ""&amp;vlookup(to_text(W386),'1.Learning-Goals'!$A$3:$B$100,2,FALSE)))"),"")</f>
        <v/>
      </c>
      <c r="AB386" s="48"/>
      <c r="AC386" s="48"/>
      <c r="AD386" s="48"/>
      <c r="AE386" s="48"/>
      <c r="AF386" s="48"/>
      <c r="AG386" s="48"/>
      <c r="AH386" s="48"/>
      <c r="AI386" s="48"/>
    </row>
    <row r="387">
      <c r="A387" s="41"/>
      <c r="B387" s="42" t="str">
        <f t="shared" si="1"/>
        <v/>
      </c>
      <c r="C387" s="38" t="s">
        <v>1051</v>
      </c>
      <c r="D387" s="43" t="s">
        <v>1052</v>
      </c>
      <c r="E387" s="38" t="s">
        <v>363</v>
      </c>
      <c r="F387" s="38" t="s">
        <v>387</v>
      </c>
      <c r="G387" s="43" t="s">
        <v>752</v>
      </c>
      <c r="H387" s="38" t="s">
        <v>6</v>
      </c>
      <c r="I387" s="43" t="s">
        <v>388</v>
      </c>
      <c r="J387" s="50"/>
      <c r="K387" s="50"/>
      <c r="L387" s="50"/>
      <c r="M387" s="43"/>
      <c r="N387" s="43"/>
      <c r="O387" s="38" t="s">
        <v>906</v>
      </c>
      <c r="P387" s="51" t="s">
        <v>1053</v>
      </c>
      <c r="Q387" s="45">
        <v>44451.0</v>
      </c>
      <c r="R387" s="46" t="str">
        <f>IFERROR(__xludf.DUMMYFUNCTION("if(isblank($A387),"""",REGEXREPLACE($A387,   "",?(\d),?"",  ""$1""&amp;""-""&amp;$H387))"),"")</f>
        <v/>
      </c>
      <c r="S387" s="47" t="b">
        <f t="shared" si="2"/>
        <v>0</v>
      </c>
      <c r="T387" s="47" t="str">
        <f>IFERROR(__xludf.DUMMYFUNCTION("iferror(split(A387,"","",TRUE,TRUE),"""")"),"")</f>
        <v/>
      </c>
      <c r="U387" s="47"/>
      <c r="V387" s="47"/>
      <c r="W387" s="47"/>
      <c r="X387" s="46" t="str">
        <f>IFERROR(__xludf.DUMMYFUNCTION("if(T387="""","""",if($S387,""Not aligned w/ a specific learning goal."",T387&amp;"": ""&amp;vlookup(to_text(T387),'1.Learning-Goals'!$A$3:$B$100,2,FALSE)))"),"")</f>
        <v/>
      </c>
      <c r="Y387" s="46" t="str">
        <f>IFERROR(__xludf.DUMMYFUNCTION("if(U387="""","""",if($S387,""Not aligned w/ a specific learning goal."",U387&amp;"": ""&amp;vlookup(to_text(U387),'1.Learning-Goals'!$A$3:$B$100,2,FALSE)))"),"")</f>
        <v/>
      </c>
      <c r="Z387" s="46" t="str">
        <f>IFERROR(__xludf.DUMMYFUNCTION("if(V387="""","""",if($S387,""Not aligned w/ a specific learning goal."",V387&amp;"": ""&amp;vlookup(to_text(V387),'1.Learning-Goals'!$A$3:$B$100,2,FALSE)))"),"")</f>
        <v/>
      </c>
      <c r="AA387" s="46" t="str">
        <f>IFERROR(__xludf.DUMMYFUNCTION("if(W387="""","""",if($S387,""Not aligned w/ a specific learning goal."",W387&amp;"": ""&amp;vlookup(to_text(W387),'1.Learning-Goals'!$A$3:$B$100,2,FALSE)))"),"")</f>
        <v/>
      </c>
      <c r="AB387" s="48"/>
      <c r="AC387" s="48"/>
      <c r="AD387" s="48"/>
      <c r="AE387" s="48"/>
      <c r="AF387" s="48"/>
      <c r="AG387" s="48"/>
      <c r="AH387" s="48"/>
      <c r="AI387" s="48"/>
    </row>
    <row r="388">
      <c r="A388" s="41"/>
      <c r="B388" s="42" t="str">
        <f t="shared" si="1"/>
        <v/>
      </c>
      <c r="C388" s="38" t="s">
        <v>1054</v>
      </c>
      <c r="D388" s="43" t="s">
        <v>1055</v>
      </c>
      <c r="E388" s="38" t="s">
        <v>363</v>
      </c>
      <c r="F388" s="38" t="s">
        <v>387</v>
      </c>
      <c r="G388" s="43" t="s">
        <v>752</v>
      </c>
      <c r="H388" s="38" t="s">
        <v>6</v>
      </c>
      <c r="I388" s="43" t="s">
        <v>388</v>
      </c>
      <c r="J388" s="50"/>
      <c r="K388" s="50"/>
      <c r="L388" s="50"/>
      <c r="M388" s="43"/>
      <c r="N388" s="43"/>
      <c r="O388" s="38" t="s">
        <v>906</v>
      </c>
      <c r="P388" s="51" t="s">
        <v>1056</v>
      </c>
      <c r="Q388" s="45">
        <v>44451.0</v>
      </c>
      <c r="R388" s="46" t="str">
        <f>IFERROR(__xludf.DUMMYFUNCTION("if(isblank($A388),"""",REGEXREPLACE($A388,   "",?(\d),?"",  ""$1""&amp;""-""&amp;$H388))"),"")</f>
        <v/>
      </c>
      <c r="S388" s="47" t="b">
        <f t="shared" si="2"/>
        <v>0</v>
      </c>
      <c r="T388" s="47" t="str">
        <f>IFERROR(__xludf.DUMMYFUNCTION("iferror(split(A388,"","",TRUE,TRUE),"""")"),"")</f>
        <v/>
      </c>
      <c r="U388" s="47"/>
      <c r="V388" s="47"/>
      <c r="W388" s="47"/>
      <c r="X388" s="46" t="str">
        <f>IFERROR(__xludf.DUMMYFUNCTION("if(T388="""","""",if($S388,""Not aligned w/ a specific learning goal."",T388&amp;"": ""&amp;vlookup(to_text(T388),'1.Learning-Goals'!$A$3:$B$100,2,FALSE)))"),"")</f>
        <v/>
      </c>
      <c r="Y388" s="46" t="str">
        <f>IFERROR(__xludf.DUMMYFUNCTION("if(U388="""","""",if($S388,""Not aligned w/ a specific learning goal."",U388&amp;"": ""&amp;vlookup(to_text(U388),'1.Learning-Goals'!$A$3:$B$100,2,FALSE)))"),"")</f>
        <v/>
      </c>
      <c r="Z388" s="46" t="str">
        <f>IFERROR(__xludf.DUMMYFUNCTION("if(V388="""","""",if($S388,""Not aligned w/ a specific learning goal."",V388&amp;"": ""&amp;vlookup(to_text(V388),'1.Learning-Goals'!$A$3:$B$100,2,FALSE)))"),"")</f>
        <v/>
      </c>
      <c r="AA388" s="46" t="str">
        <f>IFERROR(__xludf.DUMMYFUNCTION("if(W388="""","""",if($S388,""Not aligned w/ a specific learning goal."",W388&amp;"": ""&amp;vlookup(to_text(W388),'1.Learning-Goals'!$A$3:$B$100,2,FALSE)))"),"")</f>
        <v/>
      </c>
      <c r="AB388" s="48"/>
      <c r="AC388" s="48"/>
      <c r="AD388" s="48"/>
      <c r="AE388" s="48"/>
      <c r="AF388" s="48"/>
      <c r="AG388" s="48"/>
      <c r="AH388" s="48"/>
      <c r="AI388" s="48"/>
    </row>
    <row r="389">
      <c r="A389" s="41"/>
      <c r="B389" s="42" t="str">
        <f t="shared" si="1"/>
        <v/>
      </c>
      <c r="C389" s="38" t="s">
        <v>1057</v>
      </c>
      <c r="D389" s="43" t="s">
        <v>1058</v>
      </c>
      <c r="E389" s="38" t="s">
        <v>363</v>
      </c>
      <c r="F389" s="38" t="s">
        <v>387</v>
      </c>
      <c r="G389" s="43" t="s">
        <v>752</v>
      </c>
      <c r="H389" s="38" t="s">
        <v>6</v>
      </c>
      <c r="I389" s="43" t="s">
        <v>388</v>
      </c>
      <c r="J389" s="50"/>
      <c r="K389" s="50"/>
      <c r="L389" s="50"/>
      <c r="M389" s="43"/>
      <c r="N389" s="43"/>
      <c r="O389" s="38" t="s">
        <v>906</v>
      </c>
      <c r="P389" s="51" t="s">
        <v>1059</v>
      </c>
      <c r="Q389" s="45">
        <v>44451.0</v>
      </c>
      <c r="R389" s="46" t="str">
        <f>IFERROR(__xludf.DUMMYFUNCTION("if(isblank($A389),"""",REGEXREPLACE($A389,   "",?(\d),?"",  ""$1""&amp;""-""&amp;$H389))"),"")</f>
        <v/>
      </c>
      <c r="S389" s="47" t="b">
        <f t="shared" si="2"/>
        <v>0</v>
      </c>
      <c r="T389" s="47" t="str">
        <f>IFERROR(__xludf.DUMMYFUNCTION("iferror(split(A389,"","",TRUE,TRUE),"""")"),"")</f>
        <v/>
      </c>
      <c r="U389" s="47"/>
      <c r="V389" s="47"/>
      <c r="W389" s="47"/>
      <c r="X389" s="46" t="str">
        <f>IFERROR(__xludf.DUMMYFUNCTION("if(T389="""","""",if($S389,""Not aligned w/ a specific learning goal."",T389&amp;"": ""&amp;vlookup(to_text(T389),'1.Learning-Goals'!$A$3:$B$100,2,FALSE)))"),"")</f>
        <v/>
      </c>
      <c r="Y389" s="46" t="str">
        <f>IFERROR(__xludf.DUMMYFUNCTION("if(U389="""","""",if($S389,""Not aligned w/ a specific learning goal."",U389&amp;"": ""&amp;vlookup(to_text(U389),'1.Learning-Goals'!$A$3:$B$100,2,FALSE)))"),"")</f>
        <v/>
      </c>
      <c r="Z389" s="46" t="str">
        <f>IFERROR(__xludf.DUMMYFUNCTION("if(V389="""","""",if($S389,""Not aligned w/ a specific learning goal."",V389&amp;"": ""&amp;vlookup(to_text(V389),'1.Learning-Goals'!$A$3:$B$100,2,FALSE)))"),"")</f>
        <v/>
      </c>
      <c r="AA389" s="46" t="str">
        <f>IFERROR(__xludf.DUMMYFUNCTION("if(W389="""","""",if($S389,""Not aligned w/ a specific learning goal."",W389&amp;"": ""&amp;vlookup(to_text(W389),'1.Learning-Goals'!$A$3:$B$100,2,FALSE)))"),"")</f>
        <v/>
      </c>
      <c r="AB389" s="48"/>
      <c r="AC389" s="48"/>
      <c r="AD389" s="48"/>
      <c r="AE389" s="48"/>
      <c r="AF389" s="48"/>
      <c r="AG389" s="48"/>
      <c r="AH389" s="48"/>
      <c r="AI389" s="48"/>
    </row>
    <row r="390">
      <c r="A390" s="41"/>
      <c r="B390" s="42" t="str">
        <f t="shared" si="1"/>
        <v/>
      </c>
      <c r="C390" s="38" t="s">
        <v>1060</v>
      </c>
      <c r="D390" s="43" t="s">
        <v>905</v>
      </c>
      <c r="E390" s="38" t="s">
        <v>363</v>
      </c>
      <c r="F390" s="38" t="s">
        <v>387</v>
      </c>
      <c r="G390" s="43">
        <v>5.0</v>
      </c>
      <c r="H390" s="38" t="s">
        <v>6</v>
      </c>
      <c r="I390" s="43" t="s">
        <v>388</v>
      </c>
      <c r="J390" s="50"/>
      <c r="K390" s="50"/>
      <c r="L390" s="50"/>
      <c r="M390" s="43"/>
      <c r="N390" s="43"/>
      <c r="O390" s="38" t="s">
        <v>1061</v>
      </c>
      <c r="P390" s="51" t="s">
        <v>1062</v>
      </c>
      <c r="Q390" s="45">
        <v>44322.0</v>
      </c>
      <c r="R390" s="46" t="str">
        <f>IFERROR(__xludf.DUMMYFUNCTION("if(isblank($A390),"""",REGEXREPLACE($A390,   "",?(\d),?"",  ""$1""&amp;""-""&amp;$H390))"),"")</f>
        <v/>
      </c>
      <c r="S390" s="47" t="b">
        <f t="shared" si="2"/>
        <v>0</v>
      </c>
      <c r="T390" s="47" t="str">
        <f>IFERROR(__xludf.DUMMYFUNCTION("iferror(split(A390,"","",TRUE,TRUE),"""")"),"")</f>
        <v/>
      </c>
      <c r="U390" s="47"/>
      <c r="V390" s="47"/>
      <c r="W390" s="47"/>
      <c r="X390" s="46" t="str">
        <f>IFERROR(__xludf.DUMMYFUNCTION("if(T390="""","""",if($S390,""Not aligned w/ a specific learning goal."",T390&amp;"": ""&amp;vlookup(to_text(T390),'1.Learning-Goals'!$A$3:$B$100,2,FALSE)))"),"")</f>
        <v/>
      </c>
      <c r="Y390" s="46" t="str">
        <f>IFERROR(__xludf.DUMMYFUNCTION("if(U390="""","""",if($S390,""Not aligned w/ a specific learning goal."",U390&amp;"": ""&amp;vlookup(to_text(U390),'1.Learning-Goals'!$A$3:$B$100,2,FALSE)))"),"")</f>
        <v/>
      </c>
      <c r="Z390" s="46" t="str">
        <f>IFERROR(__xludf.DUMMYFUNCTION("if(V390="""","""",if($S390,""Not aligned w/ a specific learning goal."",V390&amp;"": ""&amp;vlookup(to_text(V390),'1.Learning-Goals'!$A$3:$B$100,2,FALSE)))"),"")</f>
        <v/>
      </c>
      <c r="AA390" s="46" t="str">
        <f>IFERROR(__xludf.DUMMYFUNCTION("if(W390="""","""",if($S390,""Not aligned w/ a specific learning goal."",W390&amp;"": ""&amp;vlookup(to_text(W390),'1.Learning-Goals'!$A$3:$B$100,2,FALSE)))"),"")</f>
        <v/>
      </c>
      <c r="AB390" s="48"/>
      <c r="AC390" s="48"/>
      <c r="AD390" s="48"/>
      <c r="AE390" s="48"/>
      <c r="AF390" s="48"/>
      <c r="AG390" s="48"/>
      <c r="AH390" s="48"/>
      <c r="AI390" s="48"/>
    </row>
    <row r="391">
      <c r="A391" s="41"/>
      <c r="B391" s="42" t="str">
        <f t="shared" si="1"/>
        <v/>
      </c>
      <c r="C391" s="38" t="s">
        <v>1063</v>
      </c>
      <c r="D391" s="43" t="s">
        <v>1064</v>
      </c>
      <c r="E391" s="38" t="s">
        <v>363</v>
      </c>
      <c r="F391" s="38" t="s">
        <v>387</v>
      </c>
      <c r="G391" s="43">
        <v>5.0</v>
      </c>
      <c r="H391" s="38" t="s">
        <v>6</v>
      </c>
      <c r="I391" s="43" t="s">
        <v>388</v>
      </c>
      <c r="J391" s="50"/>
      <c r="K391" s="50"/>
      <c r="L391" s="50"/>
      <c r="M391" s="43"/>
      <c r="N391" s="43"/>
      <c r="O391" s="38" t="s">
        <v>1061</v>
      </c>
      <c r="P391" s="51" t="s">
        <v>1065</v>
      </c>
      <c r="Q391" s="45">
        <v>44322.0</v>
      </c>
      <c r="R391" s="46" t="str">
        <f>IFERROR(__xludf.DUMMYFUNCTION("if(isblank($A391),"""",REGEXREPLACE($A391,   "",?(\d),?"",  ""$1""&amp;""-""&amp;$H391))"),"")</f>
        <v/>
      </c>
      <c r="S391" s="47" t="b">
        <f t="shared" si="2"/>
        <v>0</v>
      </c>
      <c r="T391" s="47" t="str">
        <f>IFERROR(__xludf.DUMMYFUNCTION("iferror(split(A391,"","",TRUE,TRUE),"""")"),"")</f>
        <v/>
      </c>
      <c r="U391" s="47"/>
      <c r="V391" s="47"/>
      <c r="W391" s="47"/>
      <c r="X391" s="46" t="str">
        <f>IFERROR(__xludf.DUMMYFUNCTION("if(T391="""","""",if($S391,""Not aligned w/ a specific learning goal."",T391&amp;"": ""&amp;vlookup(to_text(T391),'1.Learning-Goals'!$A$3:$B$100,2,FALSE)))"),"")</f>
        <v/>
      </c>
      <c r="Y391" s="46" t="str">
        <f>IFERROR(__xludf.DUMMYFUNCTION("if(U391="""","""",if($S391,""Not aligned w/ a specific learning goal."",U391&amp;"": ""&amp;vlookup(to_text(U391),'1.Learning-Goals'!$A$3:$B$100,2,FALSE)))"),"")</f>
        <v/>
      </c>
      <c r="Z391" s="46" t="str">
        <f>IFERROR(__xludf.DUMMYFUNCTION("if(V391="""","""",if($S391,""Not aligned w/ a specific learning goal."",V391&amp;"": ""&amp;vlookup(to_text(V391),'1.Learning-Goals'!$A$3:$B$100,2,FALSE)))"),"")</f>
        <v/>
      </c>
      <c r="AA391" s="46" t="str">
        <f>IFERROR(__xludf.DUMMYFUNCTION("if(W391="""","""",if($S391,""Not aligned w/ a specific learning goal."",W391&amp;"": ""&amp;vlookup(to_text(W391),'1.Learning-Goals'!$A$3:$B$100,2,FALSE)))"),"")</f>
        <v/>
      </c>
      <c r="AB391" s="48"/>
      <c r="AC391" s="48"/>
      <c r="AD391" s="48"/>
      <c r="AE391" s="48"/>
      <c r="AF391" s="48"/>
      <c r="AG391" s="48"/>
      <c r="AH391" s="48"/>
      <c r="AI391" s="48"/>
    </row>
    <row r="392">
      <c r="A392" s="41"/>
      <c r="B392" s="42" t="str">
        <f t="shared" si="1"/>
        <v/>
      </c>
      <c r="C392" s="38" t="s">
        <v>1066</v>
      </c>
      <c r="D392" s="43" t="s">
        <v>1067</v>
      </c>
      <c r="E392" s="38" t="s">
        <v>363</v>
      </c>
      <c r="F392" s="38" t="s">
        <v>387</v>
      </c>
      <c r="G392" s="43">
        <v>5.0</v>
      </c>
      <c r="H392" s="38" t="s">
        <v>6</v>
      </c>
      <c r="I392" s="43" t="s">
        <v>388</v>
      </c>
      <c r="J392" s="50"/>
      <c r="K392" s="50"/>
      <c r="L392" s="50"/>
      <c r="M392" s="43"/>
      <c r="N392" s="43"/>
      <c r="O392" s="38" t="s">
        <v>1061</v>
      </c>
      <c r="P392" s="51" t="s">
        <v>1068</v>
      </c>
      <c r="Q392" s="45">
        <v>44322.0</v>
      </c>
      <c r="R392" s="46" t="str">
        <f>IFERROR(__xludf.DUMMYFUNCTION("if(isblank($A392),"""",REGEXREPLACE($A392,   "",?(\d),?"",  ""$1""&amp;""-""&amp;$H392))"),"")</f>
        <v/>
      </c>
      <c r="S392" s="47" t="b">
        <f t="shared" si="2"/>
        <v>0</v>
      </c>
      <c r="T392" s="47" t="str">
        <f>IFERROR(__xludf.DUMMYFUNCTION("iferror(split(A392,"","",TRUE,TRUE),"""")"),"")</f>
        <v/>
      </c>
      <c r="U392" s="47"/>
      <c r="V392" s="47"/>
      <c r="W392" s="47"/>
      <c r="X392" s="46" t="str">
        <f>IFERROR(__xludf.DUMMYFUNCTION("if(T392="""","""",if($S392,""Not aligned w/ a specific learning goal."",T392&amp;"": ""&amp;vlookup(to_text(T392),'1.Learning-Goals'!$A$3:$B$100,2,FALSE)))"),"")</f>
        <v/>
      </c>
      <c r="Y392" s="46" t="str">
        <f>IFERROR(__xludf.DUMMYFUNCTION("if(U392="""","""",if($S392,""Not aligned w/ a specific learning goal."",U392&amp;"": ""&amp;vlookup(to_text(U392),'1.Learning-Goals'!$A$3:$B$100,2,FALSE)))"),"")</f>
        <v/>
      </c>
      <c r="Z392" s="46" t="str">
        <f>IFERROR(__xludf.DUMMYFUNCTION("if(V392="""","""",if($S392,""Not aligned w/ a specific learning goal."",V392&amp;"": ""&amp;vlookup(to_text(V392),'1.Learning-Goals'!$A$3:$B$100,2,FALSE)))"),"")</f>
        <v/>
      </c>
      <c r="AA392" s="46" t="str">
        <f>IFERROR(__xludf.DUMMYFUNCTION("if(W392="""","""",if($S392,""Not aligned w/ a specific learning goal."",W392&amp;"": ""&amp;vlookup(to_text(W392),'1.Learning-Goals'!$A$3:$B$100,2,FALSE)))"),"")</f>
        <v/>
      </c>
      <c r="AB392" s="48"/>
      <c r="AC392" s="48"/>
      <c r="AD392" s="48"/>
      <c r="AE392" s="48"/>
      <c r="AF392" s="48"/>
      <c r="AG392" s="48"/>
      <c r="AH392" s="48"/>
      <c r="AI392" s="48"/>
    </row>
    <row r="393">
      <c r="A393" s="41"/>
      <c r="B393" s="42" t="str">
        <f t="shared" si="1"/>
        <v/>
      </c>
      <c r="C393" s="38" t="s">
        <v>1069</v>
      </c>
      <c r="D393" s="43" t="s">
        <v>1070</v>
      </c>
      <c r="E393" s="38" t="s">
        <v>363</v>
      </c>
      <c r="F393" s="38" t="s">
        <v>387</v>
      </c>
      <c r="G393" s="43">
        <v>5.0</v>
      </c>
      <c r="H393" s="38" t="s">
        <v>6</v>
      </c>
      <c r="I393" s="43" t="s">
        <v>388</v>
      </c>
      <c r="J393" s="50"/>
      <c r="K393" s="50"/>
      <c r="L393" s="50"/>
      <c r="M393" s="43"/>
      <c r="N393" s="43"/>
      <c r="O393" s="38" t="s">
        <v>1061</v>
      </c>
      <c r="P393" s="51" t="s">
        <v>1071</v>
      </c>
      <c r="Q393" s="45">
        <v>44322.0</v>
      </c>
      <c r="R393" s="46" t="str">
        <f>IFERROR(__xludf.DUMMYFUNCTION("if(isblank($A393),"""",REGEXREPLACE($A393,   "",?(\d),?"",  ""$1""&amp;""-""&amp;$H393))"),"")</f>
        <v/>
      </c>
      <c r="S393" s="47" t="b">
        <f t="shared" si="2"/>
        <v>0</v>
      </c>
      <c r="T393" s="47" t="str">
        <f>IFERROR(__xludf.DUMMYFUNCTION("iferror(split(A393,"","",TRUE,TRUE),"""")"),"")</f>
        <v/>
      </c>
      <c r="U393" s="47"/>
      <c r="V393" s="47"/>
      <c r="W393" s="47"/>
      <c r="X393" s="46" t="str">
        <f>IFERROR(__xludf.DUMMYFUNCTION("if(T393="""","""",if($S393,""Not aligned w/ a specific learning goal."",T393&amp;"": ""&amp;vlookup(to_text(T393),'1.Learning-Goals'!$A$3:$B$100,2,FALSE)))"),"")</f>
        <v/>
      </c>
      <c r="Y393" s="46" t="str">
        <f>IFERROR(__xludf.DUMMYFUNCTION("if(U393="""","""",if($S393,""Not aligned w/ a specific learning goal."",U393&amp;"": ""&amp;vlookup(to_text(U393),'1.Learning-Goals'!$A$3:$B$100,2,FALSE)))"),"")</f>
        <v/>
      </c>
      <c r="Z393" s="46" t="str">
        <f>IFERROR(__xludf.DUMMYFUNCTION("if(V393="""","""",if($S393,""Not aligned w/ a specific learning goal."",V393&amp;"": ""&amp;vlookup(to_text(V393),'1.Learning-Goals'!$A$3:$B$100,2,FALSE)))"),"")</f>
        <v/>
      </c>
      <c r="AA393" s="46" t="str">
        <f>IFERROR(__xludf.DUMMYFUNCTION("if(W393="""","""",if($S393,""Not aligned w/ a specific learning goal."",W393&amp;"": ""&amp;vlookup(to_text(W393),'1.Learning-Goals'!$A$3:$B$100,2,FALSE)))"),"")</f>
        <v/>
      </c>
      <c r="AB393" s="48"/>
      <c r="AC393" s="48"/>
      <c r="AD393" s="48"/>
      <c r="AE393" s="48"/>
      <c r="AF393" s="48"/>
      <c r="AG393" s="48"/>
      <c r="AH393" s="48"/>
      <c r="AI393" s="48"/>
    </row>
    <row r="394">
      <c r="A394" s="41"/>
      <c r="B394" s="42" t="str">
        <f t="shared" si="1"/>
        <v/>
      </c>
      <c r="C394" s="38" t="s">
        <v>1072</v>
      </c>
      <c r="D394" s="43" t="s">
        <v>1073</v>
      </c>
      <c r="E394" s="38" t="s">
        <v>363</v>
      </c>
      <c r="F394" s="38" t="s">
        <v>387</v>
      </c>
      <c r="G394" s="43">
        <v>5.0</v>
      </c>
      <c r="H394" s="38" t="s">
        <v>6</v>
      </c>
      <c r="I394" s="43" t="s">
        <v>388</v>
      </c>
      <c r="J394" s="50"/>
      <c r="K394" s="50"/>
      <c r="L394" s="50"/>
      <c r="M394" s="43"/>
      <c r="N394" s="43"/>
      <c r="O394" s="38" t="s">
        <v>1061</v>
      </c>
      <c r="P394" s="51" t="s">
        <v>1074</v>
      </c>
      <c r="Q394" s="45">
        <v>44322.0</v>
      </c>
      <c r="R394" s="46" t="str">
        <f>IFERROR(__xludf.DUMMYFUNCTION("if(isblank($A394),"""",REGEXREPLACE($A394,   "",?(\d),?"",  ""$1""&amp;""-""&amp;$H394))"),"")</f>
        <v/>
      </c>
      <c r="S394" s="47" t="b">
        <f t="shared" si="2"/>
        <v>0</v>
      </c>
      <c r="T394" s="47" t="str">
        <f>IFERROR(__xludf.DUMMYFUNCTION("iferror(split(A394,"","",TRUE,TRUE),"""")"),"")</f>
        <v/>
      </c>
      <c r="U394" s="47"/>
      <c r="V394" s="47"/>
      <c r="W394" s="47"/>
      <c r="X394" s="46" t="str">
        <f>IFERROR(__xludf.DUMMYFUNCTION("if(T394="""","""",if($S394,""Not aligned w/ a specific learning goal."",T394&amp;"": ""&amp;vlookup(to_text(T394),'1.Learning-Goals'!$A$3:$B$100,2,FALSE)))"),"")</f>
        <v/>
      </c>
      <c r="Y394" s="46" t="str">
        <f>IFERROR(__xludf.DUMMYFUNCTION("if(U394="""","""",if($S394,""Not aligned w/ a specific learning goal."",U394&amp;"": ""&amp;vlookup(to_text(U394),'1.Learning-Goals'!$A$3:$B$100,2,FALSE)))"),"")</f>
        <v/>
      </c>
      <c r="Z394" s="46" t="str">
        <f>IFERROR(__xludf.DUMMYFUNCTION("if(V394="""","""",if($S394,""Not aligned w/ a specific learning goal."",V394&amp;"": ""&amp;vlookup(to_text(V394),'1.Learning-Goals'!$A$3:$B$100,2,FALSE)))"),"")</f>
        <v/>
      </c>
      <c r="AA394" s="46" t="str">
        <f>IFERROR(__xludf.DUMMYFUNCTION("if(W394="""","""",if($S394,""Not aligned w/ a specific learning goal."",W394&amp;"": ""&amp;vlookup(to_text(W394),'1.Learning-Goals'!$A$3:$B$100,2,FALSE)))"),"")</f>
        <v/>
      </c>
      <c r="AB394" s="48"/>
      <c r="AC394" s="48"/>
      <c r="AD394" s="48"/>
      <c r="AE394" s="48"/>
      <c r="AF394" s="48"/>
      <c r="AG394" s="48"/>
      <c r="AH394" s="48"/>
      <c r="AI394" s="48"/>
    </row>
    <row r="395">
      <c r="A395" s="41"/>
      <c r="B395" s="42" t="str">
        <f t="shared" si="1"/>
        <v/>
      </c>
      <c r="C395" s="38" t="s">
        <v>1075</v>
      </c>
      <c r="D395" s="43" t="s">
        <v>1076</v>
      </c>
      <c r="E395" s="38" t="s">
        <v>363</v>
      </c>
      <c r="F395" s="38" t="s">
        <v>387</v>
      </c>
      <c r="G395" s="43">
        <v>5.0</v>
      </c>
      <c r="H395" s="38" t="s">
        <v>6</v>
      </c>
      <c r="I395" s="43" t="s">
        <v>388</v>
      </c>
      <c r="J395" s="50"/>
      <c r="K395" s="50"/>
      <c r="L395" s="50"/>
      <c r="M395" s="43"/>
      <c r="N395" s="43"/>
      <c r="O395" s="38" t="s">
        <v>1061</v>
      </c>
      <c r="P395" s="51" t="s">
        <v>1077</v>
      </c>
      <c r="Q395" s="45">
        <v>44322.0</v>
      </c>
      <c r="R395" s="46" t="str">
        <f>IFERROR(__xludf.DUMMYFUNCTION("if(isblank($A395),"""",REGEXREPLACE($A395,   "",?(\d),?"",  ""$1""&amp;""-""&amp;$H395))"),"")</f>
        <v/>
      </c>
      <c r="S395" s="47" t="b">
        <f t="shared" si="2"/>
        <v>0</v>
      </c>
      <c r="T395" s="47" t="str">
        <f>IFERROR(__xludf.DUMMYFUNCTION("iferror(split(A395,"","",TRUE,TRUE),"""")"),"")</f>
        <v/>
      </c>
      <c r="U395" s="47"/>
      <c r="V395" s="47"/>
      <c r="W395" s="47"/>
      <c r="X395" s="46" t="str">
        <f>IFERROR(__xludf.DUMMYFUNCTION("if(T395="""","""",if($S395,""Not aligned w/ a specific learning goal."",T395&amp;"": ""&amp;vlookup(to_text(T395),'1.Learning-Goals'!$A$3:$B$100,2,FALSE)))"),"")</f>
        <v/>
      </c>
      <c r="Y395" s="46" t="str">
        <f>IFERROR(__xludf.DUMMYFUNCTION("if(U395="""","""",if($S395,""Not aligned w/ a specific learning goal."",U395&amp;"": ""&amp;vlookup(to_text(U395),'1.Learning-Goals'!$A$3:$B$100,2,FALSE)))"),"")</f>
        <v/>
      </c>
      <c r="Z395" s="46" t="str">
        <f>IFERROR(__xludf.DUMMYFUNCTION("if(V395="""","""",if($S395,""Not aligned w/ a specific learning goal."",V395&amp;"": ""&amp;vlookup(to_text(V395),'1.Learning-Goals'!$A$3:$B$100,2,FALSE)))"),"")</f>
        <v/>
      </c>
      <c r="AA395" s="46" t="str">
        <f>IFERROR(__xludf.DUMMYFUNCTION("if(W395="""","""",if($S395,""Not aligned w/ a specific learning goal."",W395&amp;"": ""&amp;vlookup(to_text(W395),'1.Learning-Goals'!$A$3:$B$100,2,FALSE)))"),"")</f>
        <v/>
      </c>
      <c r="AB395" s="48"/>
      <c r="AC395" s="48"/>
      <c r="AD395" s="48"/>
      <c r="AE395" s="48"/>
      <c r="AF395" s="48"/>
      <c r="AG395" s="48"/>
      <c r="AH395" s="48"/>
      <c r="AI395" s="48"/>
    </row>
    <row r="396">
      <c r="A396" s="41"/>
      <c r="B396" s="42" t="str">
        <f t="shared" si="1"/>
        <v/>
      </c>
      <c r="C396" s="38" t="s">
        <v>1078</v>
      </c>
      <c r="D396" s="43" t="s">
        <v>1079</v>
      </c>
      <c r="E396" s="38" t="s">
        <v>363</v>
      </c>
      <c r="F396" s="38" t="s">
        <v>387</v>
      </c>
      <c r="G396" s="43">
        <v>5.0</v>
      </c>
      <c r="H396" s="38" t="s">
        <v>6</v>
      </c>
      <c r="I396" s="43" t="s">
        <v>388</v>
      </c>
      <c r="J396" s="50"/>
      <c r="K396" s="50"/>
      <c r="L396" s="50"/>
      <c r="M396" s="43"/>
      <c r="N396" s="43"/>
      <c r="O396" s="38" t="s">
        <v>1061</v>
      </c>
      <c r="P396" s="51" t="s">
        <v>1080</v>
      </c>
      <c r="Q396" s="45">
        <v>44322.0</v>
      </c>
      <c r="R396" s="46" t="str">
        <f>IFERROR(__xludf.DUMMYFUNCTION("if(isblank($A396),"""",REGEXREPLACE($A396,   "",?(\d),?"",  ""$1""&amp;""-""&amp;$H396))"),"")</f>
        <v/>
      </c>
      <c r="S396" s="47" t="b">
        <f t="shared" si="2"/>
        <v>0</v>
      </c>
      <c r="T396" s="47" t="str">
        <f>IFERROR(__xludf.DUMMYFUNCTION("iferror(split(A396,"","",TRUE,TRUE),"""")"),"")</f>
        <v/>
      </c>
      <c r="U396" s="47"/>
      <c r="V396" s="47"/>
      <c r="W396" s="47"/>
      <c r="X396" s="46" t="str">
        <f>IFERROR(__xludf.DUMMYFUNCTION("if(T396="""","""",if($S396,""Not aligned w/ a specific learning goal."",T396&amp;"": ""&amp;vlookup(to_text(T396),'1.Learning-Goals'!$A$3:$B$100,2,FALSE)))"),"")</f>
        <v/>
      </c>
      <c r="Y396" s="46" t="str">
        <f>IFERROR(__xludf.DUMMYFUNCTION("if(U396="""","""",if($S396,""Not aligned w/ a specific learning goal."",U396&amp;"": ""&amp;vlookup(to_text(U396),'1.Learning-Goals'!$A$3:$B$100,2,FALSE)))"),"")</f>
        <v/>
      </c>
      <c r="Z396" s="46" t="str">
        <f>IFERROR(__xludf.DUMMYFUNCTION("if(V396="""","""",if($S396,""Not aligned w/ a specific learning goal."",V396&amp;"": ""&amp;vlookup(to_text(V396),'1.Learning-Goals'!$A$3:$B$100,2,FALSE)))"),"")</f>
        <v/>
      </c>
      <c r="AA396" s="46" t="str">
        <f>IFERROR(__xludf.DUMMYFUNCTION("if(W396="""","""",if($S396,""Not aligned w/ a specific learning goal."",W396&amp;"": ""&amp;vlookup(to_text(W396),'1.Learning-Goals'!$A$3:$B$100,2,FALSE)))"),"")</f>
        <v/>
      </c>
      <c r="AB396" s="48"/>
      <c r="AC396" s="48"/>
      <c r="AD396" s="48"/>
      <c r="AE396" s="48"/>
      <c r="AF396" s="48"/>
      <c r="AG396" s="48"/>
      <c r="AH396" s="48"/>
      <c r="AI396" s="48"/>
    </row>
    <row r="397">
      <c r="A397" s="41"/>
      <c r="B397" s="42" t="str">
        <f t="shared" si="1"/>
        <v/>
      </c>
      <c r="C397" s="38" t="s">
        <v>1081</v>
      </c>
      <c r="D397" s="43" t="s">
        <v>1082</v>
      </c>
      <c r="E397" s="38" t="s">
        <v>363</v>
      </c>
      <c r="F397" s="38" t="s">
        <v>387</v>
      </c>
      <c r="G397" s="43">
        <v>5.0</v>
      </c>
      <c r="H397" s="38" t="s">
        <v>6</v>
      </c>
      <c r="I397" s="43" t="s">
        <v>388</v>
      </c>
      <c r="J397" s="50"/>
      <c r="K397" s="50"/>
      <c r="L397" s="50"/>
      <c r="M397" s="43"/>
      <c r="N397" s="43"/>
      <c r="O397" s="38" t="s">
        <v>1061</v>
      </c>
      <c r="P397" s="51" t="s">
        <v>1083</v>
      </c>
      <c r="Q397" s="45">
        <v>44322.0</v>
      </c>
      <c r="R397" s="46" t="str">
        <f>IFERROR(__xludf.DUMMYFUNCTION("if(isblank($A397),"""",REGEXREPLACE($A397,   "",?(\d),?"",  ""$1""&amp;""-""&amp;$H397))"),"")</f>
        <v/>
      </c>
      <c r="S397" s="47" t="b">
        <f t="shared" si="2"/>
        <v>0</v>
      </c>
      <c r="T397" s="47" t="str">
        <f>IFERROR(__xludf.DUMMYFUNCTION("iferror(split(A397,"","",TRUE,TRUE),"""")"),"")</f>
        <v/>
      </c>
      <c r="U397" s="47"/>
      <c r="V397" s="47"/>
      <c r="W397" s="47"/>
      <c r="X397" s="46" t="str">
        <f>IFERROR(__xludf.DUMMYFUNCTION("if(T397="""","""",if($S397,""Not aligned w/ a specific learning goal."",T397&amp;"": ""&amp;vlookup(to_text(T397),'1.Learning-Goals'!$A$3:$B$100,2,FALSE)))"),"")</f>
        <v/>
      </c>
      <c r="Y397" s="46" t="str">
        <f>IFERROR(__xludf.DUMMYFUNCTION("if(U397="""","""",if($S397,""Not aligned w/ a specific learning goal."",U397&amp;"": ""&amp;vlookup(to_text(U397),'1.Learning-Goals'!$A$3:$B$100,2,FALSE)))"),"")</f>
        <v/>
      </c>
      <c r="Z397" s="46" t="str">
        <f>IFERROR(__xludf.DUMMYFUNCTION("if(V397="""","""",if($S397,""Not aligned w/ a specific learning goal."",V397&amp;"": ""&amp;vlookup(to_text(V397),'1.Learning-Goals'!$A$3:$B$100,2,FALSE)))"),"")</f>
        <v/>
      </c>
      <c r="AA397" s="46" t="str">
        <f>IFERROR(__xludf.DUMMYFUNCTION("if(W397="""","""",if($S397,""Not aligned w/ a specific learning goal."",W397&amp;"": ""&amp;vlookup(to_text(W397),'1.Learning-Goals'!$A$3:$B$100,2,FALSE)))"),"")</f>
        <v/>
      </c>
      <c r="AB397" s="48"/>
      <c r="AC397" s="48"/>
      <c r="AD397" s="48"/>
      <c r="AE397" s="48"/>
      <c r="AF397" s="48"/>
      <c r="AG397" s="48"/>
      <c r="AH397" s="48"/>
      <c r="AI397" s="48"/>
    </row>
    <row r="398">
      <c r="A398" s="41"/>
      <c r="B398" s="42" t="str">
        <f t="shared" si="1"/>
        <v/>
      </c>
      <c r="C398" s="38" t="s">
        <v>1084</v>
      </c>
      <c r="D398" s="43" t="s">
        <v>1085</v>
      </c>
      <c r="E398" s="38" t="s">
        <v>363</v>
      </c>
      <c r="F398" s="38" t="s">
        <v>387</v>
      </c>
      <c r="G398" s="43">
        <v>5.0</v>
      </c>
      <c r="H398" s="38" t="s">
        <v>6</v>
      </c>
      <c r="I398" s="43" t="s">
        <v>388</v>
      </c>
      <c r="J398" s="50"/>
      <c r="K398" s="50"/>
      <c r="L398" s="50"/>
      <c r="M398" s="43"/>
      <c r="N398" s="43"/>
      <c r="O398" s="38" t="s">
        <v>1061</v>
      </c>
      <c r="P398" s="51" t="s">
        <v>1086</v>
      </c>
      <c r="Q398" s="45">
        <v>44322.0</v>
      </c>
      <c r="R398" s="46" t="str">
        <f>IFERROR(__xludf.DUMMYFUNCTION("if(isblank($A398),"""",REGEXREPLACE($A398,   "",?(\d),?"",  ""$1""&amp;""-""&amp;$H398))"),"")</f>
        <v/>
      </c>
      <c r="S398" s="47" t="b">
        <f t="shared" si="2"/>
        <v>0</v>
      </c>
      <c r="T398" s="47" t="str">
        <f>IFERROR(__xludf.DUMMYFUNCTION("iferror(split(A398,"","",TRUE,TRUE),"""")"),"")</f>
        <v/>
      </c>
      <c r="U398" s="47"/>
      <c r="V398" s="47"/>
      <c r="W398" s="47"/>
      <c r="X398" s="46" t="str">
        <f>IFERROR(__xludf.DUMMYFUNCTION("if(T398="""","""",if($S398,""Not aligned w/ a specific learning goal."",T398&amp;"": ""&amp;vlookup(to_text(T398),'1.Learning-Goals'!$A$3:$B$100,2,FALSE)))"),"")</f>
        <v/>
      </c>
      <c r="Y398" s="46" t="str">
        <f>IFERROR(__xludf.DUMMYFUNCTION("if(U398="""","""",if($S398,""Not aligned w/ a specific learning goal."",U398&amp;"": ""&amp;vlookup(to_text(U398),'1.Learning-Goals'!$A$3:$B$100,2,FALSE)))"),"")</f>
        <v/>
      </c>
      <c r="Z398" s="46" t="str">
        <f>IFERROR(__xludf.DUMMYFUNCTION("if(V398="""","""",if($S398,""Not aligned w/ a specific learning goal."",V398&amp;"": ""&amp;vlookup(to_text(V398),'1.Learning-Goals'!$A$3:$B$100,2,FALSE)))"),"")</f>
        <v/>
      </c>
      <c r="AA398" s="46" t="str">
        <f>IFERROR(__xludf.DUMMYFUNCTION("if(W398="""","""",if($S398,""Not aligned w/ a specific learning goal."",W398&amp;"": ""&amp;vlookup(to_text(W398),'1.Learning-Goals'!$A$3:$B$100,2,FALSE)))"),"")</f>
        <v/>
      </c>
      <c r="AB398" s="48"/>
      <c r="AC398" s="48"/>
      <c r="AD398" s="48"/>
      <c r="AE398" s="48"/>
      <c r="AF398" s="48"/>
      <c r="AG398" s="48"/>
      <c r="AH398" s="48"/>
      <c r="AI398" s="48"/>
    </row>
    <row r="399">
      <c r="A399" s="41"/>
      <c r="B399" s="42" t="str">
        <f t="shared" si="1"/>
        <v/>
      </c>
      <c r="C399" s="38" t="s">
        <v>1087</v>
      </c>
      <c r="D399" s="43" t="s">
        <v>912</v>
      </c>
      <c r="E399" s="38" t="s">
        <v>363</v>
      </c>
      <c r="F399" s="38" t="s">
        <v>387</v>
      </c>
      <c r="G399" s="43">
        <v>6.0</v>
      </c>
      <c r="H399" s="38" t="s">
        <v>6</v>
      </c>
      <c r="I399" s="43" t="s">
        <v>388</v>
      </c>
      <c r="J399" s="50"/>
      <c r="K399" s="50"/>
      <c r="L399" s="50"/>
      <c r="M399" s="43"/>
      <c r="N399" s="43"/>
      <c r="O399" s="38" t="s">
        <v>1061</v>
      </c>
      <c r="P399" s="51" t="s">
        <v>1088</v>
      </c>
      <c r="Q399" s="45">
        <v>44322.0</v>
      </c>
      <c r="R399" s="46" t="str">
        <f>IFERROR(__xludf.DUMMYFUNCTION("if(isblank($A399),"""",REGEXREPLACE($A399,   "",?(\d),?"",  ""$1""&amp;""-""&amp;$H399))"),"")</f>
        <v/>
      </c>
      <c r="S399" s="47" t="b">
        <f t="shared" si="2"/>
        <v>0</v>
      </c>
      <c r="T399" s="47" t="str">
        <f>IFERROR(__xludf.DUMMYFUNCTION("iferror(split(A399,"","",TRUE,TRUE),"""")"),"")</f>
        <v/>
      </c>
      <c r="U399" s="47"/>
      <c r="V399" s="47"/>
      <c r="W399" s="47"/>
      <c r="X399" s="46" t="str">
        <f>IFERROR(__xludf.DUMMYFUNCTION("if(T399="""","""",if($S399,""Not aligned w/ a specific learning goal."",T399&amp;"": ""&amp;vlookup(to_text(T399),'1.Learning-Goals'!$A$3:$B$100,2,FALSE)))"),"")</f>
        <v/>
      </c>
      <c r="Y399" s="46" t="str">
        <f>IFERROR(__xludf.DUMMYFUNCTION("if(U399="""","""",if($S399,""Not aligned w/ a specific learning goal."",U399&amp;"": ""&amp;vlookup(to_text(U399),'1.Learning-Goals'!$A$3:$B$100,2,FALSE)))"),"")</f>
        <v/>
      </c>
      <c r="Z399" s="46" t="str">
        <f>IFERROR(__xludf.DUMMYFUNCTION("if(V399="""","""",if($S399,""Not aligned w/ a specific learning goal."",V399&amp;"": ""&amp;vlookup(to_text(V399),'1.Learning-Goals'!$A$3:$B$100,2,FALSE)))"),"")</f>
        <v/>
      </c>
      <c r="AA399" s="46" t="str">
        <f>IFERROR(__xludf.DUMMYFUNCTION("if(W399="""","""",if($S399,""Not aligned w/ a specific learning goal."",W399&amp;"": ""&amp;vlookup(to_text(W399),'1.Learning-Goals'!$A$3:$B$100,2,FALSE)))"),"")</f>
        <v/>
      </c>
      <c r="AB399" s="48"/>
      <c r="AC399" s="48"/>
      <c r="AD399" s="48"/>
      <c r="AE399" s="48"/>
      <c r="AF399" s="48"/>
      <c r="AG399" s="48"/>
      <c r="AH399" s="48"/>
      <c r="AI399" s="48"/>
    </row>
    <row r="400">
      <c r="A400" s="41"/>
      <c r="B400" s="42" t="str">
        <f t="shared" si="1"/>
        <v/>
      </c>
      <c r="C400" s="38" t="s">
        <v>1089</v>
      </c>
      <c r="D400" s="43" t="s">
        <v>1090</v>
      </c>
      <c r="E400" s="38" t="s">
        <v>363</v>
      </c>
      <c r="F400" s="38" t="s">
        <v>387</v>
      </c>
      <c r="G400" s="43">
        <v>6.0</v>
      </c>
      <c r="H400" s="38" t="s">
        <v>6</v>
      </c>
      <c r="I400" s="43" t="s">
        <v>388</v>
      </c>
      <c r="J400" s="50"/>
      <c r="K400" s="50"/>
      <c r="L400" s="50"/>
      <c r="M400" s="43"/>
      <c r="N400" s="43"/>
      <c r="O400" s="38" t="s">
        <v>1061</v>
      </c>
      <c r="P400" s="51" t="s">
        <v>1091</v>
      </c>
      <c r="Q400" s="45">
        <v>44322.0</v>
      </c>
      <c r="R400" s="46" t="str">
        <f>IFERROR(__xludf.DUMMYFUNCTION("if(isblank($A400),"""",REGEXREPLACE($A400,   "",?(\d),?"",  ""$1""&amp;""-""&amp;$H400))"),"")</f>
        <v/>
      </c>
      <c r="S400" s="47" t="b">
        <f t="shared" si="2"/>
        <v>0</v>
      </c>
      <c r="T400" s="47" t="str">
        <f>IFERROR(__xludf.DUMMYFUNCTION("iferror(split(A400,"","",TRUE,TRUE),"""")"),"")</f>
        <v/>
      </c>
      <c r="U400" s="47"/>
      <c r="V400" s="47"/>
      <c r="W400" s="47"/>
      <c r="X400" s="46" t="str">
        <f>IFERROR(__xludf.DUMMYFUNCTION("if(T400="""","""",if($S400,""Not aligned w/ a specific learning goal."",T400&amp;"": ""&amp;vlookup(to_text(T400),'1.Learning-Goals'!$A$3:$B$100,2,FALSE)))"),"")</f>
        <v/>
      </c>
      <c r="Y400" s="46" t="str">
        <f>IFERROR(__xludf.DUMMYFUNCTION("if(U400="""","""",if($S400,""Not aligned w/ a specific learning goal."",U400&amp;"": ""&amp;vlookup(to_text(U400),'1.Learning-Goals'!$A$3:$B$100,2,FALSE)))"),"")</f>
        <v/>
      </c>
      <c r="Z400" s="46" t="str">
        <f>IFERROR(__xludf.DUMMYFUNCTION("if(V400="""","""",if($S400,""Not aligned w/ a specific learning goal."",V400&amp;"": ""&amp;vlookup(to_text(V400),'1.Learning-Goals'!$A$3:$B$100,2,FALSE)))"),"")</f>
        <v/>
      </c>
      <c r="AA400" s="46" t="str">
        <f>IFERROR(__xludf.DUMMYFUNCTION("if(W400="""","""",if($S400,""Not aligned w/ a specific learning goal."",W400&amp;"": ""&amp;vlookup(to_text(W400),'1.Learning-Goals'!$A$3:$B$100,2,FALSE)))"),"")</f>
        <v/>
      </c>
      <c r="AB400" s="48"/>
      <c r="AC400" s="48"/>
      <c r="AD400" s="48"/>
      <c r="AE400" s="48"/>
      <c r="AF400" s="48"/>
      <c r="AG400" s="48"/>
      <c r="AH400" s="48"/>
      <c r="AI400" s="48"/>
    </row>
    <row r="401">
      <c r="A401" s="41"/>
      <c r="B401" s="42" t="str">
        <f t="shared" si="1"/>
        <v/>
      </c>
      <c r="C401" s="38" t="s">
        <v>1092</v>
      </c>
      <c r="D401" s="43" t="s">
        <v>1093</v>
      </c>
      <c r="E401" s="38" t="s">
        <v>363</v>
      </c>
      <c r="F401" s="38" t="s">
        <v>387</v>
      </c>
      <c r="G401" s="43">
        <v>6.0</v>
      </c>
      <c r="H401" s="38" t="s">
        <v>6</v>
      </c>
      <c r="I401" s="43" t="s">
        <v>388</v>
      </c>
      <c r="J401" s="50"/>
      <c r="K401" s="50"/>
      <c r="L401" s="50"/>
      <c r="M401" s="43"/>
      <c r="N401" s="43"/>
      <c r="O401" s="38" t="s">
        <v>1061</v>
      </c>
      <c r="P401" s="51" t="s">
        <v>1094</v>
      </c>
      <c r="Q401" s="45">
        <v>44322.0</v>
      </c>
      <c r="R401" s="46" t="str">
        <f>IFERROR(__xludf.DUMMYFUNCTION("if(isblank($A401),"""",REGEXREPLACE($A401,   "",?(\d),?"",  ""$1""&amp;""-""&amp;$H401))"),"")</f>
        <v/>
      </c>
      <c r="S401" s="47" t="b">
        <f t="shared" si="2"/>
        <v>0</v>
      </c>
      <c r="T401" s="47" t="str">
        <f>IFERROR(__xludf.DUMMYFUNCTION("iferror(split(A401,"","",TRUE,TRUE),"""")"),"")</f>
        <v/>
      </c>
      <c r="U401" s="47"/>
      <c r="V401" s="47"/>
      <c r="W401" s="47"/>
      <c r="X401" s="46" t="str">
        <f>IFERROR(__xludf.DUMMYFUNCTION("if(T401="""","""",if($S401,""Not aligned w/ a specific learning goal."",T401&amp;"": ""&amp;vlookup(to_text(T401),'1.Learning-Goals'!$A$3:$B$100,2,FALSE)))"),"")</f>
        <v/>
      </c>
      <c r="Y401" s="46" t="str">
        <f>IFERROR(__xludf.DUMMYFUNCTION("if(U401="""","""",if($S401,""Not aligned w/ a specific learning goal."",U401&amp;"": ""&amp;vlookup(to_text(U401),'1.Learning-Goals'!$A$3:$B$100,2,FALSE)))"),"")</f>
        <v/>
      </c>
      <c r="Z401" s="46" t="str">
        <f>IFERROR(__xludf.DUMMYFUNCTION("if(V401="""","""",if($S401,""Not aligned w/ a specific learning goal."",V401&amp;"": ""&amp;vlookup(to_text(V401),'1.Learning-Goals'!$A$3:$B$100,2,FALSE)))"),"")</f>
        <v/>
      </c>
      <c r="AA401" s="46" t="str">
        <f>IFERROR(__xludf.DUMMYFUNCTION("if(W401="""","""",if($S401,""Not aligned w/ a specific learning goal."",W401&amp;"": ""&amp;vlookup(to_text(W401),'1.Learning-Goals'!$A$3:$B$100,2,FALSE)))"),"")</f>
        <v/>
      </c>
      <c r="AB401" s="48"/>
      <c r="AC401" s="48"/>
      <c r="AD401" s="48"/>
      <c r="AE401" s="48"/>
      <c r="AF401" s="48"/>
      <c r="AG401" s="48"/>
      <c r="AH401" s="48"/>
      <c r="AI401" s="48"/>
    </row>
    <row r="402">
      <c r="A402" s="41"/>
      <c r="B402" s="42" t="str">
        <f t="shared" si="1"/>
        <v/>
      </c>
      <c r="C402" s="38" t="s">
        <v>1095</v>
      </c>
      <c r="D402" s="43" t="s">
        <v>1096</v>
      </c>
      <c r="E402" s="38" t="s">
        <v>363</v>
      </c>
      <c r="F402" s="38" t="s">
        <v>387</v>
      </c>
      <c r="G402" s="43">
        <v>6.0</v>
      </c>
      <c r="H402" s="38" t="s">
        <v>6</v>
      </c>
      <c r="I402" s="43" t="s">
        <v>388</v>
      </c>
      <c r="J402" s="50"/>
      <c r="K402" s="50"/>
      <c r="L402" s="50"/>
      <c r="M402" s="43"/>
      <c r="N402" s="43"/>
      <c r="O402" s="38" t="s">
        <v>1061</v>
      </c>
      <c r="P402" s="51" t="s">
        <v>1097</v>
      </c>
      <c r="Q402" s="45">
        <v>44322.0</v>
      </c>
      <c r="R402" s="46" t="str">
        <f>IFERROR(__xludf.DUMMYFUNCTION("if(isblank($A402),"""",REGEXREPLACE($A402,   "",?(\d),?"",  ""$1""&amp;""-""&amp;$H402))"),"")</f>
        <v/>
      </c>
      <c r="S402" s="47" t="b">
        <f t="shared" si="2"/>
        <v>0</v>
      </c>
      <c r="T402" s="47" t="str">
        <f>IFERROR(__xludf.DUMMYFUNCTION("iferror(split(A402,"","",TRUE,TRUE),"""")"),"")</f>
        <v/>
      </c>
      <c r="U402" s="47"/>
      <c r="V402" s="47"/>
      <c r="W402" s="47"/>
      <c r="X402" s="46" t="str">
        <f>IFERROR(__xludf.DUMMYFUNCTION("if(T402="""","""",if($S402,""Not aligned w/ a specific learning goal."",T402&amp;"": ""&amp;vlookup(to_text(T402),'1.Learning-Goals'!$A$3:$B$100,2,FALSE)))"),"")</f>
        <v/>
      </c>
      <c r="Y402" s="46" t="str">
        <f>IFERROR(__xludf.DUMMYFUNCTION("if(U402="""","""",if($S402,""Not aligned w/ a specific learning goal."",U402&amp;"": ""&amp;vlookup(to_text(U402),'1.Learning-Goals'!$A$3:$B$100,2,FALSE)))"),"")</f>
        <v/>
      </c>
      <c r="Z402" s="46" t="str">
        <f>IFERROR(__xludf.DUMMYFUNCTION("if(V402="""","""",if($S402,""Not aligned w/ a specific learning goal."",V402&amp;"": ""&amp;vlookup(to_text(V402),'1.Learning-Goals'!$A$3:$B$100,2,FALSE)))"),"")</f>
        <v/>
      </c>
      <c r="AA402" s="46" t="str">
        <f>IFERROR(__xludf.DUMMYFUNCTION("if(W402="""","""",if($S402,""Not aligned w/ a specific learning goal."",W402&amp;"": ""&amp;vlookup(to_text(W402),'1.Learning-Goals'!$A$3:$B$100,2,FALSE)))"),"")</f>
        <v/>
      </c>
      <c r="AB402" s="48"/>
      <c r="AC402" s="48"/>
      <c r="AD402" s="48"/>
      <c r="AE402" s="48"/>
      <c r="AF402" s="48"/>
      <c r="AG402" s="48"/>
      <c r="AH402" s="48"/>
      <c r="AI402" s="48"/>
    </row>
    <row r="403">
      <c r="A403" s="41"/>
      <c r="B403" s="42" t="str">
        <f t="shared" si="1"/>
        <v/>
      </c>
      <c r="C403" s="38" t="s">
        <v>1098</v>
      </c>
      <c r="D403" s="43" t="s">
        <v>1099</v>
      </c>
      <c r="E403" s="38" t="s">
        <v>363</v>
      </c>
      <c r="F403" s="38" t="s">
        <v>387</v>
      </c>
      <c r="G403" s="43">
        <v>6.0</v>
      </c>
      <c r="H403" s="38" t="s">
        <v>6</v>
      </c>
      <c r="I403" s="43" t="s">
        <v>388</v>
      </c>
      <c r="J403" s="50"/>
      <c r="K403" s="50"/>
      <c r="L403" s="50"/>
      <c r="M403" s="43"/>
      <c r="N403" s="43"/>
      <c r="O403" s="38" t="s">
        <v>1061</v>
      </c>
      <c r="P403" s="51" t="s">
        <v>1100</v>
      </c>
      <c r="Q403" s="45">
        <v>44322.0</v>
      </c>
      <c r="R403" s="46" t="str">
        <f>IFERROR(__xludf.DUMMYFUNCTION("if(isblank($A403),"""",REGEXREPLACE($A403,   "",?(\d),?"",  ""$1""&amp;""-""&amp;$H403))"),"")</f>
        <v/>
      </c>
      <c r="S403" s="47" t="b">
        <f t="shared" si="2"/>
        <v>0</v>
      </c>
      <c r="T403" s="47" t="str">
        <f>IFERROR(__xludf.DUMMYFUNCTION("iferror(split(A403,"","",TRUE,TRUE),"""")"),"")</f>
        <v/>
      </c>
      <c r="U403" s="47"/>
      <c r="V403" s="47"/>
      <c r="W403" s="47"/>
      <c r="X403" s="46" t="str">
        <f>IFERROR(__xludf.DUMMYFUNCTION("if(T403="""","""",if($S403,""Not aligned w/ a specific learning goal."",T403&amp;"": ""&amp;vlookup(to_text(T403),'1.Learning-Goals'!$A$3:$B$100,2,FALSE)))"),"")</f>
        <v/>
      </c>
      <c r="Y403" s="46" t="str">
        <f>IFERROR(__xludf.DUMMYFUNCTION("if(U403="""","""",if($S403,""Not aligned w/ a specific learning goal."",U403&amp;"": ""&amp;vlookup(to_text(U403),'1.Learning-Goals'!$A$3:$B$100,2,FALSE)))"),"")</f>
        <v/>
      </c>
      <c r="Z403" s="46" t="str">
        <f>IFERROR(__xludf.DUMMYFUNCTION("if(V403="""","""",if($S403,""Not aligned w/ a specific learning goal."",V403&amp;"": ""&amp;vlookup(to_text(V403),'1.Learning-Goals'!$A$3:$B$100,2,FALSE)))"),"")</f>
        <v/>
      </c>
      <c r="AA403" s="46" t="str">
        <f>IFERROR(__xludf.DUMMYFUNCTION("if(W403="""","""",if($S403,""Not aligned w/ a specific learning goal."",W403&amp;"": ""&amp;vlookup(to_text(W403),'1.Learning-Goals'!$A$3:$B$100,2,FALSE)))"),"")</f>
        <v/>
      </c>
      <c r="AB403" s="48"/>
      <c r="AC403" s="48"/>
      <c r="AD403" s="48"/>
      <c r="AE403" s="48"/>
      <c r="AF403" s="48"/>
      <c r="AG403" s="48"/>
      <c r="AH403" s="48"/>
      <c r="AI403" s="48"/>
    </row>
    <row r="404">
      <c r="A404" s="41"/>
      <c r="B404" s="42" t="str">
        <f t="shared" si="1"/>
        <v/>
      </c>
      <c r="C404" s="38" t="s">
        <v>1101</v>
      </c>
      <c r="D404" s="43" t="s">
        <v>1102</v>
      </c>
      <c r="E404" s="38" t="s">
        <v>363</v>
      </c>
      <c r="F404" s="38" t="s">
        <v>387</v>
      </c>
      <c r="G404" s="43">
        <v>6.0</v>
      </c>
      <c r="H404" s="38" t="s">
        <v>6</v>
      </c>
      <c r="I404" s="43" t="s">
        <v>388</v>
      </c>
      <c r="J404" s="50"/>
      <c r="K404" s="50"/>
      <c r="L404" s="50"/>
      <c r="M404" s="43"/>
      <c r="N404" s="43"/>
      <c r="O404" s="38" t="s">
        <v>1061</v>
      </c>
      <c r="P404" s="51" t="s">
        <v>1103</v>
      </c>
      <c r="Q404" s="45">
        <v>44322.0</v>
      </c>
      <c r="R404" s="46" t="str">
        <f>IFERROR(__xludf.DUMMYFUNCTION("if(isblank($A404),"""",REGEXREPLACE($A404,   "",?(\d),?"",  ""$1""&amp;""-""&amp;$H404))"),"")</f>
        <v/>
      </c>
      <c r="S404" s="47" t="b">
        <f t="shared" si="2"/>
        <v>0</v>
      </c>
      <c r="T404" s="47" t="str">
        <f>IFERROR(__xludf.DUMMYFUNCTION("iferror(split(A404,"","",TRUE,TRUE),"""")"),"")</f>
        <v/>
      </c>
      <c r="U404" s="47"/>
      <c r="V404" s="47"/>
      <c r="W404" s="47"/>
      <c r="X404" s="46" t="str">
        <f>IFERROR(__xludf.DUMMYFUNCTION("if(T404="""","""",if($S404,""Not aligned w/ a specific learning goal."",T404&amp;"": ""&amp;vlookup(to_text(T404),'1.Learning-Goals'!$A$3:$B$100,2,FALSE)))"),"")</f>
        <v/>
      </c>
      <c r="Y404" s="46" t="str">
        <f>IFERROR(__xludf.DUMMYFUNCTION("if(U404="""","""",if($S404,""Not aligned w/ a specific learning goal."",U404&amp;"": ""&amp;vlookup(to_text(U404),'1.Learning-Goals'!$A$3:$B$100,2,FALSE)))"),"")</f>
        <v/>
      </c>
      <c r="Z404" s="46" t="str">
        <f>IFERROR(__xludf.DUMMYFUNCTION("if(V404="""","""",if($S404,""Not aligned w/ a specific learning goal."",V404&amp;"": ""&amp;vlookup(to_text(V404),'1.Learning-Goals'!$A$3:$B$100,2,FALSE)))"),"")</f>
        <v/>
      </c>
      <c r="AA404" s="46" t="str">
        <f>IFERROR(__xludf.DUMMYFUNCTION("if(W404="""","""",if($S404,""Not aligned w/ a specific learning goal."",W404&amp;"": ""&amp;vlookup(to_text(W404),'1.Learning-Goals'!$A$3:$B$100,2,FALSE)))"),"")</f>
        <v/>
      </c>
      <c r="AB404" s="48"/>
      <c r="AC404" s="48"/>
      <c r="AD404" s="48"/>
      <c r="AE404" s="48"/>
      <c r="AF404" s="48"/>
      <c r="AG404" s="48"/>
      <c r="AH404" s="48"/>
      <c r="AI404" s="48"/>
    </row>
    <row r="405">
      <c r="A405" s="41"/>
      <c r="B405" s="42" t="str">
        <f t="shared" si="1"/>
        <v/>
      </c>
      <c r="C405" s="38" t="s">
        <v>1104</v>
      </c>
      <c r="D405" s="43" t="s">
        <v>1105</v>
      </c>
      <c r="E405" s="38" t="s">
        <v>363</v>
      </c>
      <c r="F405" s="38" t="s">
        <v>387</v>
      </c>
      <c r="G405" s="43">
        <v>6.0</v>
      </c>
      <c r="H405" s="38" t="s">
        <v>6</v>
      </c>
      <c r="I405" s="43" t="s">
        <v>388</v>
      </c>
      <c r="J405" s="50"/>
      <c r="K405" s="50"/>
      <c r="L405" s="50"/>
      <c r="M405" s="43"/>
      <c r="N405" s="43"/>
      <c r="O405" s="38" t="s">
        <v>1061</v>
      </c>
      <c r="P405" s="51" t="s">
        <v>1106</v>
      </c>
      <c r="Q405" s="45">
        <v>44322.0</v>
      </c>
      <c r="R405" s="46" t="str">
        <f>IFERROR(__xludf.DUMMYFUNCTION("if(isblank($A405),"""",REGEXREPLACE($A405,   "",?(\d),?"",  ""$1""&amp;""-""&amp;$H405))"),"")</f>
        <v/>
      </c>
      <c r="S405" s="47" t="b">
        <f t="shared" si="2"/>
        <v>0</v>
      </c>
      <c r="T405" s="47" t="str">
        <f>IFERROR(__xludf.DUMMYFUNCTION("iferror(split(A405,"","",TRUE,TRUE),"""")"),"")</f>
        <v/>
      </c>
      <c r="U405" s="47"/>
      <c r="V405" s="47"/>
      <c r="W405" s="47"/>
      <c r="X405" s="46" t="str">
        <f>IFERROR(__xludf.DUMMYFUNCTION("if(T405="""","""",if($S405,""Not aligned w/ a specific learning goal."",T405&amp;"": ""&amp;vlookup(to_text(T405),'1.Learning-Goals'!$A$3:$B$100,2,FALSE)))"),"")</f>
        <v/>
      </c>
      <c r="Y405" s="46" t="str">
        <f>IFERROR(__xludf.DUMMYFUNCTION("if(U405="""","""",if($S405,""Not aligned w/ a specific learning goal."",U405&amp;"": ""&amp;vlookup(to_text(U405),'1.Learning-Goals'!$A$3:$B$100,2,FALSE)))"),"")</f>
        <v/>
      </c>
      <c r="Z405" s="46" t="str">
        <f>IFERROR(__xludf.DUMMYFUNCTION("if(V405="""","""",if($S405,""Not aligned w/ a specific learning goal."",V405&amp;"": ""&amp;vlookup(to_text(V405),'1.Learning-Goals'!$A$3:$B$100,2,FALSE)))"),"")</f>
        <v/>
      </c>
      <c r="AA405" s="46" t="str">
        <f>IFERROR(__xludf.DUMMYFUNCTION("if(W405="""","""",if($S405,""Not aligned w/ a specific learning goal."",W405&amp;"": ""&amp;vlookup(to_text(W405),'1.Learning-Goals'!$A$3:$B$100,2,FALSE)))"),"")</f>
        <v/>
      </c>
      <c r="AB405" s="48"/>
      <c r="AC405" s="48"/>
      <c r="AD405" s="48"/>
      <c r="AE405" s="48"/>
      <c r="AF405" s="48"/>
      <c r="AG405" s="48"/>
      <c r="AH405" s="48"/>
      <c r="AI405" s="48"/>
    </row>
    <row r="406">
      <c r="A406" s="41"/>
      <c r="B406" s="42" t="str">
        <f t="shared" si="1"/>
        <v/>
      </c>
      <c r="C406" s="38" t="s">
        <v>1107</v>
      </c>
      <c r="D406" s="43" t="s">
        <v>1108</v>
      </c>
      <c r="E406" s="38" t="s">
        <v>363</v>
      </c>
      <c r="F406" s="38" t="s">
        <v>387</v>
      </c>
      <c r="G406" s="43">
        <v>6.0</v>
      </c>
      <c r="H406" s="38" t="s">
        <v>6</v>
      </c>
      <c r="I406" s="43" t="s">
        <v>388</v>
      </c>
      <c r="J406" s="50"/>
      <c r="K406" s="50"/>
      <c r="L406" s="50"/>
      <c r="M406" s="43"/>
      <c r="N406" s="43"/>
      <c r="O406" s="38" t="s">
        <v>1061</v>
      </c>
      <c r="P406" s="51" t="s">
        <v>1109</v>
      </c>
      <c r="Q406" s="45">
        <v>44322.0</v>
      </c>
      <c r="R406" s="46" t="str">
        <f>IFERROR(__xludf.DUMMYFUNCTION("if(isblank($A406),"""",REGEXREPLACE($A406,   "",?(\d),?"",  ""$1""&amp;""-""&amp;$H406))"),"")</f>
        <v/>
      </c>
      <c r="S406" s="47" t="b">
        <f t="shared" si="2"/>
        <v>0</v>
      </c>
      <c r="T406" s="47" t="str">
        <f>IFERROR(__xludf.DUMMYFUNCTION("iferror(split(A406,"","",TRUE,TRUE),"""")"),"")</f>
        <v/>
      </c>
      <c r="U406" s="47"/>
      <c r="V406" s="47"/>
      <c r="W406" s="47"/>
      <c r="X406" s="46" t="str">
        <f>IFERROR(__xludf.DUMMYFUNCTION("if(T406="""","""",if($S406,""Not aligned w/ a specific learning goal."",T406&amp;"": ""&amp;vlookup(to_text(T406),'1.Learning-Goals'!$A$3:$B$100,2,FALSE)))"),"")</f>
        <v/>
      </c>
      <c r="Y406" s="46" t="str">
        <f>IFERROR(__xludf.DUMMYFUNCTION("if(U406="""","""",if($S406,""Not aligned w/ a specific learning goal."",U406&amp;"": ""&amp;vlookup(to_text(U406),'1.Learning-Goals'!$A$3:$B$100,2,FALSE)))"),"")</f>
        <v/>
      </c>
      <c r="Z406" s="46" t="str">
        <f>IFERROR(__xludf.DUMMYFUNCTION("if(V406="""","""",if($S406,""Not aligned w/ a specific learning goal."",V406&amp;"": ""&amp;vlookup(to_text(V406),'1.Learning-Goals'!$A$3:$B$100,2,FALSE)))"),"")</f>
        <v/>
      </c>
      <c r="AA406" s="46" t="str">
        <f>IFERROR(__xludf.DUMMYFUNCTION("if(W406="""","""",if($S406,""Not aligned w/ a specific learning goal."",W406&amp;"": ""&amp;vlookup(to_text(W406),'1.Learning-Goals'!$A$3:$B$100,2,FALSE)))"),"")</f>
        <v/>
      </c>
      <c r="AB406" s="48"/>
      <c r="AC406" s="48"/>
      <c r="AD406" s="48"/>
      <c r="AE406" s="48"/>
      <c r="AF406" s="48"/>
      <c r="AG406" s="48"/>
      <c r="AH406" s="48"/>
      <c r="AI406" s="48"/>
    </row>
    <row r="407">
      <c r="A407" s="41"/>
      <c r="B407" s="42" t="str">
        <f t="shared" si="1"/>
        <v/>
      </c>
      <c r="C407" s="38" t="s">
        <v>1110</v>
      </c>
      <c r="D407" s="43" t="s">
        <v>1111</v>
      </c>
      <c r="E407" s="38" t="s">
        <v>363</v>
      </c>
      <c r="F407" s="38" t="s">
        <v>387</v>
      </c>
      <c r="G407" s="43">
        <v>6.0</v>
      </c>
      <c r="H407" s="38" t="s">
        <v>6</v>
      </c>
      <c r="I407" s="43" t="s">
        <v>388</v>
      </c>
      <c r="J407" s="50"/>
      <c r="K407" s="50"/>
      <c r="L407" s="50"/>
      <c r="M407" s="43"/>
      <c r="N407" s="43"/>
      <c r="O407" s="38" t="s">
        <v>1061</v>
      </c>
      <c r="P407" s="51" t="s">
        <v>1112</v>
      </c>
      <c r="Q407" s="45">
        <v>44322.0</v>
      </c>
      <c r="R407" s="46" t="str">
        <f>IFERROR(__xludf.DUMMYFUNCTION("if(isblank($A407),"""",REGEXREPLACE($A407,   "",?(\d),?"",  ""$1""&amp;""-""&amp;$H407))"),"")</f>
        <v/>
      </c>
      <c r="S407" s="47" t="b">
        <f t="shared" si="2"/>
        <v>0</v>
      </c>
      <c r="T407" s="47" t="str">
        <f>IFERROR(__xludf.DUMMYFUNCTION("iferror(split(A407,"","",TRUE,TRUE),"""")"),"")</f>
        <v/>
      </c>
      <c r="U407" s="47"/>
      <c r="V407" s="47"/>
      <c r="W407" s="47"/>
      <c r="X407" s="46" t="str">
        <f>IFERROR(__xludf.DUMMYFUNCTION("if(T407="""","""",if($S407,""Not aligned w/ a specific learning goal."",T407&amp;"": ""&amp;vlookup(to_text(T407),'1.Learning-Goals'!$A$3:$B$100,2,FALSE)))"),"")</f>
        <v/>
      </c>
      <c r="Y407" s="46" t="str">
        <f>IFERROR(__xludf.DUMMYFUNCTION("if(U407="""","""",if($S407,""Not aligned w/ a specific learning goal."",U407&amp;"": ""&amp;vlookup(to_text(U407),'1.Learning-Goals'!$A$3:$B$100,2,FALSE)))"),"")</f>
        <v/>
      </c>
      <c r="Z407" s="46" t="str">
        <f>IFERROR(__xludf.DUMMYFUNCTION("if(V407="""","""",if($S407,""Not aligned w/ a specific learning goal."",V407&amp;"": ""&amp;vlookup(to_text(V407),'1.Learning-Goals'!$A$3:$B$100,2,FALSE)))"),"")</f>
        <v/>
      </c>
      <c r="AA407" s="46" t="str">
        <f>IFERROR(__xludf.DUMMYFUNCTION("if(W407="""","""",if($S407,""Not aligned w/ a specific learning goal."",W407&amp;"": ""&amp;vlookup(to_text(W407),'1.Learning-Goals'!$A$3:$B$100,2,FALSE)))"),"")</f>
        <v/>
      </c>
      <c r="AB407" s="48"/>
      <c r="AC407" s="48"/>
      <c r="AD407" s="48"/>
      <c r="AE407" s="48"/>
      <c r="AF407" s="48"/>
      <c r="AG407" s="48"/>
      <c r="AH407" s="48"/>
      <c r="AI407" s="48"/>
    </row>
    <row r="408">
      <c r="A408" s="41"/>
      <c r="B408" s="42" t="str">
        <f t="shared" si="1"/>
        <v/>
      </c>
      <c r="C408" s="38" t="s">
        <v>1113</v>
      </c>
      <c r="D408" s="43" t="s">
        <v>942</v>
      </c>
      <c r="E408" s="38" t="s">
        <v>363</v>
      </c>
      <c r="F408" s="38" t="s">
        <v>387</v>
      </c>
      <c r="G408" s="43">
        <v>7.0</v>
      </c>
      <c r="H408" s="38" t="s">
        <v>6</v>
      </c>
      <c r="I408" s="43" t="s">
        <v>388</v>
      </c>
      <c r="J408" s="50"/>
      <c r="K408" s="50"/>
      <c r="L408" s="50"/>
      <c r="M408" s="43"/>
      <c r="N408" s="43"/>
      <c r="O408" s="38" t="s">
        <v>1061</v>
      </c>
      <c r="P408" s="51" t="s">
        <v>1114</v>
      </c>
      <c r="Q408" s="45">
        <v>44385.0</v>
      </c>
      <c r="R408" s="46" t="str">
        <f>IFERROR(__xludf.DUMMYFUNCTION("if(isblank($A408),"""",REGEXREPLACE($A408,   "",?(\d),?"",  ""$1""&amp;""-""&amp;$H408))"),"")</f>
        <v/>
      </c>
      <c r="S408" s="47" t="b">
        <f t="shared" si="2"/>
        <v>0</v>
      </c>
      <c r="T408" s="47" t="str">
        <f>IFERROR(__xludf.DUMMYFUNCTION("iferror(split(A408,"","",TRUE,TRUE),"""")"),"")</f>
        <v/>
      </c>
      <c r="U408" s="47"/>
      <c r="V408" s="47"/>
      <c r="W408" s="47"/>
      <c r="X408" s="46" t="str">
        <f>IFERROR(__xludf.DUMMYFUNCTION("if(T408="""","""",if($S408,""Not aligned w/ a specific learning goal."",T408&amp;"": ""&amp;vlookup(to_text(T408),'1.Learning-Goals'!$A$3:$B$100,2,FALSE)))"),"")</f>
        <v/>
      </c>
      <c r="Y408" s="46" t="str">
        <f>IFERROR(__xludf.DUMMYFUNCTION("if(U408="""","""",if($S408,""Not aligned w/ a specific learning goal."",U408&amp;"": ""&amp;vlookup(to_text(U408),'1.Learning-Goals'!$A$3:$B$100,2,FALSE)))"),"")</f>
        <v/>
      </c>
      <c r="Z408" s="46" t="str">
        <f>IFERROR(__xludf.DUMMYFUNCTION("if(V408="""","""",if($S408,""Not aligned w/ a specific learning goal."",V408&amp;"": ""&amp;vlookup(to_text(V408),'1.Learning-Goals'!$A$3:$B$100,2,FALSE)))"),"")</f>
        <v/>
      </c>
      <c r="AA408" s="46" t="str">
        <f>IFERROR(__xludf.DUMMYFUNCTION("if(W408="""","""",if($S408,""Not aligned w/ a specific learning goal."",W408&amp;"": ""&amp;vlookup(to_text(W408),'1.Learning-Goals'!$A$3:$B$100,2,FALSE)))"),"")</f>
        <v/>
      </c>
      <c r="AB408" s="48"/>
      <c r="AC408" s="48"/>
      <c r="AD408" s="48"/>
      <c r="AE408" s="48"/>
      <c r="AF408" s="48"/>
      <c r="AG408" s="48"/>
      <c r="AH408" s="48"/>
      <c r="AI408" s="48"/>
    </row>
    <row r="409">
      <c r="A409" s="41"/>
      <c r="B409" s="42" t="str">
        <f t="shared" si="1"/>
        <v/>
      </c>
      <c r="C409" s="38" t="s">
        <v>1115</v>
      </c>
      <c r="D409" s="43" t="s">
        <v>1116</v>
      </c>
      <c r="E409" s="38" t="s">
        <v>363</v>
      </c>
      <c r="F409" s="38" t="s">
        <v>387</v>
      </c>
      <c r="G409" s="43">
        <v>7.0</v>
      </c>
      <c r="H409" s="38" t="s">
        <v>6</v>
      </c>
      <c r="I409" s="43" t="s">
        <v>388</v>
      </c>
      <c r="J409" s="50"/>
      <c r="K409" s="50"/>
      <c r="L409" s="50"/>
      <c r="M409" s="43"/>
      <c r="N409" s="43"/>
      <c r="O409" s="38" t="s">
        <v>1061</v>
      </c>
      <c r="P409" s="51" t="s">
        <v>1117</v>
      </c>
      <c r="Q409" s="45">
        <v>44385.0</v>
      </c>
      <c r="R409" s="46" t="str">
        <f>IFERROR(__xludf.DUMMYFUNCTION("if(isblank($A409),"""",REGEXREPLACE($A409,   "",?(\d),?"",  ""$1""&amp;""-""&amp;$H409))"),"")</f>
        <v/>
      </c>
      <c r="S409" s="47" t="b">
        <f t="shared" si="2"/>
        <v>0</v>
      </c>
      <c r="T409" s="47" t="str">
        <f>IFERROR(__xludf.DUMMYFUNCTION("iferror(split(A409,"","",TRUE,TRUE),"""")"),"")</f>
        <v/>
      </c>
      <c r="U409" s="47"/>
      <c r="V409" s="47"/>
      <c r="W409" s="47"/>
      <c r="X409" s="46" t="str">
        <f>IFERROR(__xludf.DUMMYFUNCTION("if(T409="""","""",if($S409,""Not aligned w/ a specific learning goal."",T409&amp;"": ""&amp;vlookup(to_text(T409),'1.Learning-Goals'!$A$3:$B$100,2,FALSE)))"),"")</f>
        <v/>
      </c>
      <c r="Y409" s="46" t="str">
        <f>IFERROR(__xludf.DUMMYFUNCTION("if(U409="""","""",if($S409,""Not aligned w/ a specific learning goal."",U409&amp;"": ""&amp;vlookup(to_text(U409),'1.Learning-Goals'!$A$3:$B$100,2,FALSE)))"),"")</f>
        <v/>
      </c>
      <c r="Z409" s="46" t="str">
        <f>IFERROR(__xludf.DUMMYFUNCTION("if(V409="""","""",if($S409,""Not aligned w/ a specific learning goal."",V409&amp;"": ""&amp;vlookup(to_text(V409),'1.Learning-Goals'!$A$3:$B$100,2,FALSE)))"),"")</f>
        <v/>
      </c>
      <c r="AA409" s="46" t="str">
        <f>IFERROR(__xludf.DUMMYFUNCTION("if(W409="""","""",if($S409,""Not aligned w/ a specific learning goal."",W409&amp;"": ""&amp;vlookup(to_text(W409),'1.Learning-Goals'!$A$3:$B$100,2,FALSE)))"),"")</f>
        <v/>
      </c>
      <c r="AB409" s="48"/>
      <c r="AC409" s="48"/>
      <c r="AD409" s="48"/>
      <c r="AE409" s="48"/>
      <c r="AF409" s="48"/>
      <c r="AG409" s="48"/>
      <c r="AH409" s="48"/>
      <c r="AI409" s="48"/>
    </row>
    <row r="410">
      <c r="A410" s="41"/>
      <c r="B410" s="42" t="str">
        <f t="shared" si="1"/>
        <v/>
      </c>
      <c r="C410" s="38" t="s">
        <v>1118</v>
      </c>
      <c r="D410" s="43" t="s">
        <v>1119</v>
      </c>
      <c r="E410" s="38" t="s">
        <v>363</v>
      </c>
      <c r="F410" s="38" t="s">
        <v>387</v>
      </c>
      <c r="G410" s="43">
        <v>7.0</v>
      </c>
      <c r="H410" s="38" t="s">
        <v>6</v>
      </c>
      <c r="I410" s="43" t="s">
        <v>388</v>
      </c>
      <c r="J410" s="50"/>
      <c r="K410" s="50"/>
      <c r="L410" s="50"/>
      <c r="M410" s="43"/>
      <c r="N410" s="43"/>
      <c r="O410" s="38" t="s">
        <v>1061</v>
      </c>
      <c r="P410" s="51" t="s">
        <v>1120</v>
      </c>
      <c r="Q410" s="45">
        <v>44385.0</v>
      </c>
      <c r="R410" s="46" t="str">
        <f>IFERROR(__xludf.DUMMYFUNCTION("if(isblank($A410),"""",REGEXREPLACE($A410,   "",?(\d),?"",  ""$1""&amp;""-""&amp;$H410))"),"")</f>
        <v/>
      </c>
      <c r="S410" s="47" t="b">
        <f t="shared" si="2"/>
        <v>0</v>
      </c>
      <c r="T410" s="47" t="str">
        <f>IFERROR(__xludf.DUMMYFUNCTION("iferror(split(A410,"","",TRUE,TRUE),"""")"),"")</f>
        <v/>
      </c>
      <c r="U410" s="47"/>
      <c r="V410" s="47"/>
      <c r="W410" s="47"/>
      <c r="X410" s="46" t="str">
        <f>IFERROR(__xludf.DUMMYFUNCTION("if(T410="""","""",if($S410,""Not aligned w/ a specific learning goal."",T410&amp;"": ""&amp;vlookup(to_text(T410),'1.Learning-Goals'!$A$3:$B$100,2,FALSE)))"),"")</f>
        <v/>
      </c>
      <c r="Y410" s="46" t="str">
        <f>IFERROR(__xludf.DUMMYFUNCTION("if(U410="""","""",if($S410,""Not aligned w/ a specific learning goal."",U410&amp;"": ""&amp;vlookup(to_text(U410),'1.Learning-Goals'!$A$3:$B$100,2,FALSE)))"),"")</f>
        <v/>
      </c>
      <c r="Z410" s="46" t="str">
        <f>IFERROR(__xludf.DUMMYFUNCTION("if(V410="""","""",if($S410,""Not aligned w/ a specific learning goal."",V410&amp;"": ""&amp;vlookup(to_text(V410),'1.Learning-Goals'!$A$3:$B$100,2,FALSE)))"),"")</f>
        <v/>
      </c>
      <c r="AA410" s="46" t="str">
        <f>IFERROR(__xludf.DUMMYFUNCTION("if(W410="""","""",if($S410,""Not aligned w/ a specific learning goal."",W410&amp;"": ""&amp;vlookup(to_text(W410),'1.Learning-Goals'!$A$3:$B$100,2,FALSE)))"),"")</f>
        <v/>
      </c>
      <c r="AB410" s="48"/>
      <c r="AC410" s="48"/>
      <c r="AD410" s="48"/>
      <c r="AE410" s="48"/>
      <c r="AF410" s="48"/>
      <c r="AG410" s="48"/>
      <c r="AH410" s="48"/>
      <c r="AI410" s="48"/>
    </row>
    <row r="411">
      <c r="A411" s="41"/>
      <c r="B411" s="42" t="str">
        <f t="shared" si="1"/>
        <v/>
      </c>
      <c r="C411" s="38" t="s">
        <v>1121</v>
      </c>
      <c r="D411" s="43" t="s">
        <v>1122</v>
      </c>
      <c r="E411" s="38" t="s">
        <v>363</v>
      </c>
      <c r="F411" s="38" t="s">
        <v>387</v>
      </c>
      <c r="G411" s="43">
        <v>7.0</v>
      </c>
      <c r="H411" s="38" t="s">
        <v>6</v>
      </c>
      <c r="I411" s="43" t="s">
        <v>388</v>
      </c>
      <c r="J411" s="50"/>
      <c r="K411" s="50"/>
      <c r="L411" s="50"/>
      <c r="M411" s="43"/>
      <c r="N411" s="43"/>
      <c r="O411" s="38" t="s">
        <v>1061</v>
      </c>
      <c r="P411" s="51" t="s">
        <v>1123</v>
      </c>
      <c r="Q411" s="45">
        <v>44385.0</v>
      </c>
      <c r="R411" s="46" t="str">
        <f>IFERROR(__xludf.DUMMYFUNCTION("if(isblank($A411),"""",REGEXREPLACE($A411,   "",?(\d),?"",  ""$1""&amp;""-""&amp;$H411))"),"")</f>
        <v/>
      </c>
      <c r="S411" s="47" t="b">
        <f t="shared" si="2"/>
        <v>0</v>
      </c>
      <c r="T411" s="47" t="str">
        <f>IFERROR(__xludf.DUMMYFUNCTION("iferror(split(A411,"","",TRUE,TRUE),"""")"),"")</f>
        <v/>
      </c>
      <c r="U411" s="47"/>
      <c r="V411" s="47"/>
      <c r="W411" s="47"/>
      <c r="X411" s="46" t="str">
        <f>IFERROR(__xludf.DUMMYFUNCTION("if(T411="""","""",if($S411,""Not aligned w/ a specific learning goal."",T411&amp;"": ""&amp;vlookup(to_text(T411),'1.Learning-Goals'!$A$3:$B$100,2,FALSE)))"),"")</f>
        <v/>
      </c>
      <c r="Y411" s="46" t="str">
        <f>IFERROR(__xludf.DUMMYFUNCTION("if(U411="""","""",if($S411,""Not aligned w/ a specific learning goal."",U411&amp;"": ""&amp;vlookup(to_text(U411),'1.Learning-Goals'!$A$3:$B$100,2,FALSE)))"),"")</f>
        <v/>
      </c>
      <c r="Z411" s="46" t="str">
        <f>IFERROR(__xludf.DUMMYFUNCTION("if(V411="""","""",if($S411,""Not aligned w/ a specific learning goal."",V411&amp;"": ""&amp;vlookup(to_text(V411),'1.Learning-Goals'!$A$3:$B$100,2,FALSE)))"),"")</f>
        <v/>
      </c>
      <c r="AA411" s="46" t="str">
        <f>IFERROR(__xludf.DUMMYFUNCTION("if(W411="""","""",if($S411,""Not aligned w/ a specific learning goal."",W411&amp;"": ""&amp;vlookup(to_text(W411),'1.Learning-Goals'!$A$3:$B$100,2,FALSE)))"),"")</f>
        <v/>
      </c>
      <c r="AB411" s="48"/>
      <c r="AC411" s="48"/>
      <c r="AD411" s="48"/>
      <c r="AE411" s="48"/>
      <c r="AF411" s="48"/>
      <c r="AG411" s="48"/>
      <c r="AH411" s="48"/>
      <c r="AI411" s="48"/>
    </row>
    <row r="412">
      <c r="A412" s="41"/>
      <c r="B412" s="42" t="str">
        <f t="shared" si="1"/>
        <v/>
      </c>
      <c r="C412" s="38" t="s">
        <v>1124</v>
      </c>
      <c r="D412" s="43" t="s">
        <v>1125</v>
      </c>
      <c r="E412" s="38" t="s">
        <v>363</v>
      </c>
      <c r="F412" s="38" t="s">
        <v>387</v>
      </c>
      <c r="G412" s="43">
        <v>7.0</v>
      </c>
      <c r="H412" s="38" t="s">
        <v>6</v>
      </c>
      <c r="I412" s="43" t="s">
        <v>388</v>
      </c>
      <c r="J412" s="50"/>
      <c r="K412" s="50"/>
      <c r="L412" s="50"/>
      <c r="M412" s="43"/>
      <c r="N412" s="43"/>
      <c r="O412" s="38" t="s">
        <v>1061</v>
      </c>
      <c r="P412" s="51" t="s">
        <v>1126</v>
      </c>
      <c r="Q412" s="45">
        <v>44385.0</v>
      </c>
      <c r="R412" s="46" t="str">
        <f>IFERROR(__xludf.DUMMYFUNCTION("if(isblank($A412),"""",REGEXREPLACE($A412,   "",?(\d),?"",  ""$1""&amp;""-""&amp;$H412))"),"")</f>
        <v/>
      </c>
      <c r="S412" s="47" t="b">
        <f t="shared" si="2"/>
        <v>0</v>
      </c>
      <c r="T412" s="47" t="str">
        <f>IFERROR(__xludf.DUMMYFUNCTION("iferror(split(A412,"","",TRUE,TRUE),"""")"),"")</f>
        <v/>
      </c>
      <c r="U412" s="47"/>
      <c r="V412" s="47"/>
      <c r="W412" s="47"/>
      <c r="X412" s="46" t="str">
        <f>IFERROR(__xludf.DUMMYFUNCTION("if(T412="""","""",if($S412,""Not aligned w/ a specific learning goal."",T412&amp;"": ""&amp;vlookup(to_text(T412),'1.Learning-Goals'!$A$3:$B$100,2,FALSE)))"),"")</f>
        <v/>
      </c>
      <c r="Y412" s="46" t="str">
        <f>IFERROR(__xludf.DUMMYFUNCTION("if(U412="""","""",if($S412,""Not aligned w/ a specific learning goal."",U412&amp;"": ""&amp;vlookup(to_text(U412),'1.Learning-Goals'!$A$3:$B$100,2,FALSE)))"),"")</f>
        <v/>
      </c>
      <c r="Z412" s="46" t="str">
        <f>IFERROR(__xludf.DUMMYFUNCTION("if(V412="""","""",if($S412,""Not aligned w/ a specific learning goal."",V412&amp;"": ""&amp;vlookup(to_text(V412),'1.Learning-Goals'!$A$3:$B$100,2,FALSE)))"),"")</f>
        <v/>
      </c>
      <c r="AA412" s="46" t="str">
        <f>IFERROR(__xludf.DUMMYFUNCTION("if(W412="""","""",if($S412,""Not aligned w/ a specific learning goal."",W412&amp;"": ""&amp;vlookup(to_text(W412),'1.Learning-Goals'!$A$3:$B$100,2,FALSE)))"),"")</f>
        <v/>
      </c>
      <c r="AB412" s="48"/>
      <c r="AC412" s="48"/>
      <c r="AD412" s="48"/>
      <c r="AE412" s="48"/>
      <c r="AF412" s="48"/>
      <c r="AG412" s="48"/>
      <c r="AH412" s="48"/>
      <c r="AI412" s="48"/>
    </row>
    <row r="413">
      <c r="A413" s="41"/>
      <c r="B413" s="42" t="str">
        <f t="shared" si="1"/>
        <v/>
      </c>
      <c r="C413" s="38" t="s">
        <v>1127</v>
      </c>
      <c r="D413" s="43" t="s">
        <v>1128</v>
      </c>
      <c r="E413" s="38" t="s">
        <v>363</v>
      </c>
      <c r="F413" s="38" t="s">
        <v>387</v>
      </c>
      <c r="G413" s="43">
        <v>7.0</v>
      </c>
      <c r="H413" s="38" t="s">
        <v>6</v>
      </c>
      <c r="I413" s="43" t="s">
        <v>388</v>
      </c>
      <c r="J413" s="50"/>
      <c r="K413" s="50"/>
      <c r="L413" s="50"/>
      <c r="M413" s="43"/>
      <c r="N413" s="43"/>
      <c r="O413" s="38" t="s">
        <v>1061</v>
      </c>
      <c r="P413" s="51" t="s">
        <v>1129</v>
      </c>
      <c r="Q413" s="45">
        <v>44385.0</v>
      </c>
      <c r="R413" s="46" t="str">
        <f>IFERROR(__xludf.DUMMYFUNCTION("if(isblank($A413),"""",REGEXREPLACE($A413,   "",?(\d),?"",  ""$1""&amp;""-""&amp;$H413))"),"")</f>
        <v/>
      </c>
      <c r="S413" s="47" t="b">
        <f t="shared" si="2"/>
        <v>0</v>
      </c>
      <c r="T413" s="47" t="str">
        <f>IFERROR(__xludf.DUMMYFUNCTION("iferror(split(A413,"","",TRUE,TRUE),"""")"),"")</f>
        <v/>
      </c>
      <c r="U413" s="47"/>
      <c r="V413" s="47"/>
      <c r="W413" s="47"/>
      <c r="X413" s="46" t="str">
        <f>IFERROR(__xludf.DUMMYFUNCTION("if(T413="""","""",if($S413,""Not aligned w/ a specific learning goal."",T413&amp;"": ""&amp;vlookup(to_text(T413),'1.Learning-Goals'!$A$3:$B$100,2,FALSE)))"),"")</f>
        <v/>
      </c>
      <c r="Y413" s="46" t="str">
        <f>IFERROR(__xludf.DUMMYFUNCTION("if(U413="""","""",if($S413,""Not aligned w/ a specific learning goal."",U413&amp;"": ""&amp;vlookup(to_text(U413),'1.Learning-Goals'!$A$3:$B$100,2,FALSE)))"),"")</f>
        <v/>
      </c>
      <c r="Z413" s="46" t="str">
        <f>IFERROR(__xludf.DUMMYFUNCTION("if(V413="""","""",if($S413,""Not aligned w/ a specific learning goal."",V413&amp;"": ""&amp;vlookup(to_text(V413),'1.Learning-Goals'!$A$3:$B$100,2,FALSE)))"),"")</f>
        <v/>
      </c>
      <c r="AA413" s="46" t="str">
        <f>IFERROR(__xludf.DUMMYFUNCTION("if(W413="""","""",if($S413,""Not aligned w/ a specific learning goal."",W413&amp;"": ""&amp;vlookup(to_text(W413),'1.Learning-Goals'!$A$3:$B$100,2,FALSE)))"),"")</f>
        <v/>
      </c>
      <c r="AB413" s="48"/>
      <c r="AC413" s="48"/>
      <c r="AD413" s="48"/>
      <c r="AE413" s="48"/>
      <c r="AF413" s="48"/>
      <c r="AG413" s="48"/>
      <c r="AH413" s="48"/>
      <c r="AI413" s="48"/>
    </row>
    <row r="414">
      <c r="A414" s="41"/>
      <c r="B414" s="42" t="str">
        <f t="shared" si="1"/>
        <v/>
      </c>
      <c r="C414" s="38" t="s">
        <v>1130</v>
      </c>
      <c r="D414" s="43" t="s">
        <v>1131</v>
      </c>
      <c r="E414" s="38" t="s">
        <v>363</v>
      </c>
      <c r="F414" s="38" t="s">
        <v>387</v>
      </c>
      <c r="G414" s="43">
        <v>7.0</v>
      </c>
      <c r="H414" s="38" t="s">
        <v>6</v>
      </c>
      <c r="I414" s="43" t="s">
        <v>388</v>
      </c>
      <c r="J414" s="50"/>
      <c r="K414" s="50"/>
      <c r="L414" s="50"/>
      <c r="M414" s="43"/>
      <c r="N414" s="43"/>
      <c r="O414" s="38" t="s">
        <v>1061</v>
      </c>
      <c r="P414" s="51" t="s">
        <v>1132</v>
      </c>
      <c r="Q414" s="45">
        <v>44385.0</v>
      </c>
      <c r="R414" s="46" t="str">
        <f>IFERROR(__xludf.DUMMYFUNCTION("if(isblank($A414),"""",REGEXREPLACE($A414,   "",?(\d),?"",  ""$1""&amp;""-""&amp;$H414))"),"")</f>
        <v/>
      </c>
      <c r="S414" s="47" t="b">
        <f t="shared" si="2"/>
        <v>0</v>
      </c>
      <c r="T414" s="47" t="str">
        <f>IFERROR(__xludf.DUMMYFUNCTION("iferror(split(A414,"","",TRUE,TRUE),"""")"),"")</f>
        <v/>
      </c>
      <c r="U414" s="47"/>
      <c r="V414" s="47"/>
      <c r="W414" s="47"/>
      <c r="X414" s="46" t="str">
        <f>IFERROR(__xludf.DUMMYFUNCTION("if(T414="""","""",if($S414,""Not aligned w/ a specific learning goal."",T414&amp;"": ""&amp;vlookup(to_text(T414),'1.Learning-Goals'!$A$3:$B$100,2,FALSE)))"),"")</f>
        <v/>
      </c>
      <c r="Y414" s="46" t="str">
        <f>IFERROR(__xludf.DUMMYFUNCTION("if(U414="""","""",if($S414,""Not aligned w/ a specific learning goal."",U414&amp;"": ""&amp;vlookup(to_text(U414),'1.Learning-Goals'!$A$3:$B$100,2,FALSE)))"),"")</f>
        <v/>
      </c>
      <c r="Z414" s="46" t="str">
        <f>IFERROR(__xludf.DUMMYFUNCTION("if(V414="""","""",if($S414,""Not aligned w/ a specific learning goal."",V414&amp;"": ""&amp;vlookup(to_text(V414),'1.Learning-Goals'!$A$3:$B$100,2,FALSE)))"),"")</f>
        <v/>
      </c>
      <c r="AA414" s="46" t="str">
        <f>IFERROR(__xludf.DUMMYFUNCTION("if(W414="""","""",if($S414,""Not aligned w/ a specific learning goal."",W414&amp;"": ""&amp;vlookup(to_text(W414),'1.Learning-Goals'!$A$3:$B$100,2,FALSE)))"),"")</f>
        <v/>
      </c>
      <c r="AB414" s="48"/>
      <c r="AC414" s="48"/>
      <c r="AD414" s="48"/>
      <c r="AE414" s="48"/>
      <c r="AF414" s="48"/>
      <c r="AG414" s="48"/>
      <c r="AH414" s="48"/>
      <c r="AI414" s="48"/>
    </row>
    <row r="415">
      <c r="A415" s="41"/>
      <c r="B415" s="42" t="str">
        <f t="shared" si="1"/>
        <v/>
      </c>
      <c r="C415" s="38" t="s">
        <v>1133</v>
      </c>
      <c r="D415" s="43" t="s">
        <v>1134</v>
      </c>
      <c r="E415" s="38" t="s">
        <v>363</v>
      </c>
      <c r="F415" s="38" t="s">
        <v>387</v>
      </c>
      <c r="G415" s="43">
        <v>7.0</v>
      </c>
      <c r="H415" s="38" t="s">
        <v>6</v>
      </c>
      <c r="I415" s="43" t="s">
        <v>388</v>
      </c>
      <c r="J415" s="50"/>
      <c r="K415" s="50"/>
      <c r="L415" s="50"/>
      <c r="M415" s="43"/>
      <c r="N415" s="43"/>
      <c r="O415" s="38" t="s">
        <v>1061</v>
      </c>
      <c r="P415" s="51" t="s">
        <v>1135</v>
      </c>
      <c r="Q415" s="45">
        <v>44385.0</v>
      </c>
      <c r="R415" s="46" t="str">
        <f>IFERROR(__xludf.DUMMYFUNCTION("if(isblank($A415),"""",REGEXREPLACE($A415,   "",?(\d),?"",  ""$1""&amp;""-""&amp;$H415))"),"")</f>
        <v/>
      </c>
      <c r="S415" s="47" t="b">
        <f t="shared" si="2"/>
        <v>0</v>
      </c>
      <c r="T415" s="47" t="str">
        <f>IFERROR(__xludf.DUMMYFUNCTION("iferror(split(A415,"","",TRUE,TRUE),"""")"),"")</f>
        <v/>
      </c>
      <c r="U415" s="47"/>
      <c r="V415" s="47"/>
      <c r="W415" s="47"/>
      <c r="X415" s="46" t="str">
        <f>IFERROR(__xludf.DUMMYFUNCTION("if(T415="""","""",if($S415,""Not aligned w/ a specific learning goal."",T415&amp;"": ""&amp;vlookup(to_text(T415),'1.Learning-Goals'!$A$3:$B$100,2,FALSE)))"),"")</f>
        <v/>
      </c>
      <c r="Y415" s="46" t="str">
        <f>IFERROR(__xludf.DUMMYFUNCTION("if(U415="""","""",if($S415,""Not aligned w/ a specific learning goal."",U415&amp;"": ""&amp;vlookup(to_text(U415),'1.Learning-Goals'!$A$3:$B$100,2,FALSE)))"),"")</f>
        <v/>
      </c>
      <c r="Z415" s="46" t="str">
        <f>IFERROR(__xludf.DUMMYFUNCTION("if(V415="""","""",if($S415,""Not aligned w/ a specific learning goal."",V415&amp;"": ""&amp;vlookup(to_text(V415),'1.Learning-Goals'!$A$3:$B$100,2,FALSE)))"),"")</f>
        <v/>
      </c>
      <c r="AA415" s="46" t="str">
        <f>IFERROR(__xludf.DUMMYFUNCTION("if(W415="""","""",if($S415,""Not aligned w/ a specific learning goal."",W415&amp;"": ""&amp;vlookup(to_text(W415),'1.Learning-Goals'!$A$3:$B$100,2,FALSE)))"),"")</f>
        <v/>
      </c>
      <c r="AB415" s="48"/>
      <c r="AC415" s="48"/>
      <c r="AD415" s="48"/>
      <c r="AE415" s="48"/>
      <c r="AF415" s="48"/>
      <c r="AG415" s="48"/>
      <c r="AH415" s="48"/>
      <c r="AI415" s="48"/>
    </row>
    <row r="416">
      <c r="A416" s="41"/>
      <c r="B416" s="42" t="str">
        <f t="shared" si="1"/>
        <v/>
      </c>
      <c r="C416" s="38" t="s">
        <v>1136</v>
      </c>
      <c r="D416" s="43" t="s">
        <v>1111</v>
      </c>
      <c r="E416" s="38" t="s">
        <v>363</v>
      </c>
      <c r="F416" s="38" t="s">
        <v>387</v>
      </c>
      <c r="G416" s="43">
        <v>7.0</v>
      </c>
      <c r="H416" s="38" t="s">
        <v>6</v>
      </c>
      <c r="I416" s="43" t="s">
        <v>388</v>
      </c>
      <c r="J416" s="50"/>
      <c r="K416" s="50"/>
      <c r="L416" s="50"/>
      <c r="M416" s="43"/>
      <c r="N416" s="43"/>
      <c r="O416" s="38" t="s">
        <v>1061</v>
      </c>
      <c r="P416" s="51" t="s">
        <v>1137</v>
      </c>
      <c r="Q416" s="45">
        <v>44385.0</v>
      </c>
      <c r="R416" s="46" t="str">
        <f>IFERROR(__xludf.DUMMYFUNCTION("if(isblank($A416),"""",REGEXREPLACE($A416,   "",?(\d),?"",  ""$1""&amp;""-""&amp;$H416))"),"")</f>
        <v/>
      </c>
      <c r="S416" s="47" t="b">
        <f t="shared" si="2"/>
        <v>0</v>
      </c>
      <c r="T416" s="47" t="str">
        <f>IFERROR(__xludf.DUMMYFUNCTION("iferror(split(A416,"","",TRUE,TRUE),"""")"),"")</f>
        <v/>
      </c>
      <c r="U416" s="47"/>
      <c r="V416" s="47"/>
      <c r="W416" s="47"/>
      <c r="X416" s="46" t="str">
        <f>IFERROR(__xludf.DUMMYFUNCTION("if(T416="""","""",if($S416,""Not aligned w/ a specific learning goal."",T416&amp;"": ""&amp;vlookup(to_text(T416),'1.Learning-Goals'!$A$3:$B$100,2,FALSE)))"),"")</f>
        <v/>
      </c>
      <c r="Y416" s="46" t="str">
        <f>IFERROR(__xludf.DUMMYFUNCTION("if(U416="""","""",if($S416,""Not aligned w/ a specific learning goal."",U416&amp;"": ""&amp;vlookup(to_text(U416),'1.Learning-Goals'!$A$3:$B$100,2,FALSE)))"),"")</f>
        <v/>
      </c>
      <c r="Z416" s="46" t="str">
        <f>IFERROR(__xludf.DUMMYFUNCTION("if(V416="""","""",if($S416,""Not aligned w/ a specific learning goal."",V416&amp;"": ""&amp;vlookup(to_text(V416),'1.Learning-Goals'!$A$3:$B$100,2,FALSE)))"),"")</f>
        <v/>
      </c>
      <c r="AA416" s="46" t="str">
        <f>IFERROR(__xludf.DUMMYFUNCTION("if(W416="""","""",if($S416,""Not aligned w/ a specific learning goal."",W416&amp;"": ""&amp;vlookup(to_text(W416),'1.Learning-Goals'!$A$3:$B$100,2,FALSE)))"),"")</f>
        <v/>
      </c>
      <c r="AB416" s="48"/>
      <c r="AC416" s="48"/>
      <c r="AD416" s="48"/>
      <c r="AE416" s="48"/>
      <c r="AF416" s="48"/>
      <c r="AG416" s="48"/>
      <c r="AH416" s="48"/>
      <c r="AI416" s="48"/>
    </row>
    <row r="417">
      <c r="A417" s="41"/>
      <c r="B417" s="42" t="str">
        <f t="shared" si="1"/>
        <v/>
      </c>
      <c r="C417" s="38" t="s">
        <v>1138</v>
      </c>
      <c r="D417" s="43" t="s">
        <v>971</v>
      </c>
      <c r="E417" s="38" t="s">
        <v>363</v>
      </c>
      <c r="F417" s="38" t="s">
        <v>387</v>
      </c>
      <c r="G417" s="43">
        <v>8.0</v>
      </c>
      <c r="H417" s="38" t="s">
        <v>6</v>
      </c>
      <c r="I417" s="43" t="s">
        <v>388</v>
      </c>
      <c r="J417" s="50"/>
      <c r="K417" s="50"/>
      <c r="L417" s="50"/>
      <c r="M417" s="43"/>
      <c r="N417" s="43"/>
      <c r="O417" s="38" t="s">
        <v>1061</v>
      </c>
      <c r="P417" s="51" t="s">
        <v>1139</v>
      </c>
      <c r="Q417" s="45">
        <v>44385.0</v>
      </c>
      <c r="R417" s="46" t="str">
        <f>IFERROR(__xludf.DUMMYFUNCTION("if(isblank($A417),"""",REGEXREPLACE($A417,   "",?(\d),?"",  ""$1""&amp;""-""&amp;$H417))"),"")</f>
        <v/>
      </c>
      <c r="S417" s="47" t="b">
        <f t="shared" si="2"/>
        <v>0</v>
      </c>
      <c r="T417" s="47" t="str">
        <f>IFERROR(__xludf.DUMMYFUNCTION("iferror(split(A417,"","",TRUE,TRUE),"""")"),"")</f>
        <v/>
      </c>
      <c r="U417" s="47"/>
      <c r="V417" s="47"/>
      <c r="W417" s="47"/>
      <c r="X417" s="46" t="str">
        <f>IFERROR(__xludf.DUMMYFUNCTION("if(T417="""","""",if($S417,""Not aligned w/ a specific learning goal."",T417&amp;"": ""&amp;vlookup(to_text(T417),'1.Learning-Goals'!$A$3:$B$100,2,FALSE)))"),"")</f>
        <v/>
      </c>
      <c r="Y417" s="46" t="str">
        <f>IFERROR(__xludf.DUMMYFUNCTION("if(U417="""","""",if($S417,""Not aligned w/ a specific learning goal."",U417&amp;"": ""&amp;vlookup(to_text(U417),'1.Learning-Goals'!$A$3:$B$100,2,FALSE)))"),"")</f>
        <v/>
      </c>
      <c r="Z417" s="46" t="str">
        <f>IFERROR(__xludf.DUMMYFUNCTION("if(V417="""","""",if($S417,""Not aligned w/ a specific learning goal."",V417&amp;"": ""&amp;vlookup(to_text(V417),'1.Learning-Goals'!$A$3:$B$100,2,FALSE)))"),"")</f>
        <v/>
      </c>
      <c r="AA417" s="46" t="str">
        <f>IFERROR(__xludf.DUMMYFUNCTION("if(W417="""","""",if($S417,""Not aligned w/ a specific learning goal."",W417&amp;"": ""&amp;vlookup(to_text(W417),'1.Learning-Goals'!$A$3:$B$100,2,FALSE)))"),"")</f>
        <v/>
      </c>
      <c r="AB417" s="48"/>
      <c r="AC417" s="48"/>
      <c r="AD417" s="48"/>
      <c r="AE417" s="48"/>
      <c r="AF417" s="48"/>
      <c r="AG417" s="48"/>
      <c r="AH417" s="48"/>
      <c r="AI417" s="48"/>
    </row>
    <row r="418">
      <c r="A418" s="41"/>
      <c r="B418" s="42" t="str">
        <f t="shared" si="1"/>
        <v/>
      </c>
      <c r="C418" s="38" t="s">
        <v>1140</v>
      </c>
      <c r="D418" s="43" t="s">
        <v>1141</v>
      </c>
      <c r="E418" s="38" t="s">
        <v>363</v>
      </c>
      <c r="F418" s="38" t="s">
        <v>387</v>
      </c>
      <c r="G418" s="43">
        <v>8.0</v>
      </c>
      <c r="H418" s="38" t="s">
        <v>6</v>
      </c>
      <c r="I418" s="43" t="s">
        <v>388</v>
      </c>
      <c r="J418" s="50"/>
      <c r="K418" s="50"/>
      <c r="L418" s="50"/>
      <c r="M418" s="43"/>
      <c r="N418" s="43"/>
      <c r="O418" s="38" t="s">
        <v>1061</v>
      </c>
      <c r="P418" s="51" t="s">
        <v>1142</v>
      </c>
      <c r="Q418" s="45">
        <v>44385.0</v>
      </c>
      <c r="R418" s="46" t="str">
        <f>IFERROR(__xludf.DUMMYFUNCTION("if(isblank($A418),"""",REGEXREPLACE($A418,   "",?(\d),?"",  ""$1""&amp;""-""&amp;$H418))"),"")</f>
        <v/>
      </c>
      <c r="S418" s="47" t="b">
        <f t="shared" si="2"/>
        <v>0</v>
      </c>
      <c r="T418" s="47" t="str">
        <f>IFERROR(__xludf.DUMMYFUNCTION("iferror(split(A418,"","",TRUE,TRUE),"""")"),"")</f>
        <v/>
      </c>
      <c r="U418" s="47"/>
      <c r="V418" s="47"/>
      <c r="W418" s="47"/>
      <c r="X418" s="46" t="str">
        <f>IFERROR(__xludf.DUMMYFUNCTION("if(T418="""","""",if($S418,""Not aligned w/ a specific learning goal."",T418&amp;"": ""&amp;vlookup(to_text(T418),'1.Learning-Goals'!$A$3:$B$100,2,FALSE)))"),"")</f>
        <v/>
      </c>
      <c r="Y418" s="46" t="str">
        <f>IFERROR(__xludf.DUMMYFUNCTION("if(U418="""","""",if($S418,""Not aligned w/ a specific learning goal."",U418&amp;"": ""&amp;vlookup(to_text(U418),'1.Learning-Goals'!$A$3:$B$100,2,FALSE)))"),"")</f>
        <v/>
      </c>
      <c r="Z418" s="46" t="str">
        <f>IFERROR(__xludf.DUMMYFUNCTION("if(V418="""","""",if($S418,""Not aligned w/ a specific learning goal."",V418&amp;"": ""&amp;vlookup(to_text(V418),'1.Learning-Goals'!$A$3:$B$100,2,FALSE)))"),"")</f>
        <v/>
      </c>
      <c r="AA418" s="46" t="str">
        <f>IFERROR(__xludf.DUMMYFUNCTION("if(W418="""","""",if($S418,""Not aligned w/ a specific learning goal."",W418&amp;"": ""&amp;vlookup(to_text(W418),'1.Learning-Goals'!$A$3:$B$100,2,FALSE)))"),"")</f>
        <v/>
      </c>
      <c r="AB418" s="48"/>
      <c r="AC418" s="48"/>
      <c r="AD418" s="48"/>
      <c r="AE418" s="48"/>
      <c r="AF418" s="48"/>
      <c r="AG418" s="48"/>
      <c r="AH418" s="48"/>
      <c r="AI418" s="48"/>
    </row>
    <row r="419">
      <c r="A419" s="41"/>
      <c r="B419" s="42" t="str">
        <f t="shared" si="1"/>
        <v/>
      </c>
      <c r="C419" s="38" t="s">
        <v>1143</v>
      </c>
      <c r="D419" s="43" t="s">
        <v>1144</v>
      </c>
      <c r="E419" s="38" t="s">
        <v>363</v>
      </c>
      <c r="F419" s="38" t="s">
        <v>387</v>
      </c>
      <c r="G419" s="43">
        <v>8.0</v>
      </c>
      <c r="H419" s="38" t="s">
        <v>6</v>
      </c>
      <c r="I419" s="43" t="s">
        <v>388</v>
      </c>
      <c r="J419" s="50"/>
      <c r="K419" s="50"/>
      <c r="L419" s="50"/>
      <c r="M419" s="43"/>
      <c r="N419" s="43"/>
      <c r="O419" s="38" t="s">
        <v>1061</v>
      </c>
      <c r="P419" s="51" t="s">
        <v>1145</v>
      </c>
      <c r="Q419" s="45">
        <v>44385.0</v>
      </c>
      <c r="R419" s="46" t="str">
        <f>IFERROR(__xludf.DUMMYFUNCTION("if(isblank($A419),"""",REGEXREPLACE($A419,   "",?(\d),?"",  ""$1""&amp;""-""&amp;$H419))"),"")</f>
        <v/>
      </c>
      <c r="S419" s="47" t="b">
        <f t="shared" si="2"/>
        <v>0</v>
      </c>
      <c r="T419" s="47" t="str">
        <f>IFERROR(__xludf.DUMMYFUNCTION("iferror(split(A419,"","",TRUE,TRUE),"""")"),"")</f>
        <v/>
      </c>
      <c r="U419" s="47"/>
      <c r="V419" s="47"/>
      <c r="W419" s="47"/>
      <c r="X419" s="46" t="str">
        <f>IFERROR(__xludf.DUMMYFUNCTION("if(T419="""","""",if($S419,""Not aligned w/ a specific learning goal."",T419&amp;"": ""&amp;vlookup(to_text(T419),'1.Learning-Goals'!$A$3:$B$100,2,FALSE)))"),"")</f>
        <v/>
      </c>
      <c r="Y419" s="46" t="str">
        <f>IFERROR(__xludf.DUMMYFUNCTION("if(U419="""","""",if($S419,""Not aligned w/ a specific learning goal."",U419&amp;"": ""&amp;vlookup(to_text(U419),'1.Learning-Goals'!$A$3:$B$100,2,FALSE)))"),"")</f>
        <v/>
      </c>
      <c r="Z419" s="46" t="str">
        <f>IFERROR(__xludf.DUMMYFUNCTION("if(V419="""","""",if($S419,""Not aligned w/ a specific learning goal."",V419&amp;"": ""&amp;vlookup(to_text(V419),'1.Learning-Goals'!$A$3:$B$100,2,FALSE)))"),"")</f>
        <v/>
      </c>
      <c r="AA419" s="46" t="str">
        <f>IFERROR(__xludf.DUMMYFUNCTION("if(W419="""","""",if($S419,""Not aligned w/ a specific learning goal."",W419&amp;"": ""&amp;vlookup(to_text(W419),'1.Learning-Goals'!$A$3:$B$100,2,FALSE)))"),"")</f>
        <v/>
      </c>
      <c r="AB419" s="48"/>
      <c r="AC419" s="48"/>
      <c r="AD419" s="48"/>
      <c r="AE419" s="48"/>
      <c r="AF419" s="48"/>
      <c r="AG419" s="48"/>
      <c r="AH419" s="48"/>
      <c r="AI419" s="48"/>
    </row>
    <row r="420">
      <c r="A420" s="41"/>
      <c r="B420" s="42" t="str">
        <f t="shared" si="1"/>
        <v/>
      </c>
      <c r="C420" s="38" t="s">
        <v>1146</v>
      </c>
      <c r="D420" s="43" t="s">
        <v>1147</v>
      </c>
      <c r="E420" s="38" t="s">
        <v>363</v>
      </c>
      <c r="F420" s="38" t="s">
        <v>387</v>
      </c>
      <c r="G420" s="43">
        <v>8.0</v>
      </c>
      <c r="H420" s="38" t="s">
        <v>6</v>
      </c>
      <c r="I420" s="43" t="s">
        <v>388</v>
      </c>
      <c r="J420" s="50"/>
      <c r="K420" s="50"/>
      <c r="L420" s="50"/>
      <c r="M420" s="43"/>
      <c r="N420" s="43"/>
      <c r="O420" s="38" t="s">
        <v>1061</v>
      </c>
      <c r="P420" s="51" t="s">
        <v>1148</v>
      </c>
      <c r="Q420" s="45">
        <v>44385.0</v>
      </c>
      <c r="R420" s="46" t="str">
        <f>IFERROR(__xludf.DUMMYFUNCTION("if(isblank($A420),"""",REGEXREPLACE($A420,   "",?(\d),?"",  ""$1""&amp;""-""&amp;$H420))"),"")</f>
        <v/>
      </c>
      <c r="S420" s="47" t="b">
        <f t="shared" si="2"/>
        <v>0</v>
      </c>
      <c r="T420" s="47" t="str">
        <f>IFERROR(__xludf.DUMMYFUNCTION("iferror(split(A420,"","",TRUE,TRUE),"""")"),"")</f>
        <v/>
      </c>
      <c r="U420" s="47"/>
      <c r="V420" s="47"/>
      <c r="W420" s="47"/>
      <c r="X420" s="46" t="str">
        <f>IFERROR(__xludf.DUMMYFUNCTION("if(T420="""","""",if($S420,""Not aligned w/ a specific learning goal."",T420&amp;"": ""&amp;vlookup(to_text(T420),'1.Learning-Goals'!$A$3:$B$100,2,FALSE)))"),"")</f>
        <v/>
      </c>
      <c r="Y420" s="46" t="str">
        <f>IFERROR(__xludf.DUMMYFUNCTION("if(U420="""","""",if($S420,""Not aligned w/ a specific learning goal."",U420&amp;"": ""&amp;vlookup(to_text(U420),'1.Learning-Goals'!$A$3:$B$100,2,FALSE)))"),"")</f>
        <v/>
      </c>
      <c r="Z420" s="46" t="str">
        <f>IFERROR(__xludf.DUMMYFUNCTION("if(V420="""","""",if($S420,""Not aligned w/ a specific learning goal."",V420&amp;"": ""&amp;vlookup(to_text(V420),'1.Learning-Goals'!$A$3:$B$100,2,FALSE)))"),"")</f>
        <v/>
      </c>
      <c r="AA420" s="46" t="str">
        <f>IFERROR(__xludf.DUMMYFUNCTION("if(W420="""","""",if($S420,""Not aligned w/ a specific learning goal."",W420&amp;"": ""&amp;vlookup(to_text(W420),'1.Learning-Goals'!$A$3:$B$100,2,FALSE)))"),"")</f>
        <v/>
      </c>
      <c r="AB420" s="48"/>
      <c r="AC420" s="48"/>
      <c r="AD420" s="48"/>
      <c r="AE420" s="48"/>
      <c r="AF420" s="48"/>
      <c r="AG420" s="48"/>
      <c r="AH420" s="48"/>
      <c r="AI420" s="48"/>
    </row>
    <row r="421">
      <c r="A421" s="41"/>
      <c r="B421" s="42" t="str">
        <f t="shared" si="1"/>
        <v/>
      </c>
      <c r="C421" s="38" t="s">
        <v>1149</v>
      </c>
      <c r="D421" s="43" t="s">
        <v>1150</v>
      </c>
      <c r="E421" s="38" t="s">
        <v>363</v>
      </c>
      <c r="F421" s="38" t="s">
        <v>387</v>
      </c>
      <c r="G421" s="43">
        <v>8.0</v>
      </c>
      <c r="H421" s="38" t="s">
        <v>6</v>
      </c>
      <c r="I421" s="43" t="s">
        <v>388</v>
      </c>
      <c r="J421" s="50"/>
      <c r="K421" s="50"/>
      <c r="L421" s="50"/>
      <c r="M421" s="43"/>
      <c r="N421" s="43"/>
      <c r="O421" s="38" t="s">
        <v>1061</v>
      </c>
      <c r="P421" s="51" t="s">
        <v>1151</v>
      </c>
      <c r="Q421" s="45">
        <v>44385.0</v>
      </c>
      <c r="R421" s="46" t="str">
        <f>IFERROR(__xludf.DUMMYFUNCTION("if(isblank($A421),"""",REGEXREPLACE($A421,   "",?(\d),?"",  ""$1""&amp;""-""&amp;$H421))"),"")</f>
        <v/>
      </c>
      <c r="S421" s="47" t="b">
        <f t="shared" si="2"/>
        <v>0</v>
      </c>
      <c r="T421" s="47" t="str">
        <f>IFERROR(__xludf.DUMMYFUNCTION("iferror(split(A421,"","",TRUE,TRUE),"""")"),"")</f>
        <v/>
      </c>
      <c r="U421" s="47"/>
      <c r="V421" s="47"/>
      <c r="W421" s="47"/>
      <c r="X421" s="46" t="str">
        <f>IFERROR(__xludf.DUMMYFUNCTION("if(T421="""","""",if($S421,""Not aligned w/ a specific learning goal."",T421&amp;"": ""&amp;vlookup(to_text(T421),'1.Learning-Goals'!$A$3:$B$100,2,FALSE)))"),"")</f>
        <v/>
      </c>
      <c r="Y421" s="46" t="str">
        <f>IFERROR(__xludf.DUMMYFUNCTION("if(U421="""","""",if($S421,""Not aligned w/ a specific learning goal."",U421&amp;"": ""&amp;vlookup(to_text(U421),'1.Learning-Goals'!$A$3:$B$100,2,FALSE)))"),"")</f>
        <v/>
      </c>
      <c r="Z421" s="46" t="str">
        <f>IFERROR(__xludf.DUMMYFUNCTION("if(V421="""","""",if($S421,""Not aligned w/ a specific learning goal."",V421&amp;"": ""&amp;vlookup(to_text(V421),'1.Learning-Goals'!$A$3:$B$100,2,FALSE)))"),"")</f>
        <v/>
      </c>
      <c r="AA421" s="46" t="str">
        <f>IFERROR(__xludf.DUMMYFUNCTION("if(W421="""","""",if($S421,""Not aligned w/ a specific learning goal."",W421&amp;"": ""&amp;vlookup(to_text(W421),'1.Learning-Goals'!$A$3:$B$100,2,FALSE)))"),"")</f>
        <v/>
      </c>
      <c r="AB421" s="48"/>
      <c r="AC421" s="48"/>
      <c r="AD421" s="48"/>
      <c r="AE421" s="48"/>
      <c r="AF421" s="48"/>
      <c r="AG421" s="48"/>
      <c r="AH421" s="48"/>
      <c r="AI421" s="48"/>
    </row>
    <row r="422">
      <c r="A422" s="41"/>
      <c r="B422" s="42" t="str">
        <f t="shared" si="1"/>
        <v/>
      </c>
      <c r="C422" s="38" t="s">
        <v>1152</v>
      </c>
      <c r="D422" s="43" t="s">
        <v>1153</v>
      </c>
      <c r="E422" s="38" t="s">
        <v>363</v>
      </c>
      <c r="F422" s="38" t="s">
        <v>387</v>
      </c>
      <c r="G422" s="43">
        <v>8.0</v>
      </c>
      <c r="H422" s="38" t="s">
        <v>6</v>
      </c>
      <c r="I422" s="43" t="s">
        <v>388</v>
      </c>
      <c r="J422" s="50"/>
      <c r="K422" s="50"/>
      <c r="L422" s="50"/>
      <c r="M422" s="43"/>
      <c r="N422" s="43"/>
      <c r="O422" s="38" t="s">
        <v>1061</v>
      </c>
      <c r="P422" s="51" t="s">
        <v>1154</v>
      </c>
      <c r="Q422" s="45">
        <v>44385.0</v>
      </c>
      <c r="R422" s="46" t="str">
        <f>IFERROR(__xludf.DUMMYFUNCTION("if(isblank($A422),"""",REGEXREPLACE($A422,   "",?(\d),?"",  ""$1""&amp;""-""&amp;$H422))"),"")</f>
        <v/>
      </c>
      <c r="S422" s="47" t="b">
        <f t="shared" si="2"/>
        <v>0</v>
      </c>
      <c r="T422" s="47" t="str">
        <f>IFERROR(__xludf.DUMMYFUNCTION("iferror(split(A422,"","",TRUE,TRUE),"""")"),"")</f>
        <v/>
      </c>
      <c r="U422" s="47"/>
      <c r="V422" s="47"/>
      <c r="W422" s="47"/>
      <c r="X422" s="46" t="str">
        <f>IFERROR(__xludf.DUMMYFUNCTION("if(T422="""","""",if($S422,""Not aligned w/ a specific learning goal."",T422&amp;"": ""&amp;vlookup(to_text(T422),'1.Learning-Goals'!$A$3:$B$100,2,FALSE)))"),"")</f>
        <v/>
      </c>
      <c r="Y422" s="46" t="str">
        <f>IFERROR(__xludf.DUMMYFUNCTION("if(U422="""","""",if($S422,""Not aligned w/ a specific learning goal."",U422&amp;"": ""&amp;vlookup(to_text(U422),'1.Learning-Goals'!$A$3:$B$100,2,FALSE)))"),"")</f>
        <v/>
      </c>
      <c r="Z422" s="46" t="str">
        <f>IFERROR(__xludf.DUMMYFUNCTION("if(V422="""","""",if($S422,""Not aligned w/ a specific learning goal."",V422&amp;"": ""&amp;vlookup(to_text(V422),'1.Learning-Goals'!$A$3:$B$100,2,FALSE)))"),"")</f>
        <v/>
      </c>
      <c r="AA422" s="46" t="str">
        <f>IFERROR(__xludf.DUMMYFUNCTION("if(W422="""","""",if($S422,""Not aligned w/ a specific learning goal."",W422&amp;"": ""&amp;vlookup(to_text(W422),'1.Learning-Goals'!$A$3:$B$100,2,FALSE)))"),"")</f>
        <v/>
      </c>
      <c r="AB422" s="48"/>
      <c r="AC422" s="48"/>
      <c r="AD422" s="48"/>
      <c r="AE422" s="48"/>
      <c r="AF422" s="48"/>
      <c r="AG422" s="48"/>
      <c r="AH422" s="48"/>
      <c r="AI422" s="48"/>
    </row>
    <row r="423">
      <c r="A423" s="41"/>
      <c r="B423" s="42" t="str">
        <f t="shared" si="1"/>
        <v/>
      </c>
      <c r="C423" s="38" t="s">
        <v>1155</v>
      </c>
      <c r="D423" s="43" t="s">
        <v>1156</v>
      </c>
      <c r="E423" s="38" t="s">
        <v>363</v>
      </c>
      <c r="F423" s="38" t="s">
        <v>387</v>
      </c>
      <c r="G423" s="43">
        <v>8.0</v>
      </c>
      <c r="H423" s="38" t="s">
        <v>6</v>
      </c>
      <c r="I423" s="43" t="s">
        <v>388</v>
      </c>
      <c r="J423" s="50"/>
      <c r="K423" s="50"/>
      <c r="L423" s="50"/>
      <c r="M423" s="43"/>
      <c r="N423" s="43"/>
      <c r="O423" s="38" t="s">
        <v>1061</v>
      </c>
      <c r="P423" s="51" t="s">
        <v>1157</v>
      </c>
      <c r="Q423" s="45">
        <v>44385.0</v>
      </c>
      <c r="R423" s="46" t="str">
        <f>IFERROR(__xludf.DUMMYFUNCTION("if(isblank($A423),"""",REGEXREPLACE($A423,   "",?(\d),?"",  ""$1""&amp;""-""&amp;$H423))"),"")</f>
        <v/>
      </c>
      <c r="S423" s="47" t="b">
        <f t="shared" si="2"/>
        <v>0</v>
      </c>
      <c r="T423" s="47" t="str">
        <f>IFERROR(__xludf.DUMMYFUNCTION("iferror(split(A423,"","",TRUE,TRUE),"""")"),"")</f>
        <v/>
      </c>
      <c r="U423" s="47"/>
      <c r="V423" s="47"/>
      <c r="W423" s="47"/>
      <c r="X423" s="46" t="str">
        <f>IFERROR(__xludf.DUMMYFUNCTION("if(T423="""","""",if($S423,""Not aligned w/ a specific learning goal."",T423&amp;"": ""&amp;vlookup(to_text(T423),'1.Learning-Goals'!$A$3:$B$100,2,FALSE)))"),"")</f>
        <v/>
      </c>
      <c r="Y423" s="46" t="str">
        <f>IFERROR(__xludf.DUMMYFUNCTION("if(U423="""","""",if($S423,""Not aligned w/ a specific learning goal."",U423&amp;"": ""&amp;vlookup(to_text(U423),'1.Learning-Goals'!$A$3:$B$100,2,FALSE)))"),"")</f>
        <v/>
      </c>
      <c r="Z423" s="46" t="str">
        <f>IFERROR(__xludf.DUMMYFUNCTION("if(V423="""","""",if($S423,""Not aligned w/ a specific learning goal."",V423&amp;"": ""&amp;vlookup(to_text(V423),'1.Learning-Goals'!$A$3:$B$100,2,FALSE)))"),"")</f>
        <v/>
      </c>
      <c r="AA423" s="46" t="str">
        <f>IFERROR(__xludf.DUMMYFUNCTION("if(W423="""","""",if($S423,""Not aligned w/ a specific learning goal."",W423&amp;"": ""&amp;vlookup(to_text(W423),'1.Learning-Goals'!$A$3:$B$100,2,FALSE)))"),"")</f>
        <v/>
      </c>
      <c r="AB423" s="48"/>
      <c r="AC423" s="48"/>
      <c r="AD423" s="48"/>
      <c r="AE423" s="48"/>
      <c r="AF423" s="48"/>
      <c r="AG423" s="48"/>
      <c r="AH423" s="48"/>
      <c r="AI423" s="48"/>
    </row>
    <row r="424">
      <c r="A424" s="41"/>
      <c r="B424" s="42" t="str">
        <f t="shared" si="1"/>
        <v/>
      </c>
      <c r="C424" s="38" t="s">
        <v>1158</v>
      </c>
      <c r="D424" s="43" t="s">
        <v>1159</v>
      </c>
      <c r="E424" s="38" t="s">
        <v>363</v>
      </c>
      <c r="F424" s="38" t="s">
        <v>387</v>
      </c>
      <c r="G424" s="43">
        <v>8.0</v>
      </c>
      <c r="H424" s="38" t="s">
        <v>6</v>
      </c>
      <c r="I424" s="43" t="s">
        <v>388</v>
      </c>
      <c r="J424" s="50"/>
      <c r="K424" s="50"/>
      <c r="L424" s="50"/>
      <c r="M424" s="43"/>
      <c r="N424" s="43"/>
      <c r="O424" s="38" t="s">
        <v>1061</v>
      </c>
      <c r="P424" s="51" t="s">
        <v>1160</v>
      </c>
      <c r="Q424" s="45">
        <v>44385.0</v>
      </c>
      <c r="R424" s="46" t="str">
        <f>IFERROR(__xludf.DUMMYFUNCTION("if(isblank($A424),"""",REGEXREPLACE($A424,   "",?(\d),?"",  ""$1""&amp;""-""&amp;$H424))"),"")</f>
        <v/>
      </c>
      <c r="S424" s="47" t="b">
        <f t="shared" si="2"/>
        <v>0</v>
      </c>
      <c r="T424" s="47" t="str">
        <f>IFERROR(__xludf.DUMMYFUNCTION("iferror(split(A424,"","",TRUE,TRUE),"""")"),"")</f>
        <v/>
      </c>
      <c r="U424" s="47"/>
      <c r="V424" s="47"/>
      <c r="W424" s="47"/>
      <c r="X424" s="46" t="str">
        <f>IFERROR(__xludf.DUMMYFUNCTION("if(T424="""","""",if($S424,""Not aligned w/ a specific learning goal."",T424&amp;"": ""&amp;vlookup(to_text(T424),'1.Learning-Goals'!$A$3:$B$100,2,FALSE)))"),"")</f>
        <v/>
      </c>
      <c r="Y424" s="46" t="str">
        <f>IFERROR(__xludf.DUMMYFUNCTION("if(U424="""","""",if($S424,""Not aligned w/ a specific learning goal."",U424&amp;"": ""&amp;vlookup(to_text(U424),'1.Learning-Goals'!$A$3:$B$100,2,FALSE)))"),"")</f>
        <v/>
      </c>
      <c r="Z424" s="46" t="str">
        <f>IFERROR(__xludf.DUMMYFUNCTION("if(V424="""","""",if($S424,""Not aligned w/ a specific learning goal."",V424&amp;"": ""&amp;vlookup(to_text(V424),'1.Learning-Goals'!$A$3:$B$100,2,FALSE)))"),"")</f>
        <v/>
      </c>
      <c r="AA424" s="46" t="str">
        <f>IFERROR(__xludf.DUMMYFUNCTION("if(W424="""","""",if($S424,""Not aligned w/ a specific learning goal."",W424&amp;"": ""&amp;vlookup(to_text(W424),'1.Learning-Goals'!$A$3:$B$100,2,FALSE)))"),"")</f>
        <v/>
      </c>
      <c r="AB424" s="48"/>
      <c r="AC424" s="48"/>
      <c r="AD424" s="48"/>
      <c r="AE424" s="48"/>
      <c r="AF424" s="48"/>
      <c r="AG424" s="48"/>
      <c r="AH424" s="48"/>
      <c r="AI424" s="48"/>
    </row>
    <row r="425">
      <c r="A425" s="41"/>
      <c r="B425" s="42" t="str">
        <f t="shared" si="1"/>
        <v/>
      </c>
      <c r="C425" s="38" t="s">
        <v>1161</v>
      </c>
      <c r="D425" s="43" t="s">
        <v>1162</v>
      </c>
      <c r="E425" s="38" t="s">
        <v>363</v>
      </c>
      <c r="F425" s="38" t="s">
        <v>387</v>
      </c>
      <c r="G425" s="43">
        <v>8.0</v>
      </c>
      <c r="H425" s="38" t="s">
        <v>6</v>
      </c>
      <c r="I425" s="43" t="s">
        <v>388</v>
      </c>
      <c r="J425" s="50"/>
      <c r="K425" s="50"/>
      <c r="L425" s="50"/>
      <c r="M425" s="43"/>
      <c r="N425" s="43"/>
      <c r="O425" s="38" t="s">
        <v>1061</v>
      </c>
      <c r="P425" s="51" t="s">
        <v>1163</v>
      </c>
      <c r="Q425" s="45">
        <v>44385.0</v>
      </c>
      <c r="R425" s="46" t="str">
        <f>IFERROR(__xludf.DUMMYFUNCTION("if(isblank($A425),"""",REGEXREPLACE($A425,   "",?(\d),?"",  ""$1""&amp;""-""&amp;$H425))"),"")</f>
        <v/>
      </c>
      <c r="S425" s="47" t="b">
        <f t="shared" si="2"/>
        <v>0</v>
      </c>
      <c r="T425" s="47" t="str">
        <f>IFERROR(__xludf.DUMMYFUNCTION("iferror(split(A425,"","",TRUE,TRUE),"""")"),"")</f>
        <v/>
      </c>
      <c r="U425" s="47"/>
      <c r="V425" s="47"/>
      <c r="W425" s="47"/>
      <c r="X425" s="46" t="str">
        <f>IFERROR(__xludf.DUMMYFUNCTION("if(T425="""","""",if($S425,""Not aligned w/ a specific learning goal."",T425&amp;"": ""&amp;vlookup(to_text(T425),'1.Learning-Goals'!$A$3:$B$100,2,FALSE)))"),"")</f>
        <v/>
      </c>
      <c r="Y425" s="46" t="str">
        <f>IFERROR(__xludf.DUMMYFUNCTION("if(U425="""","""",if($S425,""Not aligned w/ a specific learning goal."",U425&amp;"": ""&amp;vlookup(to_text(U425),'1.Learning-Goals'!$A$3:$B$100,2,FALSE)))"),"")</f>
        <v/>
      </c>
      <c r="Z425" s="46" t="str">
        <f>IFERROR(__xludf.DUMMYFUNCTION("if(V425="""","""",if($S425,""Not aligned w/ a specific learning goal."",V425&amp;"": ""&amp;vlookup(to_text(V425),'1.Learning-Goals'!$A$3:$B$100,2,FALSE)))"),"")</f>
        <v/>
      </c>
      <c r="AA425" s="46" t="str">
        <f>IFERROR(__xludf.DUMMYFUNCTION("if(W425="""","""",if($S425,""Not aligned w/ a specific learning goal."",W425&amp;"": ""&amp;vlookup(to_text(W425),'1.Learning-Goals'!$A$3:$B$100,2,FALSE)))"),"")</f>
        <v/>
      </c>
      <c r="AB425" s="48"/>
      <c r="AC425" s="48"/>
      <c r="AD425" s="48"/>
      <c r="AE425" s="48"/>
      <c r="AF425" s="48"/>
      <c r="AG425" s="48"/>
      <c r="AH425" s="48"/>
      <c r="AI425" s="48"/>
    </row>
    <row r="426">
      <c r="A426" s="41"/>
      <c r="B426" s="42" t="str">
        <f t="shared" si="1"/>
        <v/>
      </c>
      <c r="C426" s="38" t="s">
        <v>1164</v>
      </c>
      <c r="D426" s="43" t="s">
        <v>1001</v>
      </c>
      <c r="E426" s="38" t="s">
        <v>363</v>
      </c>
      <c r="F426" s="38" t="s">
        <v>387</v>
      </c>
      <c r="G426" s="43" t="s">
        <v>703</v>
      </c>
      <c r="H426" s="38" t="s">
        <v>6</v>
      </c>
      <c r="I426" s="43" t="s">
        <v>388</v>
      </c>
      <c r="J426" s="50"/>
      <c r="K426" s="50"/>
      <c r="L426" s="50"/>
      <c r="M426" s="43"/>
      <c r="N426" s="43"/>
      <c r="O426" s="38" t="s">
        <v>1061</v>
      </c>
      <c r="P426" s="51" t="s">
        <v>1165</v>
      </c>
      <c r="Q426" s="45">
        <v>44451.0</v>
      </c>
      <c r="R426" s="46" t="str">
        <f>IFERROR(__xludf.DUMMYFUNCTION("if(isblank($A426),"""",REGEXREPLACE($A426,   "",?(\d),?"",  ""$1""&amp;""-""&amp;$H426))"),"")</f>
        <v/>
      </c>
      <c r="S426" s="47" t="b">
        <f t="shared" si="2"/>
        <v>0</v>
      </c>
      <c r="T426" s="47" t="str">
        <f>IFERROR(__xludf.DUMMYFUNCTION("iferror(split(A426,"","",TRUE,TRUE),"""")"),"")</f>
        <v/>
      </c>
      <c r="U426" s="47"/>
      <c r="V426" s="47"/>
      <c r="W426" s="47"/>
      <c r="X426" s="46" t="str">
        <f>IFERROR(__xludf.DUMMYFUNCTION("if(T426="""","""",if($S426,""Not aligned w/ a specific learning goal."",T426&amp;"": ""&amp;vlookup(to_text(T426),'1.Learning-Goals'!$A$3:$B$100,2,FALSE)))"),"")</f>
        <v/>
      </c>
      <c r="Y426" s="46" t="str">
        <f>IFERROR(__xludf.DUMMYFUNCTION("if(U426="""","""",if($S426,""Not aligned w/ a specific learning goal."",U426&amp;"": ""&amp;vlookup(to_text(U426),'1.Learning-Goals'!$A$3:$B$100,2,FALSE)))"),"")</f>
        <v/>
      </c>
      <c r="Z426" s="46" t="str">
        <f>IFERROR(__xludf.DUMMYFUNCTION("if(V426="""","""",if($S426,""Not aligned w/ a specific learning goal."",V426&amp;"": ""&amp;vlookup(to_text(V426),'1.Learning-Goals'!$A$3:$B$100,2,FALSE)))"),"")</f>
        <v/>
      </c>
      <c r="AA426" s="46" t="str">
        <f>IFERROR(__xludf.DUMMYFUNCTION("if(W426="""","""",if($S426,""Not aligned w/ a specific learning goal."",W426&amp;"": ""&amp;vlookup(to_text(W426),'1.Learning-Goals'!$A$3:$B$100,2,FALSE)))"),"")</f>
        <v/>
      </c>
      <c r="AB426" s="48"/>
      <c r="AC426" s="48"/>
      <c r="AD426" s="48"/>
      <c r="AE426" s="48"/>
      <c r="AF426" s="48"/>
      <c r="AG426" s="48"/>
      <c r="AH426" s="48"/>
      <c r="AI426" s="48"/>
    </row>
    <row r="427">
      <c r="A427" s="41"/>
      <c r="B427" s="42" t="str">
        <f t="shared" si="1"/>
        <v/>
      </c>
      <c r="C427" s="38" t="s">
        <v>1166</v>
      </c>
      <c r="D427" s="43" t="s">
        <v>1167</v>
      </c>
      <c r="E427" s="38" t="s">
        <v>363</v>
      </c>
      <c r="F427" s="38" t="s">
        <v>387</v>
      </c>
      <c r="G427" s="43" t="s">
        <v>703</v>
      </c>
      <c r="H427" s="38" t="s">
        <v>6</v>
      </c>
      <c r="I427" s="43" t="s">
        <v>388</v>
      </c>
      <c r="J427" s="50"/>
      <c r="K427" s="50"/>
      <c r="L427" s="50"/>
      <c r="M427" s="43"/>
      <c r="N427" s="43"/>
      <c r="O427" s="38" t="s">
        <v>1061</v>
      </c>
      <c r="P427" s="51" t="s">
        <v>1168</v>
      </c>
      <c r="Q427" s="45">
        <v>44451.0</v>
      </c>
      <c r="R427" s="46" t="str">
        <f>IFERROR(__xludf.DUMMYFUNCTION("if(isblank($A427),"""",REGEXREPLACE($A427,   "",?(\d),?"",  ""$1""&amp;""-""&amp;$H427))"),"")</f>
        <v/>
      </c>
      <c r="S427" s="47" t="b">
        <f t="shared" si="2"/>
        <v>0</v>
      </c>
      <c r="T427" s="47" t="str">
        <f>IFERROR(__xludf.DUMMYFUNCTION("iferror(split(A427,"","",TRUE,TRUE),"""")"),"")</f>
        <v/>
      </c>
      <c r="U427" s="47"/>
      <c r="V427" s="47"/>
      <c r="W427" s="47"/>
      <c r="X427" s="46" t="str">
        <f>IFERROR(__xludf.DUMMYFUNCTION("if(T427="""","""",if($S427,""Not aligned w/ a specific learning goal."",T427&amp;"": ""&amp;vlookup(to_text(T427),'1.Learning-Goals'!$A$3:$B$100,2,FALSE)))"),"")</f>
        <v/>
      </c>
      <c r="Y427" s="46" t="str">
        <f>IFERROR(__xludf.DUMMYFUNCTION("if(U427="""","""",if($S427,""Not aligned w/ a specific learning goal."",U427&amp;"": ""&amp;vlookup(to_text(U427),'1.Learning-Goals'!$A$3:$B$100,2,FALSE)))"),"")</f>
        <v/>
      </c>
      <c r="Z427" s="46" t="str">
        <f>IFERROR(__xludf.DUMMYFUNCTION("if(V427="""","""",if($S427,""Not aligned w/ a specific learning goal."",V427&amp;"": ""&amp;vlookup(to_text(V427),'1.Learning-Goals'!$A$3:$B$100,2,FALSE)))"),"")</f>
        <v/>
      </c>
      <c r="AA427" s="46" t="str">
        <f>IFERROR(__xludf.DUMMYFUNCTION("if(W427="""","""",if($S427,""Not aligned w/ a specific learning goal."",W427&amp;"": ""&amp;vlookup(to_text(W427),'1.Learning-Goals'!$A$3:$B$100,2,FALSE)))"),"")</f>
        <v/>
      </c>
      <c r="AB427" s="48"/>
      <c r="AC427" s="48"/>
      <c r="AD427" s="48"/>
      <c r="AE427" s="48"/>
      <c r="AF427" s="48"/>
      <c r="AG427" s="48"/>
      <c r="AH427" s="48"/>
      <c r="AI427" s="48"/>
    </row>
    <row r="428">
      <c r="A428" s="41"/>
      <c r="B428" s="42" t="str">
        <f t="shared" si="1"/>
        <v/>
      </c>
      <c r="C428" s="38" t="s">
        <v>1169</v>
      </c>
      <c r="D428" s="43" t="s">
        <v>1170</v>
      </c>
      <c r="E428" s="38" t="s">
        <v>363</v>
      </c>
      <c r="F428" s="38" t="s">
        <v>387</v>
      </c>
      <c r="G428" s="43" t="s">
        <v>703</v>
      </c>
      <c r="H428" s="38" t="s">
        <v>6</v>
      </c>
      <c r="I428" s="43" t="s">
        <v>388</v>
      </c>
      <c r="J428" s="50"/>
      <c r="K428" s="50"/>
      <c r="L428" s="50"/>
      <c r="M428" s="43"/>
      <c r="N428" s="43"/>
      <c r="O428" s="38" t="s">
        <v>1061</v>
      </c>
      <c r="P428" s="51" t="s">
        <v>1171</v>
      </c>
      <c r="Q428" s="45">
        <v>44451.0</v>
      </c>
      <c r="R428" s="46" t="str">
        <f>IFERROR(__xludf.DUMMYFUNCTION("if(isblank($A428),"""",REGEXREPLACE($A428,   "",?(\d),?"",  ""$1""&amp;""-""&amp;$H428))"),"")</f>
        <v/>
      </c>
      <c r="S428" s="47" t="b">
        <f t="shared" si="2"/>
        <v>0</v>
      </c>
      <c r="T428" s="47" t="str">
        <f>IFERROR(__xludf.DUMMYFUNCTION("iferror(split(A428,"","",TRUE,TRUE),"""")"),"")</f>
        <v/>
      </c>
      <c r="U428" s="47"/>
      <c r="V428" s="47"/>
      <c r="W428" s="47"/>
      <c r="X428" s="46" t="str">
        <f>IFERROR(__xludf.DUMMYFUNCTION("if(T428="""","""",if($S428,""Not aligned w/ a specific learning goal."",T428&amp;"": ""&amp;vlookup(to_text(T428),'1.Learning-Goals'!$A$3:$B$100,2,FALSE)))"),"")</f>
        <v/>
      </c>
      <c r="Y428" s="46" t="str">
        <f>IFERROR(__xludf.DUMMYFUNCTION("if(U428="""","""",if($S428,""Not aligned w/ a specific learning goal."",U428&amp;"": ""&amp;vlookup(to_text(U428),'1.Learning-Goals'!$A$3:$B$100,2,FALSE)))"),"")</f>
        <v/>
      </c>
      <c r="Z428" s="46" t="str">
        <f>IFERROR(__xludf.DUMMYFUNCTION("if(V428="""","""",if($S428,""Not aligned w/ a specific learning goal."",V428&amp;"": ""&amp;vlookup(to_text(V428),'1.Learning-Goals'!$A$3:$B$100,2,FALSE)))"),"")</f>
        <v/>
      </c>
      <c r="AA428" s="46" t="str">
        <f>IFERROR(__xludf.DUMMYFUNCTION("if(W428="""","""",if($S428,""Not aligned w/ a specific learning goal."",W428&amp;"": ""&amp;vlookup(to_text(W428),'1.Learning-Goals'!$A$3:$B$100,2,FALSE)))"),"")</f>
        <v/>
      </c>
      <c r="AB428" s="48"/>
      <c r="AC428" s="48"/>
      <c r="AD428" s="48"/>
      <c r="AE428" s="48"/>
      <c r="AF428" s="48"/>
      <c r="AG428" s="48"/>
      <c r="AH428" s="48"/>
      <c r="AI428" s="48"/>
    </row>
    <row r="429">
      <c r="A429" s="41"/>
      <c r="B429" s="42" t="str">
        <f t="shared" si="1"/>
        <v/>
      </c>
      <c r="C429" s="38" t="s">
        <v>1172</v>
      </c>
      <c r="D429" s="43" t="s">
        <v>1173</v>
      </c>
      <c r="E429" s="38" t="s">
        <v>363</v>
      </c>
      <c r="F429" s="38" t="s">
        <v>387</v>
      </c>
      <c r="G429" s="43" t="s">
        <v>703</v>
      </c>
      <c r="H429" s="38" t="s">
        <v>6</v>
      </c>
      <c r="I429" s="43" t="s">
        <v>388</v>
      </c>
      <c r="J429" s="50"/>
      <c r="K429" s="50"/>
      <c r="L429" s="50"/>
      <c r="M429" s="43"/>
      <c r="N429" s="43"/>
      <c r="O429" s="38" t="s">
        <v>1061</v>
      </c>
      <c r="P429" s="51" t="s">
        <v>1174</v>
      </c>
      <c r="Q429" s="45">
        <v>44451.0</v>
      </c>
      <c r="R429" s="46" t="str">
        <f>IFERROR(__xludf.DUMMYFUNCTION("if(isblank($A429),"""",REGEXREPLACE($A429,   "",?(\d),?"",  ""$1""&amp;""-""&amp;$H429))"),"")</f>
        <v/>
      </c>
      <c r="S429" s="47" t="b">
        <f t="shared" si="2"/>
        <v>0</v>
      </c>
      <c r="T429" s="47" t="str">
        <f>IFERROR(__xludf.DUMMYFUNCTION("iferror(split(A429,"","",TRUE,TRUE),"""")"),"")</f>
        <v/>
      </c>
      <c r="U429" s="47"/>
      <c r="V429" s="47"/>
      <c r="W429" s="47"/>
      <c r="X429" s="46" t="str">
        <f>IFERROR(__xludf.DUMMYFUNCTION("if(T429="""","""",if($S429,""Not aligned w/ a specific learning goal."",T429&amp;"": ""&amp;vlookup(to_text(T429),'1.Learning-Goals'!$A$3:$B$100,2,FALSE)))"),"")</f>
        <v/>
      </c>
      <c r="Y429" s="46" t="str">
        <f>IFERROR(__xludf.DUMMYFUNCTION("if(U429="""","""",if($S429,""Not aligned w/ a specific learning goal."",U429&amp;"": ""&amp;vlookup(to_text(U429),'1.Learning-Goals'!$A$3:$B$100,2,FALSE)))"),"")</f>
        <v/>
      </c>
      <c r="Z429" s="46" t="str">
        <f>IFERROR(__xludf.DUMMYFUNCTION("if(V429="""","""",if($S429,""Not aligned w/ a specific learning goal."",V429&amp;"": ""&amp;vlookup(to_text(V429),'1.Learning-Goals'!$A$3:$B$100,2,FALSE)))"),"")</f>
        <v/>
      </c>
      <c r="AA429" s="46" t="str">
        <f>IFERROR(__xludf.DUMMYFUNCTION("if(W429="""","""",if($S429,""Not aligned w/ a specific learning goal."",W429&amp;"": ""&amp;vlookup(to_text(W429),'1.Learning-Goals'!$A$3:$B$100,2,FALSE)))"),"")</f>
        <v/>
      </c>
      <c r="AB429" s="48"/>
      <c r="AC429" s="48"/>
      <c r="AD429" s="48"/>
      <c r="AE429" s="48"/>
      <c r="AF429" s="48"/>
      <c r="AG429" s="48"/>
      <c r="AH429" s="48"/>
      <c r="AI429" s="48"/>
    </row>
    <row r="430">
      <c r="A430" s="41"/>
      <c r="B430" s="42" t="str">
        <f t="shared" si="1"/>
        <v/>
      </c>
      <c r="C430" s="38" t="s">
        <v>1175</v>
      </c>
      <c r="D430" s="43" t="s">
        <v>1176</v>
      </c>
      <c r="E430" s="38" t="s">
        <v>363</v>
      </c>
      <c r="F430" s="38" t="s">
        <v>387</v>
      </c>
      <c r="G430" s="43" t="s">
        <v>703</v>
      </c>
      <c r="H430" s="38" t="s">
        <v>6</v>
      </c>
      <c r="I430" s="43" t="s">
        <v>388</v>
      </c>
      <c r="J430" s="50"/>
      <c r="K430" s="50"/>
      <c r="L430" s="50"/>
      <c r="M430" s="43"/>
      <c r="N430" s="43"/>
      <c r="O430" s="38" t="s">
        <v>1061</v>
      </c>
      <c r="P430" s="51" t="s">
        <v>1177</v>
      </c>
      <c r="Q430" s="45">
        <v>44451.0</v>
      </c>
      <c r="R430" s="46" t="str">
        <f>IFERROR(__xludf.DUMMYFUNCTION("if(isblank($A430),"""",REGEXREPLACE($A430,   "",?(\d),?"",  ""$1""&amp;""-""&amp;$H430))"),"")</f>
        <v/>
      </c>
      <c r="S430" s="47" t="b">
        <f t="shared" si="2"/>
        <v>0</v>
      </c>
      <c r="T430" s="47" t="str">
        <f>IFERROR(__xludf.DUMMYFUNCTION("iferror(split(A430,"","",TRUE,TRUE),"""")"),"")</f>
        <v/>
      </c>
      <c r="U430" s="47"/>
      <c r="V430" s="47"/>
      <c r="W430" s="47"/>
      <c r="X430" s="46" t="str">
        <f>IFERROR(__xludf.DUMMYFUNCTION("if(T430="""","""",if($S430,""Not aligned w/ a specific learning goal."",T430&amp;"": ""&amp;vlookup(to_text(T430),'1.Learning-Goals'!$A$3:$B$100,2,FALSE)))"),"")</f>
        <v/>
      </c>
      <c r="Y430" s="46" t="str">
        <f>IFERROR(__xludf.DUMMYFUNCTION("if(U430="""","""",if($S430,""Not aligned w/ a specific learning goal."",U430&amp;"": ""&amp;vlookup(to_text(U430),'1.Learning-Goals'!$A$3:$B$100,2,FALSE)))"),"")</f>
        <v/>
      </c>
      <c r="Z430" s="46" t="str">
        <f>IFERROR(__xludf.DUMMYFUNCTION("if(V430="""","""",if($S430,""Not aligned w/ a specific learning goal."",V430&amp;"": ""&amp;vlookup(to_text(V430),'1.Learning-Goals'!$A$3:$B$100,2,FALSE)))"),"")</f>
        <v/>
      </c>
      <c r="AA430" s="46" t="str">
        <f>IFERROR(__xludf.DUMMYFUNCTION("if(W430="""","""",if($S430,""Not aligned w/ a specific learning goal."",W430&amp;"": ""&amp;vlookup(to_text(W430),'1.Learning-Goals'!$A$3:$B$100,2,FALSE)))"),"")</f>
        <v/>
      </c>
      <c r="AB430" s="48"/>
      <c r="AC430" s="48"/>
      <c r="AD430" s="48"/>
      <c r="AE430" s="48"/>
      <c r="AF430" s="48"/>
      <c r="AG430" s="48"/>
      <c r="AH430" s="48"/>
      <c r="AI430" s="48"/>
    </row>
    <row r="431">
      <c r="A431" s="41"/>
      <c r="B431" s="42" t="str">
        <f t="shared" si="1"/>
        <v/>
      </c>
      <c r="C431" s="38" t="s">
        <v>1178</v>
      </c>
      <c r="D431" s="43" t="s">
        <v>1179</v>
      </c>
      <c r="E431" s="38" t="s">
        <v>363</v>
      </c>
      <c r="F431" s="38" t="s">
        <v>387</v>
      </c>
      <c r="G431" s="43" t="s">
        <v>703</v>
      </c>
      <c r="H431" s="38" t="s">
        <v>6</v>
      </c>
      <c r="I431" s="43" t="s">
        <v>388</v>
      </c>
      <c r="J431" s="50"/>
      <c r="K431" s="50"/>
      <c r="L431" s="50"/>
      <c r="M431" s="43"/>
      <c r="N431" s="43"/>
      <c r="O431" s="38" t="s">
        <v>1061</v>
      </c>
      <c r="P431" s="51" t="s">
        <v>1180</v>
      </c>
      <c r="Q431" s="45">
        <v>44451.0</v>
      </c>
      <c r="R431" s="46" t="str">
        <f>IFERROR(__xludf.DUMMYFUNCTION("if(isblank($A431),"""",REGEXREPLACE($A431,   "",?(\d),?"",  ""$1""&amp;""-""&amp;$H431))"),"")</f>
        <v/>
      </c>
      <c r="S431" s="47" t="b">
        <f t="shared" si="2"/>
        <v>0</v>
      </c>
      <c r="T431" s="47" t="str">
        <f>IFERROR(__xludf.DUMMYFUNCTION("iferror(split(A431,"","",TRUE,TRUE),"""")"),"")</f>
        <v/>
      </c>
      <c r="U431" s="47"/>
      <c r="V431" s="47"/>
      <c r="W431" s="47"/>
      <c r="X431" s="46" t="str">
        <f>IFERROR(__xludf.DUMMYFUNCTION("if(T431="""","""",if($S431,""Not aligned w/ a specific learning goal."",T431&amp;"": ""&amp;vlookup(to_text(T431),'1.Learning-Goals'!$A$3:$B$100,2,FALSE)))"),"")</f>
        <v/>
      </c>
      <c r="Y431" s="46" t="str">
        <f>IFERROR(__xludf.DUMMYFUNCTION("if(U431="""","""",if($S431,""Not aligned w/ a specific learning goal."",U431&amp;"": ""&amp;vlookup(to_text(U431),'1.Learning-Goals'!$A$3:$B$100,2,FALSE)))"),"")</f>
        <v/>
      </c>
      <c r="Z431" s="46" t="str">
        <f>IFERROR(__xludf.DUMMYFUNCTION("if(V431="""","""",if($S431,""Not aligned w/ a specific learning goal."",V431&amp;"": ""&amp;vlookup(to_text(V431),'1.Learning-Goals'!$A$3:$B$100,2,FALSE)))"),"")</f>
        <v/>
      </c>
      <c r="AA431" s="46" t="str">
        <f>IFERROR(__xludf.DUMMYFUNCTION("if(W431="""","""",if($S431,""Not aligned w/ a specific learning goal."",W431&amp;"": ""&amp;vlookup(to_text(W431),'1.Learning-Goals'!$A$3:$B$100,2,FALSE)))"),"")</f>
        <v/>
      </c>
      <c r="AB431" s="48"/>
      <c r="AC431" s="48"/>
      <c r="AD431" s="48"/>
      <c r="AE431" s="48"/>
      <c r="AF431" s="48"/>
      <c r="AG431" s="48"/>
      <c r="AH431" s="48"/>
      <c r="AI431" s="48"/>
    </row>
    <row r="432">
      <c r="A432" s="41"/>
      <c r="B432" s="42" t="str">
        <f t="shared" si="1"/>
        <v/>
      </c>
      <c r="C432" s="38" t="s">
        <v>1181</v>
      </c>
      <c r="D432" s="43" t="s">
        <v>1182</v>
      </c>
      <c r="E432" s="38" t="s">
        <v>363</v>
      </c>
      <c r="F432" s="38" t="s">
        <v>387</v>
      </c>
      <c r="G432" s="43" t="s">
        <v>703</v>
      </c>
      <c r="H432" s="38" t="s">
        <v>6</v>
      </c>
      <c r="I432" s="43" t="s">
        <v>388</v>
      </c>
      <c r="J432" s="50"/>
      <c r="K432" s="50"/>
      <c r="L432" s="50"/>
      <c r="M432" s="43"/>
      <c r="N432" s="43"/>
      <c r="O432" s="38" t="s">
        <v>1061</v>
      </c>
      <c r="P432" s="51" t="s">
        <v>1183</v>
      </c>
      <c r="Q432" s="45">
        <v>44451.0</v>
      </c>
      <c r="R432" s="46" t="str">
        <f>IFERROR(__xludf.DUMMYFUNCTION("if(isblank($A432),"""",REGEXREPLACE($A432,   "",?(\d),?"",  ""$1""&amp;""-""&amp;$H432))"),"")</f>
        <v/>
      </c>
      <c r="S432" s="47" t="b">
        <f t="shared" si="2"/>
        <v>0</v>
      </c>
      <c r="T432" s="47" t="str">
        <f>IFERROR(__xludf.DUMMYFUNCTION("iferror(split(A432,"","",TRUE,TRUE),"""")"),"")</f>
        <v/>
      </c>
      <c r="U432" s="47"/>
      <c r="V432" s="47"/>
      <c r="W432" s="47"/>
      <c r="X432" s="46" t="str">
        <f>IFERROR(__xludf.DUMMYFUNCTION("if(T432="""","""",if($S432,""Not aligned w/ a specific learning goal."",T432&amp;"": ""&amp;vlookup(to_text(T432),'1.Learning-Goals'!$A$3:$B$100,2,FALSE)))"),"")</f>
        <v/>
      </c>
      <c r="Y432" s="46" t="str">
        <f>IFERROR(__xludf.DUMMYFUNCTION("if(U432="""","""",if($S432,""Not aligned w/ a specific learning goal."",U432&amp;"": ""&amp;vlookup(to_text(U432),'1.Learning-Goals'!$A$3:$B$100,2,FALSE)))"),"")</f>
        <v/>
      </c>
      <c r="Z432" s="46" t="str">
        <f>IFERROR(__xludf.DUMMYFUNCTION("if(V432="""","""",if($S432,""Not aligned w/ a specific learning goal."",V432&amp;"": ""&amp;vlookup(to_text(V432),'1.Learning-Goals'!$A$3:$B$100,2,FALSE)))"),"")</f>
        <v/>
      </c>
      <c r="AA432" s="46" t="str">
        <f>IFERROR(__xludf.DUMMYFUNCTION("if(W432="""","""",if($S432,""Not aligned w/ a specific learning goal."",W432&amp;"": ""&amp;vlookup(to_text(W432),'1.Learning-Goals'!$A$3:$B$100,2,FALSE)))"),"")</f>
        <v/>
      </c>
      <c r="AB432" s="48"/>
      <c r="AC432" s="48"/>
      <c r="AD432" s="48"/>
      <c r="AE432" s="48"/>
      <c r="AF432" s="48"/>
      <c r="AG432" s="48"/>
      <c r="AH432" s="48"/>
      <c r="AI432" s="48"/>
    </row>
    <row r="433">
      <c r="A433" s="41"/>
      <c r="B433" s="42" t="str">
        <f t="shared" si="1"/>
        <v/>
      </c>
      <c r="C433" s="38" t="s">
        <v>1184</v>
      </c>
      <c r="D433" s="43" t="s">
        <v>1185</v>
      </c>
      <c r="E433" s="38" t="s">
        <v>363</v>
      </c>
      <c r="F433" s="38" t="s">
        <v>387</v>
      </c>
      <c r="G433" s="43" t="s">
        <v>703</v>
      </c>
      <c r="H433" s="38" t="s">
        <v>6</v>
      </c>
      <c r="I433" s="43" t="s">
        <v>388</v>
      </c>
      <c r="J433" s="50"/>
      <c r="K433" s="50"/>
      <c r="L433" s="50"/>
      <c r="M433" s="43"/>
      <c r="N433" s="43"/>
      <c r="O433" s="38" t="s">
        <v>1061</v>
      </c>
      <c r="P433" s="51" t="s">
        <v>1186</v>
      </c>
      <c r="Q433" s="45">
        <v>44451.0</v>
      </c>
      <c r="R433" s="46" t="str">
        <f>IFERROR(__xludf.DUMMYFUNCTION("if(isblank($A433),"""",REGEXREPLACE($A433,   "",?(\d),?"",  ""$1""&amp;""-""&amp;$H433))"),"")</f>
        <v/>
      </c>
      <c r="S433" s="47" t="b">
        <f t="shared" si="2"/>
        <v>0</v>
      </c>
      <c r="T433" s="47" t="str">
        <f>IFERROR(__xludf.DUMMYFUNCTION("iferror(split(A433,"","",TRUE,TRUE),"""")"),"")</f>
        <v/>
      </c>
      <c r="U433" s="47"/>
      <c r="V433" s="47"/>
      <c r="W433" s="47"/>
      <c r="X433" s="46" t="str">
        <f>IFERROR(__xludf.DUMMYFUNCTION("if(T433="""","""",if($S433,""Not aligned w/ a specific learning goal."",T433&amp;"": ""&amp;vlookup(to_text(T433),'1.Learning-Goals'!$A$3:$B$100,2,FALSE)))"),"")</f>
        <v/>
      </c>
      <c r="Y433" s="46" t="str">
        <f>IFERROR(__xludf.DUMMYFUNCTION("if(U433="""","""",if($S433,""Not aligned w/ a specific learning goal."",U433&amp;"": ""&amp;vlookup(to_text(U433),'1.Learning-Goals'!$A$3:$B$100,2,FALSE)))"),"")</f>
        <v/>
      </c>
      <c r="Z433" s="46" t="str">
        <f>IFERROR(__xludf.DUMMYFUNCTION("if(V433="""","""",if($S433,""Not aligned w/ a specific learning goal."",V433&amp;"": ""&amp;vlookup(to_text(V433),'1.Learning-Goals'!$A$3:$B$100,2,FALSE)))"),"")</f>
        <v/>
      </c>
      <c r="AA433" s="46" t="str">
        <f>IFERROR(__xludf.DUMMYFUNCTION("if(W433="""","""",if($S433,""Not aligned w/ a specific learning goal."",W433&amp;"": ""&amp;vlookup(to_text(W433),'1.Learning-Goals'!$A$3:$B$100,2,FALSE)))"),"")</f>
        <v/>
      </c>
      <c r="AB433" s="48"/>
      <c r="AC433" s="48"/>
      <c r="AD433" s="48"/>
      <c r="AE433" s="48"/>
      <c r="AF433" s="48"/>
      <c r="AG433" s="48"/>
      <c r="AH433" s="48"/>
      <c r="AI433" s="48"/>
    </row>
    <row r="434">
      <c r="A434" s="41"/>
      <c r="B434" s="42" t="str">
        <f t="shared" si="1"/>
        <v/>
      </c>
      <c r="C434" s="38" t="s">
        <v>1187</v>
      </c>
      <c r="D434" s="43" t="s">
        <v>1188</v>
      </c>
      <c r="E434" s="38" t="s">
        <v>363</v>
      </c>
      <c r="F434" s="38" t="s">
        <v>387</v>
      </c>
      <c r="G434" s="43" t="s">
        <v>703</v>
      </c>
      <c r="H434" s="38" t="s">
        <v>6</v>
      </c>
      <c r="I434" s="43" t="s">
        <v>388</v>
      </c>
      <c r="J434" s="50"/>
      <c r="K434" s="50"/>
      <c r="L434" s="50"/>
      <c r="M434" s="43"/>
      <c r="N434" s="43"/>
      <c r="O434" s="38" t="s">
        <v>1061</v>
      </c>
      <c r="P434" s="51" t="s">
        <v>1189</v>
      </c>
      <c r="Q434" s="45">
        <v>44451.0</v>
      </c>
      <c r="R434" s="46" t="str">
        <f>IFERROR(__xludf.DUMMYFUNCTION("if(isblank($A434),"""",REGEXREPLACE($A434,   "",?(\d),?"",  ""$1""&amp;""-""&amp;$H434))"),"")</f>
        <v/>
      </c>
      <c r="S434" s="47" t="b">
        <f t="shared" si="2"/>
        <v>0</v>
      </c>
      <c r="T434" s="47" t="str">
        <f>IFERROR(__xludf.DUMMYFUNCTION("iferror(split(A434,"","",TRUE,TRUE),"""")"),"")</f>
        <v/>
      </c>
      <c r="U434" s="47"/>
      <c r="V434" s="47"/>
      <c r="W434" s="47"/>
      <c r="X434" s="46" t="str">
        <f>IFERROR(__xludf.DUMMYFUNCTION("if(T434="""","""",if($S434,""Not aligned w/ a specific learning goal."",T434&amp;"": ""&amp;vlookup(to_text(T434),'1.Learning-Goals'!$A$3:$B$100,2,FALSE)))"),"")</f>
        <v/>
      </c>
      <c r="Y434" s="46" t="str">
        <f>IFERROR(__xludf.DUMMYFUNCTION("if(U434="""","""",if($S434,""Not aligned w/ a specific learning goal."",U434&amp;"": ""&amp;vlookup(to_text(U434),'1.Learning-Goals'!$A$3:$B$100,2,FALSE)))"),"")</f>
        <v/>
      </c>
      <c r="Z434" s="46" t="str">
        <f>IFERROR(__xludf.DUMMYFUNCTION("if(V434="""","""",if($S434,""Not aligned w/ a specific learning goal."",V434&amp;"": ""&amp;vlookup(to_text(V434),'1.Learning-Goals'!$A$3:$B$100,2,FALSE)))"),"")</f>
        <v/>
      </c>
      <c r="AA434" s="46" t="str">
        <f>IFERROR(__xludf.DUMMYFUNCTION("if(W434="""","""",if($S434,""Not aligned w/ a specific learning goal."",W434&amp;"": ""&amp;vlookup(to_text(W434),'1.Learning-Goals'!$A$3:$B$100,2,FALSE)))"),"")</f>
        <v/>
      </c>
      <c r="AB434" s="48"/>
      <c r="AC434" s="48"/>
      <c r="AD434" s="48"/>
      <c r="AE434" s="48"/>
      <c r="AF434" s="48"/>
      <c r="AG434" s="48"/>
      <c r="AH434" s="48"/>
      <c r="AI434" s="48"/>
    </row>
    <row r="435">
      <c r="A435" s="41"/>
      <c r="B435" s="42" t="str">
        <f t="shared" si="1"/>
        <v/>
      </c>
      <c r="C435" s="38" t="s">
        <v>1190</v>
      </c>
      <c r="D435" s="43" t="s">
        <v>1031</v>
      </c>
      <c r="E435" s="38" t="s">
        <v>363</v>
      </c>
      <c r="F435" s="38" t="s">
        <v>387</v>
      </c>
      <c r="G435" s="43" t="s">
        <v>752</v>
      </c>
      <c r="H435" s="38" t="s">
        <v>6</v>
      </c>
      <c r="I435" s="43" t="s">
        <v>388</v>
      </c>
      <c r="J435" s="50"/>
      <c r="K435" s="50"/>
      <c r="L435" s="50"/>
      <c r="M435" s="43"/>
      <c r="N435" s="43"/>
      <c r="O435" s="38" t="s">
        <v>1061</v>
      </c>
      <c r="P435" s="51" t="s">
        <v>1191</v>
      </c>
      <c r="Q435" s="45">
        <v>44451.0</v>
      </c>
      <c r="R435" s="46" t="str">
        <f>IFERROR(__xludf.DUMMYFUNCTION("if(isblank($A435),"""",REGEXREPLACE($A435,   "",?(\d),?"",  ""$1""&amp;""-""&amp;$H435))"),"")</f>
        <v/>
      </c>
      <c r="S435" s="47" t="b">
        <f t="shared" si="2"/>
        <v>0</v>
      </c>
      <c r="T435" s="47" t="str">
        <f>IFERROR(__xludf.DUMMYFUNCTION("iferror(split(A435,"","",TRUE,TRUE),"""")"),"")</f>
        <v/>
      </c>
      <c r="U435" s="47"/>
      <c r="V435" s="47"/>
      <c r="W435" s="47"/>
      <c r="X435" s="46" t="str">
        <f>IFERROR(__xludf.DUMMYFUNCTION("if(T435="""","""",if($S435,""Not aligned w/ a specific learning goal."",T435&amp;"": ""&amp;vlookup(to_text(T435),'1.Learning-Goals'!$A$3:$B$100,2,FALSE)))"),"")</f>
        <v/>
      </c>
      <c r="Y435" s="46" t="str">
        <f>IFERROR(__xludf.DUMMYFUNCTION("if(U435="""","""",if($S435,""Not aligned w/ a specific learning goal."",U435&amp;"": ""&amp;vlookup(to_text(U435),'1.Learning-Goals'!$A$3:$B$100,2,FALSE)))"),"")</f>
        <v/>
      </c>
      <c r="Z435" s="46" t="str">
        <f>IFERROR(__xludf.DUMMYFUNCTION("if(V435="""","""",if($S435,""Not aligned w/ a specific learning goal."",V435&amp;"": ""&amp;vlookup(to_text(V435),'1.Learning-Goals'!$A$3:$B$100,2,FALSE)))"),"")</f>
        <v/>
      </c>
      <c r="AA435" s="46" t="str">
        <f>IFERROR(__xludf.DUMMYFUNCTION("if(W435="""","""",if($S435,""Not aligned w/ a specific learning goal."",W435&amp;"": ""&amp;vlookup(to_text(W435),'1.Learning-Goals'!$A$3:$B$100,2,FALSE)))"),"")</f>
        <v/>
      </c>
      <c r="AB435" s="48"/>
      <c r="AC435" s="48"/>
      <c r="AD435" s="48"/>
      <c r="AE435" s="48"/>
      <c r="AF435" s="48"/>
      <c r="AG435" s="48"/>
      <c r="AH435" s="48"/>
      <c r="AI435" s="48"/>
    </row>
    <row r="436">
      <c r="A436" s="41"/>
      <c r="B436" s="42" t="str">
        <f t="shared" si="1"/>
        <v/>
      </c>
      <c r="C436" s="38" t="s">
        <v>1192</v>
      </c>
      <c r="D436" s="43" t="s">
        <v>1193</v>
      </c>
      <c r="E436" s="38" t="s">
        <v>363</v>
      </c>
      <c r="F436" s="38" t="s">
        <v>387</v>
      </c>
      <c r="G436" s="43" t="s">
        <v>752</v>
      </c>
      <c r="H436" s="38" t="s">
        <v>6</v>
      </c>
      <c r="I436" s="43" t="s">
        <v>388</v>
      </c>
      <c r="J436" s="50"/>
      <c r="K436" s="50"/>
      <c r="L436" s="50"/>
      <c r="M436" s="43"/>
      <c r="N436" s="43"/>
      <c r="O436" s="38" t="s">
        <v>1061</v>
      </c>
      <c r="P436" s="51" t="s">
        <v>1194</v>
      </c>
      <c r="Q436" s="45">
        <v>44451.0</v>
      </c>
      <c r="R436" s="46" t="str">
        <f>IFERROR(__xludf.DUMMYFUNCTION("if(isblank($A436),"""",REGEXREPLACE($A436,   "",?(\d),?"",  ""$1""&amp;""-""&amp;$H436))"),"")</f>
        <v/>
      </c>
      <c r="S436" s="47" t="b">
        <f t="shared" si="2"/>
        <v>0</v>
      </c>
      <c r="T436" s="47" t="str">
        <f>IFERROR(__xludf.DUMMYFUNCTION("iferror(split(A436,"","",TRUE,TRUE),"""")"),"")</f>
        <v/>
      </c>
      <c r="U436" s="47"/>
      <c r="V436" s="47"/>
      <c r="W436" s="47"/>
      <c r="X436" s="46" t="str">
        <f>IFERROR(__xludf.DUMMYFUNCTION("if(T436="""","""",if($S436,""Not aligned w/ a specific learning goal."",T436&amp;"": ""&amp;vlookup(to_text(T436),'1.Learning-Goals'!$A$3:$B$100,2,FALSE)))"),"")</f>
        <v/>
      </c>
      <c r="Y436" s="46" t="str">
        <f>IFERROR(__xludf.DUMMYFUNCTION("if(U436="""","""",if($S436,""Not aligned w/ a specific learning goal."",U436&amp;"": ""&amp;vlookup(to_text(U436),'1.Learning-Goals'!$A$3:$B$100,2,FALSE)))"),"")</f>
        <v/>
      </c>
      <c r="Z436" s="46" t="str">
        <f>IFERROR(__xludf.DUMMYFUNCTION("if(V436="""","""",if($S436,""Not aligned w/ a specific learning goal."",V436&amp;"": ""&amp;vlookup(to_text(V436),'1.Learning-Goals'!$A$3:$B$100,2,FALSE)))"),"")</f>
        <v/>
      </c>
      <c r="AA436" s="46" t="str">
        <f>IFERROR(__xludf.DUMMYFUNCTION("if(W436="""","""",if($S436,""Not aligned w/ a specific learning goal."",W436&amp;"": ""&amp;vlookup(to_text(W436),'1.Learning-Goals'!$A$3:$B$100,2,FALSE)))"),"")</f>
        <v/>
      </c>
      <c r="AB436" s="48"/>
      <c r="AC436" s="48"/>
      <c r="AD436" s="48"/>
      <c r="AE436" s="48"/>
      <c r="AF436" s="48"/>
      <c r="AG436" s="48"/>
      <c r="AH436" s="48"/>
      <c r="AI436" s="48"/>
    </row>
    <row r="437">
      <c r="A437" s="41"/>
      <c r="B437" s="42" t="str">
        <f t="shared" si="1"/>
        <v/>
      </c>
      <c r="C437" s="38" t="s">
        <v>1195</v>
      </c>
      <c r="D437" s="43" t="s">
        <v>1196</v>
      </c>
      <c r="E437" s="38" t="s">
        <v>363</v>
      </c>
      <c r="F437" s="38" t="s">
        <v>387</v>
      </c>
      <c r="G437" s="43" t="s">
        <v>752</v>
      </c>
      <c r="H437" s="38" t="s">
        <v>6</v>
      </c>
      <c r="I437" s="43" t="s">
        <v>388</v>
      </c>
      <c r="J437" s="50"/>
      <c r="K437" s="50"/>
      <c r="L437" s="50"/>
      <c r="M437" s="43"/>
      <c r="N437" s="43"/>
      <c r="O437" s="38" t="s">
        <v>1061</v>
      </c>
      <c r="P437" s="51" t="s">
        <v>1197</v>
      </c>
      <c r="Q437" s="45">
        <v>44451.0</v>
      </c>
      <c r="R437" s="46" t="str">
        <f>IFERROR(__xludf.DUMMYFUNCTION("if(isblank($A437),"""",REGEXREPLACE($A437,   "",?(\d),?"",  ""$1""&amp;""-""&amp;$H437))"),"")</f>
        <v/>
      </c>
      <c r="S437" s="47" t="b">
        <f t="shared" si="2"/>
        <v>0</v>
      </c>
      <c r="T437" s="47" t="str">
        <f>IFERROR(__xludf.DUMMYFUNCTION("iferror(split(A437,"","",TRUE,TRUE),"""")"),"")</f>
        <v/>
      </c>
      <c r="U437" s="47"/>
      <c r="V437" s="47"/>
      <c r="W437" s="47"/>
      <c r="X437" s="46" t="str">
        <f>IFERROR(__xludf.DUMMYFUNCTION("if(T437="""","""",if($S437,""Not aligned w/ a specific learning goal."",T437&amp;"": ""&amp;vlookup(to_text(T437),'1.Learning-Goals'!$A$3:$B$100,2,FALSE)))"),"")</f>
        <v/>
      </c>
      <c r="Y437" s="46" t="str">
        <f>IFERROR(__xludf.DUMMYFUNCTION("if(U437="""","""",if($S437,""Not aligned w/ a specific learning goal."",U437&amp;"": ""&amp;vlookup(to_text(U437),'1.Learning-Goals'!$A$3:$B$100,2,FALSE)))"),"")</f>
        <v/>
      </c>
      <c r="Z437" s="46" t="str">
        <f>IFERROR(__xludf.DUMMYFUNCTION("if(V437="""","""",if($S437,""Not aligned w/ a specific learning goal."",V437&amp;"": ""&amp;vlookup(to_text(V437),'1.Learning-Goals'!$A$3:$B$100,2,FALSE)))"),"")</f>
        <v/>
      </c>
      <c r="AA437" s="46" t="str">
        <f>IFERROR(__xludf.DUMMYFUNCTION("if(W437="""","""",if($S437,""Not aligned w/ a specific learning goal."",W437&amp;"": ""&amp;vlookup(to_text(W437),'1.Learning-Goals'!$A$3:$B$100,2,FALSE)))"),"")</f>
        <v/>
      </c>
      <c r="AB437" s="48"/>
      <c r="AC437" s="48"/>
      <c r="AD437" s="48"/>
      <c r="AE437" s="48"/>
      <c r="AF437" s="48"/>
      <c r="AG437" s="48"/>
      <c r="AH437" s="48"/>
      <c r="AI437" s="48"/>
    </row>
    <row r="438">
      <c r="A438" s="41"/>
      <c r="B438" s="42" t="str">
        <f t="shared" si="1"/>
        <v/>
      </c>
      <c r="C438" s="38" t="s">
        <v>1198</v>
      </c>
      <c r="D438" s="43" t="s">
        <v>1199</v>
      </c>
      <c r="E438" s="38" t="s">
        <v>363</v>
      </c>
      <c r="F438" s="38" t="s">
        <v>387</v>
      </c>
      <c r="G438" s="43" t="s">
        <v>752</v>
      </c>
      <c r="H438" s="38" t="s">
        <v>6</v>
      </c>
      <c r="I438" s="43" t="s">
        <v>388</v>
      </c>
      <c r="J438" s="50"/>
      <c r="K438" s="50"/>
      <c r="L438" s="50"/>
      <c r="M438" s="43"/>
      <c r="N438" s="43"/>
      <c r="O438" s="38" t="s">
        <v>1061</v>
      </c>
      <c r="P438" s="51" t="s">
        <v>1200</v>
      </c>
      <c r="Q438" s="45">
        <v>44451.0</v>
      </c>
      <c r="R438" s="46" t="str">
        <f>IFERROR(__xludf.DUMMYFUNCTION("if(isblank($A438),"""",REGEXREPLACE($A438,   "",?(\d),?"",  ""$1""&amp;""-""&amp;$H438))"),"")</f>
        <v/>
      </c>
      <c r="S438" s="47" t="b">
        <f t="shared" si="2"/>
        <v>0</v>
      </c>
      <c r="T438" s="47" t="str">
        <f>IFERROR(__xludf.DUMMYFUNCTION("iferror(split(A438,"","",TRUE,TRUE),"""")"),"")</f>
        <v/>
      </c>
      <c r="U438" s="47"/>
      <c r="V438" s="47"/>
      <c r="W438" s="47"/>
      <c r="X438" s="46" t="str">
        <f>IFERROR(__xludf.DUMMYFUNCTION("if(T438="""","""",if($S438,""Not aligned w/ a specific learning goal."",T438&amp;"": ""&amp;vlookup(to_text(T438),'1.Learning-Goals'!$A$3:$B$100,2,FALSE)))"),"")</f>
        <v/>
      </c>
      <c r="Y438" s="46" t="str">
        <f>IFERROR(__xludf.DUMMYFUNCTION("if(U438="""","""",if($S438,""Not aligned w/ a specific learning goal."",U438&amp;"": ""&amp;vlookup(to_text(U438),'1.Learning-Goals'!$A$3:$B$100,2,FALSE)))"),"")</f>
        <v/>
      </c>
      <c r="Z438" s="46" t="str">
        <f>IFERROR(__xludf.DUMMYFUNCTION("if(V438="""","""",if($S438,""Not aligned w/ a specific learning goal."",V438&amp;"": ""&amp;vlookup(to_text(V438),'1.Learning-Goals'!$A$3:$B$100,2,FALSE)))"),"")</f>
        <v/>
      </c>
      <c r="AA438" s="46" t="str">
        <f>IFERROR(__xludf.DUMMYFUNCTION("if(W438="""","""",if($S438,""Not aligned w/ a specific learning goal."",W438&amp;"": ""&amp;vlookup(to_text(W438),'1.Learning-Goals'!$A$3:$B$100,2,FALSE)))"),"")</f>
        <v/>
      </c>
      <c r="AB438" s="48"/>
      <c r="AC438" s="48"/>
      <c r="AD438" s="48"/>
      <c r="AE438" s="48"/>
      <c r="AF438" s="48"/>
      <c r="AG438" s="48"/>
      <c r="AH438" s="48"/>
      <c r="AI438" s="48"/>
    </row>
    <row r="439">
      <c r="A439" s="41"/>
      <c r="B439" s="42" t="str">
        <f t="shared" si="1"/>
        <v/>
      </c>
      <c r="C439" s="38" t="s">
        <v>1201</v>
      </c>
      <c r="D439" s="43" t="s">
        <v>1202</v>
      </c>
      <c r="E439" s="38" t="s">
        <v>363</v>
      </c>
      <c r="F439" s="38" t="s">
        <v>387</v>
      </c>
      <c r="G439" s="43" t="s">
        <v>752</v>
      </c>
      <c r="H439" s="38" t="s">
        <v>6</v>
      </c>
      <c r="I439" s="43" t="s">
        <v>388</v>
      </c>
      <c r="J439" s="50"/>
      <c r="K439" s="50"/>
      <c r="L439" s="50"/>
      <c r="M439" s="43"/>
      <c r="N439" s="43"/>
      <c r="O439" s="38" t="s">
        <v>1061</v>
      </c>
      <c r="P439" s="51" t="s">
        <v>1203</v>
      </c>
      <c r="Q439" s="45">
        <v>44451.0</v>
      </c>
      <c r="R439" s="46" t="str">
        <f>IFERROR(__xludf.DUMMYFUNCTION("if(isblank($A439),"""",REGEXREPLACE($A439,   "",?(\d),?"",  ""$1""&amp;""-""&amp;$H439))"),"")</f>
        <v/>
      </c>
      <c r="S439" s="47" t="b">
        <f t="shared" si="2"/>
        <v>0</v>
      </c>
      <c r="T439" s="47" t="str">
        <f>IFERROR(__xludf.DUMMYFUNCTION("iferror(split(A439,"","",TRUE,TRUE),"""")"),"")</f>
        <v/>
      </c>
      <c r="U439" s="47"/>
      <c r="V439" s="47"/>
      <c r="W439" s="47"/>
      <c r="X439" s="46" t="str">
        <f>IFERROR(__xludf.DUMMYFUNCTION("if(T439="""","""",if($S439,""Not aligned w/ a specific learning goal."",T439&amp;"": ""&amp;vlookup(to_text(T439),'1.Learning-Goals'!$A$3:$B$100,2,FALSE)))"),"")</f>
        <v/>
      </c>
      <c r="Y439" s="46" t="str">
        <f>IFERROR(__xludf.DUMMYFUNCTION("if(U439="""","""",if($S439,""Not aligned w/ a specific learning goal."",U439&amp;"": ""&amp;vlookup(to_text(U439),'1.Learning-Goals'!$A$3:$B$100,2,FALSE)))"),"")</f>
        <v/>
      </c>
      <c r="Z439" s="46" t="str">
        <f>IFERROR(__xludf.DUMMYFUNCTION("if(V439="""","""",if($S439,""Not aligned w/ a specific learning goal."",V439&amp;"": ""&amp;vlookup(to_text(V439),'1.Learning-Goals'!$A$3:$B$100,2,FALSE)))"),"")</f>
        <v/>
      </c>
      <c r="AA439" s="46" t="str">
        <f>IFERROR(__xludf.DUMMYFUNCTION("if(W439="""","""",if($S439,""Not aligned w/ a specific learning goal."",W439&amp;"": ""&amp;vlookup(to_text(W439),'1.Learning-Goals'!$A$3:$B$100,2,FALSE)))"),"")</f>
        <v/>
      </c>
      <c r="AB439" s="48"/>
      <c r="AC439" s="48"/>
      <c r="AD439" s="48"/>
      <c r="AE439" s="48"/>
      <c r="AF439" s="48"/>
      <c r="AG439" s="48"/>
      <c r="AH439" s="48"/>
      <c r="AI439" s="48"/>
    </row>
    <row r="440">
      <c r="A440" s="41"/>
      <c r="B440" s="42" t="str">
        <f t="shared" si="1"/>
        <v/>
      </c>
      <c r="C440" s="38" t="s">
        <v>1204</v>
      </c>
      <c r="D440" s="43" t="s">
        <v>1205</v>
      </c>
      <c r="E440" s="38" t="s">
        <v>363</v>
      </c>
      <c r="F440" s="38" t="s">
        <v>387</v>
      </c>
      <c r="G440" s="43" t="s">
        <v>752</v>
      </c>
      <c r="H440" s="38" t="s">
        <v>6</v>
      </c>
      <c r="I440" s="43" t="s">
        <v>388</v>
      </c>
      <c r="J440" s="50"/>
      <c r="K440" s="50"/>
      <c r="L440" s="50"/>
      <c r="M440" s="43"/>
      <c r="N440" s="43"/>
      <c r="O440" s="38" t="s">
        <v>1061</v>
      </c>
      <c r="P440" s="51" t="s">
        <v>1206</v>
      </c>
      <c r="Q440" s="45">
        <v>44451.0</v>
      </c>
      <c r="R440" s="46" t="str">
        <f>IFERROR(__xludf.DUMMYFUNCTION("if(isblank($A440),"""",REGEXREPLACE($A440,   "",?(\d),?"",  ""$1""&amp;""-""&amp;$H440))"),"")</f>
        <v/>
      </c>
      <c r="S440" s="47" t="b">
        <f t="shared" si="2"/>
        <v>0</v>
      </c>
      <c r="T440" s="47" t="str">
        <f>IFERROR(__xludf.DUMMYFUNCTION("iferror(split(A440,"","",TRUE,TRUE),"""")"),"")</f>
        <v/>
      </c>
      <c r="U440" s="47"/>
      <c r="V440" s="47"/>
      <c r="W440" s="47"/>
      <c r="X440" s="46" t="str">
        <f>IFERROR(__xludf.DUMMYFUNCTION("if(T440="""","""",if($S440,""Not aligned w/ a specific learning goal."",T440&amp;"": ""&amp;vlookup(to_text(T440),'1.Learning-Goals'!$A$3:$B$100,2,FALSE)))"),"")</f>
        <v/>
      </c>
      <c r="Y440" s="46" t="str">
        <f>IFERROR(__xludf.DUMMYFUNCTION("if(U440="""","""",if($S440,""Not aligned w/ a specific learning goal."",U440&amp;"": ""&amp;vlookup(to_text(U440),'1.Learning-Goals'!$A$3:$B$100,2,FALSE)))"),"")</f>
        <v/>
      </c>
      <c r="Z440" s="46" t="str">
        <f>IFERROR(__xludf.DUMMYFUNCTION("if(V440="""","""",if($S440,""Not aligned w/ a specific learning goal."",V440&amp;"": ""&amp;vlookup(to_text(V440),'1.Learning-Goals'!$A$3:$B$100,2,FALSE)))"),"")</f>
        <v/>
      </c>
      <c r="AA440" s="46" t="str">
        <f>IFERROR(__xludf.DUMMYFUNCTION("if(W440="""","""",if($S440,""Not aligned w/ a specific learning goal."",W440&amp;"": ""&amp;vlookup(to_text(W440),'1.Learning-Goals'!$A$3:$B$100,2,FALSE)))"),"")</f>
        <v/>
      </c>
      <c r="AB440" s="48"/>
      <c r="AC440" s="48"/>
      <c r="AD440" s="48"/>
      <c r="AE440" s="48"/>
      <c r="AF440" s="48"/>
      <c r="AG440" s="48"/>
      <c r="AH440" s="48"/>
      <c r="AI440" s="48"/>
    </row>
    <row r="441">
      <c r="A441" s="41"/>
      <c r="B441" s="42" t="str">
        <f t="shared" si="1"/>
        <v/>
      </c>
      <c r="C441" s="38" t="s">
        <v>1207</v>
      </c>
      <c r="D441" s="43" t="s">
        <v>1208</v>
      </c>
      <c r="E441" s="38" t="s">
        <v>363</v>
      </c>
      <c r="F441" s="38" t="s">
        <v>387</v>
      </c>
      <c r="G441" s="43" t="s">
        <v>752</v>
      </c>
      <c r="H441" s="38" t="s">
        <v>6</v>
      </c>
      <c r="I441" s="43" t="s">
        <v>388</v>
      </c>
      <c r="J441" s="50"/>
      <c r="K441" s="50"/>
      <c r="L441" s="50"/>
      <c r="M441" s="43"/>
      <c r="N441" s="43"/>
      <c r="O441" s="38" t="s">
        <v>1061</v>
      </c>
      <c r="P441" s="51" t="s">
        <v>1209</v>
      </c>
      <c r="Q441" s="45">
        <v>44451.0</v>
      </c>
      <c r="R441" s="46" t="str">
        <f>IFERROR(__xludf.DUMMYFUNCTION("if(isblank($A441),"""",REGEXREPLACE($A441,   "",?(\d),?"",  ""$1""&amp;""-""&amp;$H441))"),"")</f>
        <v/>
      </c>
      <c r="S441" s="47" t="b">
        <f t="shared" si="2"/>
        <v>0</v>
      </c>
      <c r="T441" s="47" t="str">
        <f>IFERROR(__xludf.DUMMYFUNCTION("iferror(split(A441,"","",TRUE,TRUE),"""")"),"")</f>
        <v/>
      </c>
      <c r="U441" s="47"/>
      <c r="V441" s="47"/>
      <c r="W441" s="47"/>
      <c r="X441" s="46" t="str">
        <f>IFERROR(__xludf.DUMMYFUNCTION("if(T441="""","""",if($S441,""Not aligned w/ a specific learning goal."",T441&amp;"": ""&amp;vlookup(to_text(T441),'1.Learning-Goals'!$A$3:$B$100,2,FALSE)))"),"")</f>
        <v/>
      </c>
      <c r="Y441" s="46" t="str">
        <f>IFERROR(__xludf.DUMMYFUNCTION("if(U441="""","""",if($S441,""Not aligned w/ a specific learning goal."",U441&amp;"": ""&amp;vlookup(to_text(U441),'1.Learning-Goals'!$A$3:$B$100,2,FALSE)))"),"")</f>
        <v/>
      </c>
      <c r="Z441" s="46" t="str">
        <f>IFERROR(__xludf.DUMMYFUNCTION("if(V441="""","""",if($S441,""Not aligned w/ a specific learning goal."",V441&amp;"": ""&amp;vlookup(to_text(V441),'1.Learning-Goals'!$A$3:$B$100,2,FALSE)))"),"")</f>
        <v/>
      </c>
      <c r="AA441" s="46" t="str">
        <f>IFERROR(__xludf.DUMMYFUNCTION("if(W441="""","""",if($S441,""Not aligned w/ a specific learning goal."",W441&amp;"": ""&amp;vlookup(to_text(W441),'1.Learning-Goals'!$A$3:$B$100,2,FALSE)))"),"")</f>
        <v/>
      </c>
      <c r="AB441" s="48"/>
      <c r="AC441" s="48"/>
      <c r="AD441" s="48"/>
      <c r="AE441" s="48"/>
      <c r="AF441" s="48"/>
      <c r="AG441" s="48"/>
      <c r="AH441" s="48"/>
      <c r="AI441" s="48"/>
    </row>
    <row r="442">
      <c r="A442" s="41"/>
      <c r="B442" s="42" t="str">
        <f t="shared" si="1"/>
        <v/>
      </c>
      <c r="C442" s="38" t="s">
        <v>1210</v>
      </c>
      <c r="D442" s="43" t="s">
        <v>1211</v>
      </c>
      <c r="E442" s="38" t="s">
        <v>363</v>
      </c>
      <c r="F442" s="38" t="s">
        <v>387</v>
      </c>
      <c r="G442" s="43" t="s">
        <v>752</v>
      </c>
      <c r="H442" s="38" t="s">
        <v>6</v>
      </c>
      <c r="I442" s="43" t="s">
        <v>388</v>
      </c>
      <c r="J442" s="50"/>
      <c r="K442" s="50"/>
      <c r="L442" s="50"/>
      <c r="M442" s="43"/>
      <c r="N442" s="43"/>
      <c r="O442" s="38" t="s">
        <v>1061</v>
      </c>
      <c r="P442" s="51" t="s">
        <v>1212</v>
      </c>
      <c r="Q442" s="45">
        <v>44451.0</v>
      </c>
      <c r="R442" s="46" t="str">
        <f>IFERROR(__xludf.DUMMYFUNCTION("if(isblank($A442),"""",REGEXREPLACE($A442,   "",?(\d),?"",  ""$1""&amp;""-""&amp;$H442))"),"")</f>
        <v/>
      </c>
      <c r="S442" s="47" t="b">
        <f t="shared" si="2"/>
        <v>0</v>
      </c>
      <c r="T442" s="47" t="str">
        <f>IFERROR(__xludf.DUMMYFUNCTION("iferror(split(A442,"","",TRUE,TRUE),"""")"),"")</f>
        <v/>
      </c>
      <c r="U442" s="47"/>
      <c r="V442" s="47"/>
      <c r="W442" s="47"/>
      <c r="X442" s="46" t="str">
        <f>IFERROR(__xludf.DUMMYFUNCTION("if(T442="""","""",if($S442,""Not aligned w/ a specific learning goal."",T442&amp;"": ""&amp;vlookup(to_text(T442),'1.Learning-Goals'!$A$3:$B$100,2,FALSE)))"),"")</f>
        <v/>
      </c>
      <c r="Y442" s="46" t="str">
        <f>IFERROR(__xludf.DUMMYFUNCTION("if(U442="""","""",if($S442,""Not aligned w/ a specific learning goal."",U442&amp;"": ""&amp;vlookup(to_text(U442),'1.Learning-Goals'!$A$3:$B$100,2,FALSE)))"),"")</f>
        <v/>
      </c>
      <c r="Z442" s="46" t="str">
        <f>IFERROR(__xludf.DUMMYFUNCTION("if(V442="""","""",if($S442,""Not aligned w/ a specific learning goal."",V442&amp;"": ""&amp;vlookup(to_text(V442),'1.Learning-Goals'!$A$3:$B$100,2,FALSE)))"),"")</f>
        <v/>
      </c>
      <c r="AA442" s="46" t="str">
        <f>IFERROR(__xludf.DUMMYFUNCTION("if(W442="""","""",if($S442,""Not aligned w/ a specific learning goal."",W442&amp;"": ""&amp;vlookup(to_text(W442),'1.Learning-Goals'!$A$3:$B$100,2,FALSE)))"),"")</f>
        <v/>
      </c>
      <c r="AB442" s="48"/>
      <c r="AC442" s="48"/>
      <c r="AD442" s="48"/>
      <c r="AE442" s="48"/>
      <c r="AF442" s="48"/>
      <c r="AG442" s="48"/>
      <c r="AH442" s="48"/>
      <c r="AI442" s="48"/>
    </row>
    <row r="443">
      <c r="A443" s="41"/>
      <c r="B443" s="42" t="str">
        <f t="shared" si="1"/>
        <v/>
      </c>
      <c r="C443" s="38" t="s">
        <v>1213</v>
      </c>
      <c r="D443" s="43" t="s">
        <v>1214</v>
      </c>
      <c r="E443" s="38" t="s">
        <v>363</v>
      </c>
      <c r="F443" s="38" t="s">
        <v>387</v>
      </c>
      <c r="G443" s="43" t="s">
        <v>752</v>
      </c>
      <c r="H443" s="38" t="s">
        <v>6</v>
      </c>
      <c r="I443" s="43" t="s">
        <v>388</v>
      </c>
      <c r="J443" s="50"/>
      <c r="K443" s="50"/>
      <c r="L443" s="50"/>
      <c r="M443" s="43"/>
      <c r="N443" s="43"/>
      <c r="O443" s="38" t="s">
        <v>1061</v>
      </c>
      <c r="P443" s="51" t="s">
        <v>1215</v>
      </c>
      <c r="Q443" s="45">
        <v>44451.0</v>
      </c>
      <c r="R443" s="46" t="str">
        <f>IFERROR(__xludf.DUMMYFUNCTION("if(isblank($A443),"""",REGEXREPLACE($A443,   "",?(\d),?"",  ""$1""&amp;""-""&amp;$H443))"),"")</f>
        <v/>
      </c>
      <c r="S443" s="47" t="b">
        <f t="shared" si="2"/>
        <v>0</v>
      </c>
      <c r="T443" s="47" t="str">
        <f>IFERROR(__xludf.DUMMYFUNCTION("iferror(split(A443,"","",TRUE,TRUE),"""")"),"")</f>
        <v/>
      </c>
      <c r="U443" s="47"/>
      <c r="V443" s="47"/>
      <c r="W443" s="47"/>
      <c r="X443" s="46" t="str">
        <f>IFERROR(__xludf.DUMMYFUNCTION("if(T443="""","""",if($S443,""Not aligned w/ a specific learning goal."",T443&amp;"": ""&amp;vlookup(to_text(T443),'1.Learning-Goals'!$A$3:$B$100,2,FALSE)))"),"")</f>
        <v/>
      </c>
      <c r="Y443" s="46" t="str">
        <f>IFERROR(__xludf.DUMMYFUNCTION("if(U443="""","""",if($S443,""Not aligned w/ a specific learning goal."",U443&amp;"": ""&amp;vlookup(to_text(U443),'1.Learning-Goals'!$A$3:$B$100,2,FALSE)))"),"")</f>
        <v/>
      </c>
      <c r="Z443" s="46" t="str">
        <f>IFERROR(__xludf.DUMMYFUNCTION("if(V443="""","""",if($S443,""Not aligned w/ a specific learning goal."",V443&amp;"": ""&amp;vlookup(to_text(V443),'1.Learning-Goals'!$A$3:$B$100,2,FALSE)))"),"")</f>
        <v/>
      </c>
      <c r="AA443" s="46" t="str">
        <f>IFERROR(__xludf.DUMMYFUNCTION("if(W443="""","""",if($S443,""Not aligned w/ a specific learning goal."",W443&amp;"": ""&amp;vlookup(to_text(W443),'1.Learning-Goals'!$A$3:$B$100,2,FALSE)))"),"")</f>
        <v/>
      </c>
      <c r="AB443" s="48"/>
      <c r="AC443" s="48"/>
      <c r="AD443" s="48"/>
      <c r="AE443" s="48"/>
      <c r="AF443" s="48"/>
      <c r="AG443" s="48"/>
      <c r="AH443" s="48"/>
      <c r="AI443" s="48"/>
    </row>
    <row r="444">
      <c r="A444" s="41"/>
      <c r="B444" s="42" t="str">
        <f t="shared" si="1"/>
        <v/>
      </c>
      <c r="C444" s="38" t="s">
        <v>1216</v>
      </c>
      <c r="D444" s="43" t="s">
        <v>1217</v>
      </c>
      <c r="E444" s="38" t="s">
        <v>363</v>
      </c>
      <c r="F444" s="38" t="s">
        <v>387</v>
      </c>
      <c r="G444" s="43" t="s">
        <v>60</v>
      </c>
      <c r="H444" s="38" t="s">
        <v>6</v>
      </c>
      <c r="I444" s="43" t="s">
        <v>388</v>
      </c>
      <c r="J444" s="50"/>
      <c r="K444" s="50"/>
      <c r="L444" s="50"/>
      <c r="M444" s="43"/>
      <c r="N444" s="43"/>
      <c r="O444" s="38" t="s">
        <v>1218</v>
      </c>
      <c r="P444" s="51" t="s">
        <v>1219</v>
      </c>
      <c r="Q444" s="45">
        <v>44322.0</v>
      </c>
      <c r="R444" s="46" t="str">
        <f>IFERROR(__xludf.DUMMYFUNCTION("if(isblank($A444),"""",REGEXREPLACE($A444,   "",?(\d),?"",  ""$1""&amp;""-""&amp;$H444))"),"")</f>
        <v/>
      </c>
      <c r="S444" s="47" t="b">
        <f t="shared" si="2"/>
        <v>0</v>
      </c>
      <c r="T444" s="47" t="str">
        <f>IFERROR(__xludf.DUMMYFUNCTION("iferror(split(A444,"","",TRUE,TRUE),"""")"),"")</f>
        <v/>
      </c>
      <c r="U444" s="47"/>
      <c r="V444" s="47"/>
      <c r="W444" s="47"/>
      <c r="X444" s="46" t="str">
        <f>IFERROR(__xludf.DUMMYFUNCTION("if(T444="""","""",if($S444,""Not aligned w/ a specific learning goal."",T444&amp;"": ""&amp;vlookup(to_text(T444),'1.Learning-Goals'!$A$3:$B$100,2,FALSE)))"),"")</f>
        <v/>
      </c>
      <c r="Y444" s="46" t="str">
        <f>IFERROR(__xludf.DUMMYFUNCTION("if(U444="""","""",if($S444,""Not aligned w/ a specific learning goal."",U444&amp;"": ""&amp;vlookup(to_text(U444),'1.Learning-Goals'!$A$3:$B$100,2,FALSE)))"),"")</f>
        <v/>
      </c>
      <c r="Z444" s="46" t="str">
        <f>IFERROR(__xludf.DUMMYFUNCTION("if(V444="""","""",if($S444,""Not aligned w/ a specific learning goal."",V444&amp;"": ""&amp;vlookup(to_text(V444),'1.Learning-Goals'!$A$3:$B$100,2,FALSE)))"),"")</f>
        <v/>
      </c>
      <c r="AA444" s="46" t="str">
        <f>IFERROR(__xludf.DUMMYFUNCTION("if(W444="""","""",if($S444,""Not aligned w/ a specific learning goal."",W444&amp;"": ""&amp;vlookup(to_text(W444),'1.Learning-Goals'!$A$3:$B$100,2,FALSE)))"),"")</f>
        <v/>
      </c>
      <c r="AB444" s="48"/>
      <c r="AC444" s="48"/>
      <c r="AD444" s="48"/>
      <c r="AE444" s="48"/>
      <c r="AF444" s="48"/>
      <c r="AG444" s="48"/>
      <c r="AH444" s="48"/>
      <c r="AI444" s="48"/>
    </row>
    <row r="445">
      <c r="A445" s="41"/>
      <c r="B445" s="42" t="str">
        <f t="shared" si="1"/>
        <v/>
      </c>
      <c r="C445" s="38" t="s">
        <v>1220</v>
      </c>
      <c r="D445" s="43" t="s">
        <v>1221</v>
      </c>
      <c r="E445" s="38" t="s">
        <v>363</v>
      </c>
      <c r="F445" s="38" t="s">
        <v>387</v>
      </c>
      <c r="G445" s="43" t="s">
        <v>60</v>
      </c>
      <c r="H445" s="38" t="s">
        <v>6</v>
      </c>
      <c r="I445" s="43" t="s">
        <v>388</v>
      </c>
      <c r="J445" s="50"/>
      <c r="K445" s="50"/>
      <c r="L445" s="50"/>
      <c r="M445" s="43"/>
      <c r="N445" s="43"/>
      <c r="O445" s="38" t="s">
        <v>1218</v>
      </c>
      <c r="P445" s="51" t="s">
        <v>1222</v>
      </c>
      <c r="Q445" s="45">
        <v>44322.0</v>
      </c>
      <c r="R445" s="46" t="str">
        <f>IFERROR(__xludf.DUMMYFUNCTION("if(isblank($A445),"""",REGEXREPLACE($A445,   "",?(\d),?"",  ""$1""&amp;""-""&amp;$H445))"),"")</f>
        <v/>
      </c>
      <c r="S445" s="47" t="b">
        <f t="shared" si="2"/>
        <v>0</v>
      </c>
      <c r="T445" s="47" t="str">
        <f>IFERROR(__xludf.DUMMYFUNCTION("iferror(split(A445,"","",TRUE,TRUE),"""")"),"")</f>
        <v/>
      </c>
      <c r="U445" s="47"/>
      <c r="V445" s="47"/>
      <c r="W445" s="47"/>
      <c r="X445" s="46" t="str">
        <f>IFERROR(__xludf.DUMMYFUNCTION("if(T445="""","""",if($S445,""Not aligned w/ a specific learning goal."",T445&amp;"": ""&amp;vlookup(to_text(T445),'1.Learning-Goals'!$A$3:$B$100,2,FALSE)))"),"")</f>
        <v/>
      </c>
      <c r="Y445" s="46" t="str">
        <f>IFERROR(__xludf.DUMMYFUNCTION("if(U445="""","""",if($S445,""Not aligned w/ a specific learning goal."",U445&amp;"": ""&amp;vlookup(to_text(U445),'1.Learning-Goals'!$A$3:$B$100,2,FALSE)))"),"")</f>
        <v/>
      </c>
      <c r="Z445" s="46" t="str">
        <f>IFERROR(__xludf.DUMMYFUNCTION("if(V445="""","""",if($S445,""Not aligned w/ a specific learning goal."",V445&amp;"": ""&amp;vlookup(to_text(V445),'1.Learning-Goals'!$A$3:$B$100,2,FALSE)))"),"")</f>
        <v/>
      </c>
      <c r="AA445" s="46" t="str">
        <f>IFERROR(__xludf.DUMMYFUNCTION("if(W445="""","""",if($S445,""Not aligned w/ a specific learning goal."",W445&amp;"": ""&amp;vlookup(to_text(W445),'1.Learning-Goals'!$A$3:$B$100,2,FALSE)))"),"")</f>
        <v/>
      </c>
      <c r="AB445" s="48"/>
      <c r="AC445" s="48"/>
      <c r="AD445" s="48"/>
      <c r="AE445" s="48"/>
      <c r="AF445" s="48"/>
      <c r="AG445" s="48"/>
      <c r="AH445" s="48"/>
      <c r="AI445" s="48"/>
    </row>
    <row r="446">
      <c r="A446" s="41"/>
      <c r="B446" s="42" t="str">
        <f t="shared" si="1"/>
        <v/>
      </c>
      <c r="C446" s="38" t="s">
        <v>1223</v>
      </c>
      <c r="D446" s="43" t="s">
        <v>1224</v>
      </c>
      <c r="E446" s="38" t="s">
        <v>363</v>
      </c>
      <c r="F446" s="38" t="s">
        <v>387</v>
      </c>
      <c r="G446" s="43" t="s">
        <v>60</v>
      </c>
      <c r="H446" s="38" t="s">
        <v>6</v>
      </c>
      <c r="I446" s="43" t="s">
        <v>388</v>
      </c>
      <c r="J446" s="50"/>
      <c r="K446" s="50"/>
      <c r="L446" s="50"/>
      <c r="M446" s="43"/>
      <c r="N446" s="43"/>
      <c r="O446" s="38" t="s">
        <v>1218</v>
      </c>
      <c r="P446" s="51" t="s">
        <v>1225</v>
      </c>
      <c r="Q446" s="45">
        <v>44322.0</v>
      </c>
      <c r="R446" s="46" t="str">
        <f>IFERROR(__xludf.DUMMYFUNCTION("if(isblank($A446),"""",REGEXREPLACE($A446,   "",?(\d),?"",  ""$1""&amp;""-""&amp;$H446))"),"")</f>
        <v/>
      </c>
      <c r="S446" s="47" t="b">
        <f t="shared" si="2"/>
        <v>0</v>
      </c>
      <c r="T446" s="47" t="str">
        <f>IFERROR(__xludf.DUMMYFUNCTION("iferror(split(A446,"","",TRUE,TRUE),"""")"),"")</f>
        <v/>
      </c>
      <c r="U446" s="47"/>
      <c r="V446" s="47"/>
      <c r="W446" s="47"/>
      <c r="X446" s="46" t="str">
        <f>IFERROR(__xludf.DUMMYFUNCTION("if(T446="""","""",if($S446,""Not aligned w/ a specific learning goal."",T446&amp;"": ""&amp;vlookup(to_text(T446),'1.Learning-Goals'!$A$3:$B$100,2,FALSE)))"),"")</f>
        <v/>
      </c>
      <c r="Y446" s="46" t="str">
        <f>IFERROR(__xludf.DUMMYFUNCTION("if(U446="""","""",if($S446,""Not aligned w/ a specific learning goal."",U446&amp;"": ""&amp;vlookup(to_text(U446),'1.Learning-Goals'!$A$3:$B$100,2,FALSE)))"),"")</f>
        <v/>
      </c>
      <c r="Z446" s="46" t="str">
        <f>IFERROR(__xludf.DUMMYFUNCTION("if(V446="""","""",if($S446,""Not aligned w/ a specific learning goal."",V446&amp;"": ""&amp;vlookup(to_text(V446),'1.Learning-Goals'!$A$3:$B$100,2,FALSE)))"),"")</f>
        <v/>
      </c>
      <c r="AA446" s="46" t="str">
        <f>IFERROR(__xludf.DUMMYFUNCTION("if(W446="""","""",if($S446,""Not aligned w/ a specific learning goal."",W446&amp;"": ""&amp;vlookup(to_text(W446),'1.Learning-Goals'!$A$3:$B$100,2,FALSE)))"),"")</f>
        <v/>
      </c>
      <c r="AB446" s="48"/>
      <c r="AC446" s="48"/>
      <c r="AD446" s="48"/>
      <c r="AE446" s="48"/>
      <c r="AF446" s="48"/>
      <c r="AG446" s="48"/>
      <c r="AH446" s="48"/>
      <c r="AI446" s="48"/>
    </row>
    <row r="447">
      <c r="A447" s="41"/>
      <c r="B447" s="42" t="str">
        <f t="shared" si="1"/>
        <v/>
      </c>
      <c r="C447" s="38" t="s">
        <v>1226</v>
      </c>
      <c r="D447" s="43" t="s">
        <v>1227</v>
      </c>
      <c r="E447" s="38" t="s">
        <v>363</v>
      </c>
      <c r="F447" s="38" t="s">
        <v>387</v>
      </c>
      <c r="G447" s="43" t="s">
        <v>60</v>
      </c>
      <c r="H447" s="38" t="s">
        <v>6</v>
      </c>
      <c r="I447" s="43" t="s">
        <v>388</v>
      </c>
      <c r="J447" s="50"/>
      <c r="K447" s="50"/>
      <c r="L447" s="50"/>
      <c r="M447" s="43"/>
      <c r="N447" s="43"/>
      <c r="O447" s="38" t="s">
        <v>1218</v>
      </c>
      <c r="P447" s="51" t="s">
        <v>1228</v>
      </c>
      <c r="Q447" s="45">
        <v>44322.0</v>
      </c>
      <c r="R447" s="46" t="str">
        <f>IFERROR(__xludf.DUMMYFUNCTION("if(isblank($A447),"""",REGEXREPLACE($A447,   "",?(\d),?"",  ""$1""&amp;""-""&amp;$H447))"),"")</f>
        <v/>
      </c>
      <c r="S447" s="47" t="b">
        <f t="shared" si="2"/>
        <v>0</v>
      </c>
      <c r="T447" s="47" t="str">
        <f>IFERROR(__xludf.DUMMYFUNCTION("iferror(split(A447,"","",TRUE,TRUE),"""")"),"")</f>
        <v/>
      </c>
      <c r="U447" s="47"/>
      <c r="V447" s="47"/>
      <c r="W447" s="47"/>
      <c r="X447" s="46" t="str">
        <f>IFERROR(__xludf.DUMMYFUNCTION("if(T447="""","""",if($S447,""Not aligned w/ a specific learning goal."",T447&amp;"": ""&amp;vlookup(to_text(T447),'1.Learning-Goals'!$A$3:$B$100,2,FALSE)))"),"")</f>
        <v/>
      </c>
      <c r="Y447" s="46" t="str">
        <f>IFERROR(__xludf.DUMMYFUNCTION("if(U447="""","""",if($S447,""Not aligned w/ a specific learning goal."",U447&amp;"": ""&amp;vlookup(to_text(U447),'1.Learning-Goals'!$A$3:$B$100,2,FALSE)))"),"")</f>
        <v/>
      </c>
      <c r="Z447" s="46" t="str">
        <f>IFERROR(__xludf.DUMMYFUNCTION("if(V447="""","""",if($S447,""Not aligned w/ a specific learning goal."",V447&amp;"": ""&amp;vlookup(to_text(V447),'1.Learning-Goals'!$A$3:$B$100,2,FALSE)))"),"")</f>
        <v/>
      </c>
      <c r="AA447" s="46" t="str">
        <f>IFERROR(__xludf.DUMMYFUNCTION("if(W447="""","""",if($S447,""Not aligned w/ a specific learning goal."",W447&amp;"": ""&amp;vlookup(to_text(W447),'1.Learning-Goals'!$A$3:$B$100,2,FALSE)))"),"")</f>
        <v/>
      </c>
      <c r="AB447" s="48"/>
      <c r="AC447" s="48"/>
      <c r="AD447" s="48"/>
      <c r="AE447" s="48"/>
      <c r="AF447" s="48"/>
      <c r="AG447" s="48"/>
      <c r="AH447" s="48"/>
      <c r="AI447" s="48"/>
    </row>
    <row r="448">
      <c r="A448" s="41"/>
      <c r="B448" s="42" t="str">
        <f t="shared" si="1"/>
        <v/>
      </c>
      <c r="C448" s="38" t="s">
        <v>1229</v>
      </c>
      <c r="D448" s="43" t="s">
        <v>1230</v>
      </c>
      <c r="E448" s="38" t="s">
        <v>363</v>
      </c>
      <c r="F448" s="38" t="s">
        <v>387</v>
      </c>
      <c r="G448" s="43" t="s">
        <v>60</v>
      </c>
      <c r="H448" s="38" t="s">
        <v>6</v>
      </c>
      <c r="I448" s="43" t="s">
        <v>388</v>
      </c>
      <c r="J448" s="50"/>
      <c r="K448" s="50"/>
      <c r="L448" s="50"/>
      <c r="M448" s="43"/>
      <c r="N448" s="43"/>
      <c r="O448" s="38" t="s">
        <v>1218</v>
      </c>
      <c r="P448" s="51" t="s">
        <v>1231</v>
      </c>
      <c r="Q448" s="45">
        <v>44322.0</v>
      </c>
      <c r="R448" s="46" t="str">
        <f>IFERROR(__xludf.DUMMYFUNCTION("if(isblank($A448),"""",REGEXREPLACE($A448,   "",?(\d),?"",  ""$1""&amp;""-""&amp;$H448))"),"")</f>
        <v/>
      </c>
      <c r="S448" s="47" t="b">
        <f t="shared" si="2"/>
        <v>0</v>
      </c>
      <c r="T448" s="47" t="str">
        <f>IFERROR(__xludf.DUMMYFUNCTION("iferror(split(A448,"","",TRUE,TRUE),"""")"),"")</f>
        <v/>
      </c>
      <c r="U448" s="47"/>
      <c r="V448" s="47"/>
      <c r="W448" s="47"/>
      <c r="X448" s="46" t="str">
        <f>IFERROR(__xludf.DUMMYFUNCTION("if(T448="""","""",if($S448,""Not aligned w/ a specific learning goal."",T448&amp;"": ""&amp;vlookup(to_text(T448),'1.Learning-Goals'!$A$3:$B$100,2,FALSE)))"),"")</f>
        <v/>
      </c>
      <c r="Y448" s="46" t="str">
        <f>IFERROR(__xludf.DUMMYFUNCTION("if(U448="""","""",if($S448,""Not aligned w/ a specific learning goal."",U448&amp;"": ""&amp;vlookup(to_text(U448),'1.Learning-Goals'!$A$3:$B$100,2,FALSE)))"),"")</f>
        <v/>
      </c>
      <c r="Z448" s="46" t="str">
        <f>IFERROR(__xludf.DUMMYFUNCTION("if(V448="""","""",if($S448,""Not aligned w/ a specific learning goal."",V448&amp;"": ""&amp;vlookup(to_text(V448),'1.Learning-Goals'!$A$3:$B$100,2,FALSE)))"),"")</f>
        <v/>
      </c>
      <c r="AA448" s="46" t="str">
        <f>IFERROR(__xludf.DUMMYFUNCTION("if(W448="""","""",if($S448,""Not aligned w/ a specific learning goal."",W448&amp;"": ""&amp;vlookup(to_text(W448),'1.Learning-Goals'!$A$3:$B$100,2,FALSE)))"),"")</f>
        <v/>
      </c>
      <c r="AB448" s="48"/>
      <c r="AC448" s="48"/>
      <c r="AD448" s="48"/>
      <c r="AE448" s="48"/>
      <c r="AF448" s="48"/>
      <c r="AG448" s="48"/>
      <c r="AH448" s="48"/>
      <c r="AI448" s="48"/>
    </row>
    <row r="449">
      <c r="A449" s="41"/>
      <c r="B449" s="42" t="str">
        <f t="shared" si="1"/>
        <v/>
      </c>
      <c r="C449" s="38" t="s">
        <v>1232</v>
      </c>
      <c r="D449" s="43" t="s">
        <v>1233</v>
      </c>
      <c r="E449" s="38" t="s">
        <v>363</v>
      </c>
      <c r="F449" s="38" t="s">
        <v>387</v>
      </c>
      <c r="G449" s="43" t="s">
        <v>60</v>
      </c>
      <c r="H449" s="38" t="s">
        <v>6</v>
      </c>
      <c r="I449" s="43" t="s">
        <v>388</v>
      </c>
      <c r="J449" s="50"/>
      <c r="K449" s="50"/>
      <c r="L449" s="50"/>
      <c r="M449" s="43"/>
      <c r="N449" s="43"/>
      <c r="O449" s="38" t="s">
        <v>1218</v>
      </c>
      <c r="P449" s="51" t="s">
        <v>1234</v>
      </c>
      <c r="Q449" s="45">
        <v>44322.0</v>
      </c>
      <c r="R449" s="46" t="str">
        <f>IFERROR(__xludf.DUMMYFUNCTION("if(isblank($A449),"""",REGEXREPLACE($A449,   "",?(\d),?"",  ""$1""&amp;""-""&amp;$H449))"),"")</f>
        <v/>
      </c>
      <c r="S449" s="47" t="b">
        <f t="shared" si="2"/>
        <v>0</v>
      </c>
      <c r="T449" s="47" t="str">
        <f>IFERROR(__xludf.DUMMYFUNCTION("iferror(split(A449,"","",TRUE,TRUE),"""")"),"")</f>
        <v/>
      </c>
      <c r="U449" s="47"/>
      <c r="V449" s="47"/>
      <c r="W449" s="47"/>
      <c r="X449" s="46" t="str">
        <f>IFERROR(__xludf.DUMMYFUNCTION("if(T449="""","""",if($S449,""Not aligned w/ a specific learning goal."",T449&amp;"": ""&amp;vlookup(to_text(T449),'1.Learning-Goals'!$A$3:$B$100,2,FALSE)))"),"")</f>
        <v/>
      </c>
      <c r="Y449" s="46" t="str">
        <f>IFERROR(__xludf.DUMMYFUNCTION("if(U449="""","""",if($S449,""Not aligned w/ a specific learning goal."",U449&amp;"": ""&amp;vlookup(to_text(U449),'1.Learning-Goals'!$A$3:$B$100,2,FALSE)))"),"")</f>
        <v/>
      </c>
      <c r="Z449" s="46" t="str">
        <f>IFERROR(__xludf.DUMMYFUNCTION("if(V449="""","""",if($S449,""Not aligned w/ a specific learning goal."",V449&amp;"": ""&amp;vlookup(to_text(V449),'1.Learning-Goals'!$A$3:$B$100,2,FALSE)))"),"")</f>
        <v/>
      </c>
      <c r="AA449" s="46" t="str">
        <f>IFERROR(__xludf.DUMMYFUNCTION("if(W449="""","""",if($S449,""Not aligned w/ a specific learning goal."",W449&amp;"": ""&amp;vlookup(to_text(W449),'1.Learning-Goals'!$A$3:$B$100,2,FALSE)))"),"")</f>
        <v/>
      </c>
      <c r="AB449" s="48"/>
      <c r="AC449" s="48"/>
      <c r="AD449" s="48"/>
      <c r="AE449" s="48"/>
      <c r="AF449" s="48"/>
      <c r="AG449" s="48"/>
      <c r="AH449" s="48"/>
      <c r="AI449" s="48"/>
    </row>
    <row r="450">
      <c r="A450" s="41"/>
      <c r="B450" s="42" t="str">
        <f t="shared" si="1"/>
        <v/>
      </c>
      <c r="C450" s="38" t="s">
        <v>1235</v>
      </c>
      <c r="D450" s="43" t="s">
        <v>1236</v>
      </c>
      <c r="E450" s="38" t="s">
        <v>363</v>
      </c>
      <c r="F450" s="38" t="s">
        <v>387</v>
      </c>
      <c r="G450" s="43" t="s">
        <v>60</v>
      </c>
      <c r="H450" s="38" t="s">
        <v>6</v>
      </c>
      <c r="I450" s="43" t="s">
        <v>388</v>
      </c>
      <c r="J450" s="50"/>
      <c r="K450" s="50"/>
      <c r="L450" s="50"/>
      <c r="M450" s="43"/>
      <c r="N450" s="43"/>
      <c r="O450" s="38" t="s">
        <v>1218</v>
      </c>
      <c r="P450" s="51" t="s">
        <v>1237</v>
      </c>
      <c r="Q450" s="45">
        <v>44322.0</v>
      </c>
      <c r="R450" s="46" t="str">
        <f>IFERROR(__xludf.DUMMYFUNCTION("if(isblank($A450),"""",REGEXREPLACE($A450,   "",?(\d),?"",  ""$1""&amp;""-""&amp;$H450))"),"")</f>
        <v/>
      </c>
      <c r="S450" s="47" t="b">
        <f t="shared" si="2"/>
        <v>0</v>
      </c>
      <c r="T450" s="47" t="str">
        <f>IFERROR(__xludf.DUMMYFUNCTION("iferror(split(A450,"","",TRUE,TRUE),"""")"),"")</f>
        <v/>
      </c>
      <c r="U450" s="47"/>
      <c r="V450" s="47"/>
      <c r="W450" s="47"/>
      <c r="X450" s="46" t="str">
        <f>IFERROR(__xludf.DUMMYFUNCTION("if(T450="""","""",if($S450,""Not aligned w/ a specific learning goal."",T450&amp;"": ""&amp;vlookup(to_text(T450),'1.Learning-Goals'!$A$3:$B$100,2,FALSE)))"),"")</f>
        <v/>
      </c>
      <c r="Y450" s="46" t="str">
        <f>IFERROR(__xludf.DUMMYFUNCTION("if(U450="""","""",if($S450,""Not aligned w/ a specific learning goal."",U450&amp;"": ""&amp;vlookup(to_text(U450),'1.Learning-Goals'!$A$3:$B$100,2,FALSE)))"),"")</f>
        <v/>
      </c>
      <c r="Z450" s="46" t="str">
        <f>IFERROR(__xludf.DUMMYFUNCTION("if(V450="""","""",if($S450,""Not aligned w/ a specific learning goal."",V450&amp;"": ""&amp;vlookup(to_text(V450),'1.Learning-Goals'!$A$3:$B$100,2,FALSE)))"),"")</f>
        <v/>
      </c>
      <c r="AA450" s="46" t="str">
        <f>IFERROR(__xludf.DUMMYFUNCTION("if(W450="""","""",if($S450,""Not aligned w/ a specific learning goal."",W450&amp;"": ""&amp;vlookup(to_text(W450),'1.Learning-Goals'!$A$3:$B$100,2,FALSE)))"),"")</f>
        <v/>
      </c>
      <c r="AB450" s="48"/>
      <c r="AC450" s="48"/>
      <c r="AD450" s="48"/>
      <c r="AE450" s="48"/>
      <c r="AF450" s="48"/>
      <c r="AG450" s="48"/>
      <c r="AH450" s="48"/>
      <c r="AI450" s="48"/>
    </row>
    <row r="451">
      <c r="A451" s="41"/>
      <c r="B451" s="42" t="str">
        <f t="shared" si="1"/>
        <v/>
      </c>
      <c r="C451" s="38" t="s">
        <v>1238</v>
      </c>
      <c r="D451" s="43" t="s">
        <v>1239</v>
      </c>
      <c r="E451" s="38" t="s">
        <v>363</v>
      </c>
      <c r="F451" s="38" t="s">
        <v>387</v>
      </c>
      <c r="G451" s="43" t="s">
        <v>60</v>
      </c>
      <c r="H451" s="38" t="s">
        <v>6</v>
      </c>
      <c r="I451" s="43" t="s">
        <v>388</v>
      </c>
      <c r="J451" s="50"/>
      <c r="K451" s="50"/>
      <c r="L451" s="50"/>
      <c r="M451" s="43"/>
      <c r="N451" s="43"/>
      <c r="O451" s="38" t="s">
        <v>1218</v>
      </c>
      <c r="P451" s="51" t="s">
        <v>1240</v>
      </c>
      <c r="Q451" s="45">
        <v>44322.0</v>
      </c>
      <c r="R451" s="46" t="str">
        <f>IFERROR(__xludf.DUMMYFUNCTION("if(isblank($A451),"""",REGEXREPLACE($A451,   "",?(\d),?"",  ""$1""&amp;""-""&amp;$H451))"),"")</f>
        <v/>
      </c>
      <c r="S451" s="47" t="b">
        <f t="shared" si="2"/>
        <v>0</v>
      </c>
      <c r="T451" s="47" t="str">
        <f>IFERROR(__xludf.DUMMYFUNCTION("iferror(split(A451,"","",TRUE,TRUE),"""")"),"")</f>
        <v/>
      </c>
      <c r="U451" s="47"/>
      <c r="V451" s="47"/>
      <c r="W451" s="47"/>
      <c r="X451" s="46" t="str">
        <f>IFERROR(__xludf.DUMMYFUNCTION("if(T451="""","""",if($S451,""Not aligned w/ a specific learning goal."",T451&amp;"": ""&amp;vlookup(to_text(T451),'1.Learning-Goals'!$A$3:$B$100,2,FALSE)))"),"")</f>
        <v/>
      </c>
      <c r="Y451" s="46" t="str">
        <f>IFERROR(__xludf.DUMMYFUNCTION("if(U451="""","""",if($S451,""Not aligned w/ a specific learning goal."",U451&amp;"": ""&amp;vlookup(to_text(U451),'1.Learning-Goals'!$A$3:$B$100,2,FALSE)))"),"")</f>
        <v/>
      </c>
      <c r="Z451" s="46" t="str">
        <f>IFERROR(__xludf.DUMMYFUNCTION("if(V451="""","""",if($S451,""Not aligned w/ a specific learning goal."",V451&amp;"": ""&amp;vlookup(to_text(V451),'1.Learning-Goals'!$A$3:$B$100,2,FALSE)))"),"")</f>
        <v/>
      </c>
      <c r="AA451" s="46" t="str">
        <f>IFERROR(__xludf.DUMMYFUNCTION("if(W451="""","""",if($S451,""Not aligned w/ a specific learning goal."",W451&amp;"": ""&amp;vlookup(to_text(W451),'1.Learning-Goals'!$A$3:$B$100,2,FALSE)))"),"")</f>
        <v/>
      </c>
      <c r="AB451" s="48"/>
      <c r="AC451" s="48"/>
      <c r="AD451" s="48"/>
      <c r="AE451" s="48"/>
      <c r="AF451" s="48"/>
      <c r="AG451" s="48"/>
      <c r="AH451" s="48"/>
      <c r="AI451" s="48"/>
    </row>
    <row r="452">
      <c r="A452" s="41"/>
      <c r="B452" s="42" t="str">
        <f t="shared" si="1"/>
        <v/>
      </c>
      <c r="C452" s="38" t="s">
        <v>1241</v>
      </c>
      <c r="D452" s="43" t="s">
        <v>1242</v>
      </c>
      <c r="E452" s="38" t="s">
        <v>363</v>
      </c>
      <c r="F452" s="38" t="s">
        <v>387</v>
      </c>
      <c r="G452" s="43" t="s">
        <v>60</v>
      </c>
      <c r="H452" s="38" t="s">
        <v>6</v>
      </c>
      <c r="I452" s="43" t="s">
        <v>388</v>
      </c>
      <c r="J452" s="50"/>
      <c r="K452" s="50"/>
      <c r="L452" s="50"/>
      <c r="M452" s="43"/>
      <c r="N452" s="43"/>
      <c r="O452" s="38" t="s">
        <v>1218</v>
      </c>
      <c r="P452" s="51" t="s">
        <v>1243</v>
      </c>
      <c r="Q452" s="45">
        <v>44322.0</v>
      </c>
      <c r="R452" s="46" t="str">
        <f>IFERROR(__xludf.DUMMYFUNCTION("if(isblank($A452),"""",REGEXREPLACE($A452,   "",?(\d),?"",  ""$1""&amp;""-""&amp;$H452))"),"")</f>
        <v/>
      </c>
      <c r="S452" s="47" t="b">
        <f t="shared" si="2"/>
        <v>0</v>
      </c>
      <c r="T452" s="47" t="str">
        <f>IFERROR(__xludf.DUMMYFUNCTION("iferror(split(A452,"","",TRUE,TRUE),"""")"),"")</f>
        <v/>
      </c>
      <c r="U452" s="47"/>
      <c r="V452" s="47"/>
      <c r="W452" s="47"/>
      <c r="X452" s="46" t="str">
        <f>IFERROR(__xludf.DUMMYFUNCTION("if(T452="""","""",if($S452,""Not aligned w/ a specific learning goal."",T452&amp;"": ""&amp;vlookup(to_text(T452),'1.Learning-Goals'!$A$3:$B$100,2,FALSE)))"),"")</f>
        <v/>
      </c>
      <c r="Y452" s="46" t="str">
        <f>IFERROR(__xludf.DUMMYFUNCTION("if(U452="""","""",if($S452,""Not aligned w/ a specific learning goal."",U452&amp;"": ""&amp;vlookup(to_text(U452),'1.Learning-Goals'!$A$3:$B$100,2,FALSE)))"),"")</f>
        <v/>
      </c>
      <c r="Z452" s="46" t="str">
        <f>IFERROR(__xludf.DUMMYFUNCTION("if(V452="""","""",if($S452,""Not aligned w/ a specific learning goal."",V452&amp;"": ""&amp;vlookup(to_text(V452),'1.Learning-Goals'!$A$3:$B$100,2,FALSE)))"),"")</f>
        <v/>
      </c>
      <c r="AA452" s="46" t="str">
        <f>IFERROR(__xludf.DUMMYFUNCTION("if(W452="""","""",if($S452,""Not aligned w/ a specific learning goal."",W452&amp;"": ""&amp;vlookup(to_text(W452),'1.Learning-Goals'!$A$3:$B$100,2,FALSE)))"),"")</f>
        <v/>
      </c>
      <c r="AB452" s="48"/>
      <c r="AC452" s="48"/>
      <c r="AD452" s="48"/>
      <c r="AE452" s="48"/>
      <c r="AF452" s="48"/>
      <c r="AG452" s="48"/>
      <c r="AH452" s="48"/>
      <c r="AI452" s="48"/>
    </row>
    <row r="453">
      <c r="A453" s="41"/>
      <c r="B453" s="42" t="str">
        <f t="shared" si="1"/>
        <v/>
      </c>
      <c r="C453" s="38" t="s">
        <v>1244</v>
      </c>
      <c r="D453" s="43" t="s">
        <v>1245</v>
      </c>
      <c r="E453" s="38" t="s">
        <v>363</v>
      </c>
      <c r="F453" s="38" t="s">
        <v>387</v>
      </c>
      <c r="G453" s="43" t="s">
        <v>60</v>
      </c>
      <c r="H453" s="38" t="s">
        <v>6</v>
      </c>
      <c r="I453" s="43" t="s">
        <v>388</v>
      </c>
      <c r="J453" s="50"/>
      <c r="K453" s="50"/>
      <c r="L453" s="50"/>
      <c r="M453" s="43"/>
      <c r="N453" s="43"/>
      <c r="O453" s="38" t="s">
        <v>1218</v>
      </c>
      <c r="P453" s="51" t="s">
        <v>1246</v>
      </c>
      <c r="Q453" s="45">
        <v>44322.0</v>
      </c>
      <c r="R453" s="46" t="str">
        <f>IFERROR(__xludf.DUMMYFUNCTION("if(isblank($A453),"""",REGEXREPLACE($A453,   "",?(\d),?"",  ""$1""&amp;""-""&amp;$H453))"),"")</f>
        <v/>
      </c>
      <c r="S453" s="47" t="b">
        <f t="shared" si="2"/>
        <v>0</v>
      </c>
      <c r="T453" s="47" t="str">
        <f>IFERROR(__xludf.DUMMYFUNCTION("iferror(split(A453,"","",TRUE,TRUE),"""")"),"")</f>
        <v/>
      </c>
      <c r="U453" s="47"/>
      <c r="V453" s="47"/>
      <c r="W453" s="47"/>
      <c r="X453" s="46" t="str">
        <f>IFERROR(__xludf.DUMMYFUNCTION("if(T453="""","""",if($S453,""Not aligned w/ a specific learning goal."",T453&amp;"": ""&amp;vlookup(to_text(T453),'1.Learning-Goals'!$A$3:$B$100,2,FALSE)))"),"")</f>
        <v/>
      </c>
      <c r="Y453" s="46" t="str">
        <f>IFERROR(__xludf.DUMMYFUNCTION("if(U453="""","""",if($S453,""Not aligned w/ a specific learning goal."",U453&amp;"": ""&amp;vlookup(to_text(U453),'1.Learning-Goals'!$A$3:$B$100,2,FALSE)))"),"")</f>
        <v/>
      </c>
      <c r="Z453" s="46" t="str">
        <f>IFERROR(__xludf.DUMMYFUNCTION("if(V453="""","""",if($S453,""Not aligned w/ a specific learning goal."",V453&amp;"": ""&amp;vlookup(to_text(V453),'1.Learning-Goals'!$A$3:$B$100,2,FALSE)))"),"")</f>
        <v/>
      </c>
      <c r="AA453" s="46" t="str">
        <f>IFERROR(__xludf.DUMMYFUNCTION("if(W453="""","""",if($S453,""Not aligned w/ a specific learning goal."",W453&amp;"": ""&amp;vlookup(to_text(W453),'1.Learning-Goals'!$A$3:$B$100,2,FALSE)))"),"")</f>
        <v/>
      </c>
      <c r="AB453" s="48"/>
      <c r="AC453" s="48"/>
      <c r="AD453" s="48"/>
      <c r="AE453" s="48"/>
      <c r="AF453" s="48"/>
      <c r="AG453" s="48"/>
      <c r="AH453" s="48"/>
      <c r="AI453" s="48"/>
    </row>
    <row r="454">
      <c r="A454" s="41"/>
      <c r="B454" s="42" t="str">
        <f t="shared" si="1"/>
        <v/>
      </c>
      <c r="C454" s="38" t="s">
        <v>1247</v>
      </c>
      <c r="D454" s="43" t="s">
        <v>1248</v>
      </c>
      <c r="E454" s="38" t="s">
        <v>363</v>
      </c>
      <c r="F454" s="38" t="s">
        <v>387</v>
      </c>
      <c r="G454" s="43" t="s">
        <v>703</v>
      </c>
      <c r="H454" s="38" t="s">
        <v>6</v>
      </c>
      <c r="I454" s="43" t="s">
        <v>388</v>
      </c>
      <c r="J454" s="50"/>
      <c r="K454" s="50"/>
      <c r="L454" s="50"/>
      <c r="M454" s="43"/>
      <c r="N454" s="43"/>
      <c r="O454" s="38" t="s">
        <v>1218</v>
      </c>
      <c r="P454" s="51" t="s">
        <v>1249</v>
      </c>
      <c r="Q454" s="45">
        <v>44451.0</v>
      </c>
      <c r="R454" s="46" t="str">
        <f>IFERROR(__xludf.DUMMYFUNCTION("if(isblank($A454),"""",REGEXREPLACE($A454,   "",?(\d),?"",  ""$1""&amp;""-""&amp;$H454))"),"")</f>
        <v/>
      </c>
      <c r="S454" s="47" t="b">
        <f t="shared" si="2"/>
        <v>0</v>
      </c>
      <c r="T454" s="47" t="str">
        <f>IFERROR(__xludf.DUMMYFUNCTION("iferror(split(A454,"","",TRUE,TRUE),"""")"),"")</f>
        <v/>
      </c>
      <c r="U454" s="47"/>
      <c r="V454" s="47"/>
      <c r="W454" s="47"/>
      <c r="X454" s="46" t="str">
        <f>IFERROR(__xludf.DUMMYFUNCTION("if(T454="""","""",if($S454,""Not aligned w/ a specific learning goal."",T454&amp;"": ""&amp;vlookup(to_text(T454),'1.Learning-Goals'!$A$3:$B$100,2,FALSE)))"),"")</f>
        <v/>
      </c>
      <c r="Y454" s="46" t="str">
        <f>IFERROR(__xludf.DUMMYFUNCTION("if(U454="""","""",if($S454,""Not aligned w/ a specific learning goal."",U454&amp;"": ""&amp;vlookup(to_text(U454),'1.Learning-Goals'!$A$3:$B$100,2,FALSE)))"),"")</f>
        <v/>
      </c>
      <c r="Z454" s="46" t="str">
        <f>IFERROR(__xludf.DUMMYFUNCTION("if(V454="""","""",if($S454,""Not aligned w/ a specific learning goal."",V454&amp;"": ""&amp;vlookup(to_text(V454),'1.Learning-Goals'!$A$3:$B$100,2,FALSE)))"),"")</f>
        <v/>
      </c>
      <c r="AA454" s="46" t="str">
        <f>IFERROR(__xludf.DUMMYFUNCTION("if(W454="""","""",if($S454,""Not aligned w/ a specific learning goal."",W454&amp;"": ""&amp;vlookup(to_text(W454),'1.Learning-Goals'!$A$3:$B$100,2,FALSE)))"),"")</f>
        <v/>
      </c>
      <c r="AB454" s="48"/>
      <c r="AC454" s="48"/>
      <c r="AD454" s="48"/>
      <c r="AE454" s="48"/>
      <c r="AF454" s="48"/>
      <c r="AG454" s="48"/>
      <c r="AH454" s="48"/>
      <c r="AI454" s="48"/>
    </row>
    <row r="455">
      <c r="A455" s="41"/>
      <c r="B455" s="42" t="str">
        <f t="shared" si="1"/>
        <v/>
      </c>
      <c r="C455" s="38" t="s">
        <v>1250</v>
      </c>
      <c r="D455" s="43" t="s">
        <v>1251</v>
      </c>
      <c r="E455" s="38" t="s">
        <v>363</v>
      </c>
      <c r="F455" s="38" t="s">
        <v>387</v>
      </c>
      <c r="G455" s="43" t="s">
        <v>703</v>
      </c>
      <c r="H455" s="38" t="s">
        <v>6</v>
      </c>
      <c r="I455" s="43" t="s">
        <v>388</v>
      </c>
      <c r="J455" s="50"/>
      <c r="K455" s="50"/>
      <c r="L455" s="50"/>
      <c r="M455" s="43"/>
      <c r="N455" s="43"/>
      <c r="O455" s="38" t="s">
        <v>1218</v>
      </c>
      <c r="P455" s="51" t="s">
        <v>1252</v>
      </c>
      <c r="Q455" s="45">
        <v>44451.0</v>
      </c>
      <c r="R455" s="46" t="str">
        <f>IFERROR(__xludf.DUMMYFUNCTION("if(isblank($A455),"""",REGEXREPLACE($A455,   "",?(\d),?"",  ""$1""&amp;""-""&amp;$H455))"),"")</f>
        <v/>
      </c>
      <c r="S455" s="47" t="b">
        <f t="shared" si="2"/>
        <v>0</v>
      </c>
      <c r="T455" s="47" t="str">
        <f>IFERROR(__xludf.DUMMYFUNCTION("iferror(split(A455,"","",TRUE,TRUE),"""")"),"")</f>
        <v/>
      </c>
      <c r="U455" s="47"/>
      <c r="V455" s="47"/>
      <c r="W455" s="47"/>
      <c r="X455" s="46" t="str">
        <f>IFERROR(__xludf.DUMMYFUNCTION("if(T455="""","""",if($S455,""Not aligned w/ a specific learning goal."",T455&amp;"": ""&amp;vlookup(to_text(T455),'1.Learning-Goals'!$A$3:$B$100,2,FALSE)))"),"")</f>
        <v/>
      </c>
      <c r="Y455" s="46" t="str">
        <f>IFERROR(__xludf.DUMMYFUNCTION("if(U455="""","""",if($S455,""Not aligned w/ a specific learning goal."",U455&amp;"": ""&amp;vlookup(to_text(U455),'1.Learning-Goals'!$A$3:$B$100,2,FALSE)))"),"")</f>
        <v/>
      </c>
      <c r="Z455" s="46" t="str">
        <f>IFERROR(__xludf.DUMMYFUNCTION("if(V455="""","""",if($S455,""Not aligned w/ a specific learning goal."",V455&amp;"": ""&amp;vlookup(to_text(V455),'1.Learning-Goals'!$A$3:$B$100,2,FALSE)))"),"")</f>
        <v/>
      </c>
      <c r="AA455" s="46" t="str">
        <f>IFERROR(__xludf.DUMMYFUNCTION("if(W455="""","""",if($S455,""Not aligned w/ a specific learning goal."",W455&amp;"": ""&amp;vlookup(to_text(W455),'1.Learning-Goals'!$A$3:$B$100,2,FALSE)))"),"")</f>
        <v/>
      </c>
      <c r="AB455" s="48"/>
      <c r="AC455" s="48"/>
      <c r="AD455" s="48"/>
      <c r="AE455" s="48"/>
      <c r="AF455" s="48"/>
      <c r="AG455" s="48"/>
      <c r="AH455" s="48"/>
      <c r="AI455" s="48"/>
    </row>
    <row r="456">
      <c r="A456" s="41"/>
      <c r="B456" s="42" t="str">
        <f t="shared" si="1"/>
        <v/>
      </c>
      <c r="C456" s="38" t="s">
        <v>1253</v>
      </c>
      <c r="D456" s="43" t="s">
        <v>1254</v>
      </c>
      <c r="E456" s="38" t="s">
        <v>363</v>
      </c>
      <c r="F456" s="38" t="s">
        <v>387</v>
      </c>
      <c r="G456" s="43" t="s">
        <v>703</v>
      </c>
      <c r="H456" s="38" t="s">
        <v>6</v>
      </c>
      <c r="I456" s="43" t="s">
        <v>388</v>
      </c>
      <c r="J456" s="50"/>
      <c r="K456" s="50"/>
      <c r="L456" s="50"/>
      <c r="M456" s="43"/>
      <c r="N456" s="43"/>
      <c r="O456" s="38" t="s">
        <v>1218</v>
      </c>
      <c r="P456" s="51" t="s">
        <v>1255</v>
      </c>
      <c r="Q456" s="45">
        <v>44451.0</v>
      </c>
      <c r="R456" s="46" t="str">
        <f>IFERROR(__xludf.DUMMYFUNCTION("if(isblank($A456),"""",REGEXREPLACE($A456,   "",?(\d),?"",  ""$1""&amp;""-""&amp;$H456))"),"")</f>
        <v/>
      </c>
      <c r="S456" s="47" t="b">
        <f t="shared" si="2"/>
        <v>0</v>
      </c>
      <c r="T456" s="47" t="str">
        <f>IFERROR(__xludf.DUMMYFUNCTION("iferror(split(A456,"","",TRUE,TRUE),"""")"),"")</f>
        <v/>
      </c>
      <c r="U456" s="47"/>
      <c r="V456" s="47"/>
      <c r="W456" s="47"/>
      <c r="X456" s="46" t="str">
        <f>IFERROR(__xludf.DUMMYFUNCTION("if(T456="""","""",if($S456,""Not aligned w/ a specific learning goal."",T456&amp;"": ""&amp;vlookup(to_text(T456),'1.Learning-Goals'!$A$3:$B$100,2,FALSE)))"),"")</f>
        <v/>
      </c>
      <c r="Y456" s="46" t="str">
        <f>IFERROR(__xludf.DUMMYFUNCTION("if(U456="""","""",if($S456,""Not aligned w/ a specific learning goal."",U456&amp;"": ""&amp;vlookup(to_text(U456),'1.Learning-Goals'!$A$3:$B$100,2,FALSE)))"),"")</f>
        <v/>
      </c>
      <c r="Z456" s="46" t="str">
        <f>IFERROR(__xludf.DUMMYFUNCTION("if(V456="""","""",if($S456,""Not aligned w/ a specific learning goal."",V456&amp;"": ""&amp;vlookup(to_text(V456),'1.Learning-Goals'!$A$3:$B$100,2,FALSE)))"),"")</f>
        <v/>
      </c>
      <c r="AA456" s="46" t="str">
        <f>IFERROR(__xludf.DUMMYFUNCTION("if(W456="""","""",if($S456,""Not aligned w/ a specific learning goal."",W456&amp;"": ""&amp;vlookup(to_text(W456),'1.Learning-Goals'!$A$3:$B$100,2,FALSE)))"),"")</f>
        <v/>
      </c>
      <c r="AB456" s="48"/>
      <c r="AC456" s="48"/>
      <c r="AD456" s="48"/>
      <c r="AE456" s="48"/>
      <c r="AF456" s="48"/>
      <c r="AG456" s="48"/>
      <c r="AH456" s="48"/>
      <c r="AI456" s="48"/>
    </row>
    <row r="457">
      <c r="A457" s="41"/>
      <c r="B457" s="42" t="str">
        <f t="shared" si="1"/>
        <v/>
      </c>
      <c r="C457" s="38" t="s">
        <v>1256</v>
      </c>
      <c r="D457" s="43" t="s">
        <v>1257</v>
      </c>
      <c r="E457" s="38" t="s">
        <v>363</v>
      </c>
      <c r="F457" s="38" t="s">
        <v>387</v>
      </c>
      <c r="G457" s="43" t="s">
        <v>703</v>
      </c>
      <c r="H457" s="38" t="s">
        <v>6</v>
      </c>
      <c r="I457" s="43" t="s">
        <v>388</v>
      </c>
      <c r="J457" s="50"/>
      <c r="K457" s="50"/>
      <c r="L457" s="50"/>
      <c r="M457" s="43"/>
      <c r="N457" s="43"/>
      <c r="O457" s="38" t="s">
        <v>1218</v>
      </c>
      <c r="P457" s="51" t="s">
        <v>1258</v>
      </c>
      <c r="Q457" s="45">
        <v>44451.0</v>
      </c>
      <c r="R457" s="46" t="str">
        <f>IFERROR(__xludf.DUMMYFUNCTION("if(isblank($A457),"""",REGEXREPLACE($A457,   "",?(\d),?"",  ""$1""&amp;""-""&amp;$H457))"),"")</f>
        <v/>
      </c>
      <c r="S457" s="47" t="b">
        <f t="shared" si="2"/>
        <v>0</v>
      </c>
      <c r="T457" s="47" t="str">
        <f>IFERROR(__xludf.DUMMYFUNCTION("iferror(split(A457,"","",TRUE,TRUE),"""")"),"")</f>
        <v/>
      </c>
      <c r="U457" s="47"/>
      <c r="V457" s="47"/>
      <c r="W457" s="47"/>
      <c r="X457" s="46" t="str">
        <f>IFERROR(__xludf.DUMMYFUNCTION("if(T457="""","""",if($S457,""Not aligned w/ a specific learning goal."",T457&amp;"": ""&amp;vlookup(to_text(T457),'1.Learning-Goals'!$A$3:$B$100,2,FALSE)))"),"")</f>
        <v/>
      </c>
      <c r="Y457" s="46" t="str">
        <f>IFERROR(__xludf.DUMMYFUNCTION("if(U457="""","""",if($S457,""Not aligned w/ a specific learning goal."",U457&amp;"": ""&amp;vlookup(to_text(U457),'1.Learning-Goals'!$A$3:$B$100,2,FALSE)))"),"")</f>
        <v/>
      </c>
      <c r="Z457" s="46" t="str">
        <f>IFERROR(__xludf.DUMMYFUNCTION("if(V457="""","""",if($S457,""Not aligned w/ a specific learning goal."",V457&amp;"": ""&amp;vlookup(to_text(V457),'1.Learning-Goals'!$A$3:$B$100,2,FALSE)))"),"")</f>
        <v/>
      </c>
      <c r="AA457" s="46" t="str">
        <f>IFERROR(__xludf.DUMMYFUNCTION("if(W457="""","""",if($S457,""Not aligned w/ a specific learning goal."",W457&amp;"": ""&amp;vlookup(to_text(W457),'1.Learning-Goals'!$A$3:$B$100,2,FALSE)))"),"")</f>
        <v/>
      </c>
      <c r="AB457" s="48"/>
      <c r="AC457" s="48"/>
      <c r="AD457" s="48"/>
      <c r="AE457" s="48"/>
      <c r="AF457" s="48"/>
      <c r="AG457" s="48"/>
      <c r="AH457" s="48"/>
      <c r="AI457" s="48"/>
    </row>
    <row r="458">
      <c r="A458" s="41"/>
      <c r="B458" s="42" t="str">
        <f t="shared" si="1"/>
        <v/>
      </c>
      <c r="C458" s="38" t="s">
        <v>1259</v>
      </c>
      <c r="D458" s="43" t="s">
        <v>1260</v>
      </c>
      <c r="E458" s="38" t="s">
        <v>363</v>
      </c>
      <c r="F458" s="38" t="s">
        <v>387</v>
      </c>
      <c r="G458" s="43" t="s">
        <v>703</v>
      </c>
      <c r="H458" s="38" t="s">
        <v>6</v>
      </c>
      <c r="I458" s="43" t="s">
        <v>388</v>
      </c>
      <c r="J458" s="50"/>
      <c r="K458" s="50"/>
      <c r="L458" s="50"/>
      <c r="M458" s="43"/>
      <c r="N458" s="43"/>
      <c r="O458" s="38" t="s">
        <v>1218</v>
      </c>
      <c r="P458" s="51" t="s">
        <v>1261</v>
      </c>
      <c r="Q458" s="45">
        <v>44451.0</v>
      </c>
      <c r="R458" s="46" t="str">
        <f>IFERROR(__xludf.DUMMYFUNCTION("if(isblank($A458),"""",REGEXREPLACE($A458,   "",?(\d),?"",  ""$1""&amp;""-""&amp;$H458))"),"")</f>
        <v/>
      </c>
      <c r="S458" s="47" t="b">
        <f t="shared" si="2"/>
        <v>0</v>
      </c>
      <c r="T458" s="47" t="str">
        <f>IFERROR(__xludf.DUMMYFUNCTION("iferror(split(A458,"","",TRUE,TRUE),"""")"),"")</f>
        <v/>
      </c>
      <c r="U458" s="47"/>
      <c r="V458" s="47"/>
      <c r="W458" s="47"/>
      <c r="X458" s="46" t="str">
        <f>IFERROR(__xludf.DUMMYFUNCTION("if(T458="""","""",if($S458,""Not aligned w/ a specific learning goal."",T458&amp;"": ""&amp;vlookup(to_text(T458),'1.Learning-Goals'!$A$3:$B$100,2,FALSE)))"),"")</f>
        <v/>
      </c>
      <c r="Y458" s="46" t="str">
        <f>IFERROR(__xludf.DUMMYFUNCTION("if(U458="""","""",if($S458,""Not aligned w/ a specific learning goal."",U458&amp;"": ""&amp;vlookup(to_text(U458),'1.Learning-Goals'!$A$3:$B$100,2,FALSE)))"),"")</f>
        <v/>
      </c>
      <c r="Z458" s="46" t="str">
        <f>IFERROR(__xludf.DUMMYFUNCTION("if(V458="""","""",if($S458,""Not aligned w/ a specific learning goal."",V458&amp;"": ""&amp;vlookup(to_text(V458),'1.Learning-Goals'!$A$3:$B$100,2,FALSE)))"),"")</f>
        <v/>
      </c>
      <c r="AA458" s="46" t="str">
        <f>IFERROR(__xludf.DUMMYFUNCTION("if(W458="""","""",if($S458,""Not aligned w/ a specific learning goal."",W458&amp;"": ""&amp;vlookup(to_text(W458),'1.Learning-Goals'!$A$3:$B$100,2,FALSE)))"),"")</f>
        <v/>
      </c>
      <c r="AB458" s="48"/>
      <c r="AC458" s="48"/>
      <c r="AD458" s="48"/>
      <c r="AE458" s="48"/>
      <c r="AF458" s="48"/>
      <c r="AG458" s="48"/>
      <c r="AH458" s="48"/>
      <c r="AI458" s="48"/>
    </row>
    <row r="459">
      <c r="A459" s="41"/>
      <c r="B459" s="42" t="str">
        <f t="shared" si="1"/>
        <v/>
      </c>
      <c r="C459" s="38" t="s">
        <v>1262</v>
      </c>
      <c r="D459" s="43" t="s">
        <v>1263</v>
      </c>
      <c r="E459" s="38" t="s">
        <v>363</v>
      </c>
      <c r="F459" s="38" t="s">
        <v>387</v>
      </c>
      <c r="G459" s="43" t="s">
        <v>703</v>
      </c>
      <c r="H459" s="38" t="s">
        <v>6</v>
      </c>
      <c r="I459" s="43" t="s">
        <v>388</v>
      </c>
      <c r="J459" s="50"/>
      <c r="K459" s="50"/>
      <c r="L459" s="50"/>
      <c r="M459" s="43"/>
      <c r="N459" s="43"/>
      <c r="O459" s="38" t="s">
        <v>1218</v>
      </c>
      <c r="P459" s="51" t="s">
        <v>1264</v>
      </c>
      <c r="Q459" s="45">
        <v>44451.0</v>
      </c>
      <c r="R459" s="46" t="str">
        <f>IFERROR(__xludf.DUMMYFUNCTION("if(isblank($A459),"""",REGEXREPLACE($A459,   "",?(\d),?"",  ""$1""&amp;""-""&amp;$H459))"),"")</f>
        <v/>
      </c>
      <c r="S459" s="47" t="b">
        <f t="shared" si="2"/>
        <v>0</v>
      </c>
      <c r="T459" s="47" t="str">
        <f>IFERROR(__xludf.DUMMYFUNCTION("iferror(split(A459,"","",TRUE,TRUE),"""")"),"")</f>
        <v/>
      </c>
      <c r="U459" s="47"/>
      <c r="V459" s="47"/>
      <c r="W459" s="47"/>
      <c r="X459" s="46" t="str">
        <f>IFERROR(__xludf.DUMMYFUNCTION("if(T459="""","""",if($S459,""Not aligned w/ a specific learning goal."",T459&amp;"": ""&amp;vlookup(to_text(T459),'1.Learning-Goals'!$A$3:$B$100,2,FALSE)))"),"")</f>
        <v/>
      </c>
      <c r="Y459" s="46" t="str">
        <f>IFERROR(__xludf.DUMMYFUNCTION("if(U459="""","""",if($S459,""Not aligned w/ a specific learning goal."",U459&amp;"": ""&amp;vlookup(to_text(U459),'1.Learning-Goals'!$A$3:$B$100,2,FALSE)))"),"")</f>
        <v/>
      </c>
      <c r="Z459" s="46" t="str">
        <f>IFERROR(__xludf.DUMMYFUNCTION("if(V459="""","""",if($S459,""Not aligned w/ a specific learning goal."",V459&amp;"": ""&amp;vlookup(to_text(V459),'1.Learning-Goals'!$A$3:$B$100,2,FALSE)))"),"")</f>
        <v/>
      </c>
      <c r="AA459" s="46" t="str">
        <f>IFERROR(__xludf.DUMMYFUNCTION("if(W459="""","""",if($S459,""Not aligned w/ a specific learning goal."",W459&amp;"": ""&amp;vlookup(to_text(W459),'1.Learning-Goals'!$A$3:$B$100,2,FALSE)))"),"")</f>
        <v/>
      </c>
      <c r="AB459" s="48"/>
      <c r="AC459" s="48"/>
      <c r="AD459" s="48"/>
      <c r="AE459" s="48"/>
      <c r="AF459" s="48"/>
      <c r="AG459" s="48"/>
      <c r="AH459" s="48"/>
      <c r="AI459" s="48"/>
    </row>
    <row r="460">
      <c r="A460" s="41"/>
      <c r="B460" s="42" t="str">
        <f t="shared" si="1"/>
        <v/>
      </c>
      <c r="C460" s="38" t="s">
        <v>1265</v>
      </c>
      <c r="D460" s="43" t="s">
        <v>1266</v>
      </c>
      <c r="E460" s="38" t="s">
        <v>363</v>
      </c>
      <c r="F460" s="38" t="s">
        <v>387</v>
      </c>
      <c r="G460" s="43" t="s">
        <v>703</v>
      </c>
      <c r="H460" s="38" t="s">
        <v>6</v>
      </c>
      <c r="I460" s="43" t="s">
        <v>388</v>
      </c>
      <c r="J460" s="50"/>
      <c r="K460" s="50"/>
      <c r="L460" s="50"/>
      <c r="M460" s="43"/>
      <c r="N460" s="43"/>
      <c r="O460" s="38" t="s">
        <v>1218</v>
      </c>
      <c r="P460" s="51" t="s">
        <v>1267</v>
      </c>
      <c r="Q460" s="45">
        <v>44451.0</v>
      </c>
      <c r="R460" s="46" t="str">
        <f>IFERROR(__xludf.DUMMYFUNCTION("if(isblank($A460),"""",REGEXREPLACE($A460,   "",?(\d),?"",  ""$1""&amp;""-""&amp;$H460))"),"")</f>
        <v/>
      </c>
      <c r="S460" s="47" t="b">
        <f t="shared" si="2"/>
        <v>0</v>
      </c>
      <c r="T460" s="47" t="str">
        <f>IFERROR(__xludf.DUMMYFUNCTION("iferror(split(A460,"","",TRUE,TRUE),"""")"),"")</f>
        <v/>
      </c>
      <c r="U460" s="47"/>
      <c r="V460" s="47"/>
      <c r="W460" s="47"/>
      <c r="X460" s="46" t="str">
        <f>IFERROR(__xludf.DUMMYFUNCTION("if(T460="""","""",if($S460,""Not aligned w/ a specific learning goal."",T460&amp;"": ""&amp;vlookup(to_text(T460),'1.Learning-Goals'!$A$3:$B$100,2,FALSE)))"),"")</f>
        <v/>
      </c>
      <c r="Y460" s="46" t="str">
        <f>IFERROR(__xludf.DUMMYFUNCTION("if(U460="""","""",if($S460,""Not aligned w/ a specific learning goal."",U460&amp;"": ""&amp;vlookup(to_text(U460),'1.Learning-Goals'!$A$3:$B$100,2,FALSE)))"),"")</f>
        <v/>
      </c>
      <c r="Z460" s="46" t="str">
        <f>IFERROR(__xludf.DUMMYFUNCTION("if(V460="""","""",if($S460,""Not aligned w/ a specific learning goal."",V460&amp;"": ""&amp;vlookup(to_text(V460),'1.Learning-Goals'!$A$3:$B$100,2,FALSE)))"),"")</f>
        <v/>
      </c>
      <c r="AA460" s="46" t="str">
        <f>IFERROR(__xludf.DUMMYFUNCTION("if(W460="""","""",if($S460,""Not aligned w/ a specific learning goal."",W460&amp;"": ""&amp;vlookup(to_text(W460),'1.Learning-Goals'!$A$3:$B$100,2,FALSE)))"),"")</f>
        <v/>
      </c>
      <c r="AB460" s="48"/>
      <c r="AC460" s="48"/>
      <c r="AD460" s="48"/>
      <c r="AE460" s="48"/>
      <c r="AF460" s="48"/>
      <c r="AG460" s="48"/>
      <c r="AH460" s="48"/>
      <c r="AI460" s="48"/>
    </row>
    <row r="461">
      <c r="A461" s="41"/>
      <c r="B461" s="42" t="str">
        <f t="shared" si="1"/>
        <v/>
      </c>
      <c r="C461" s="38" t="s">
        <v>1268</v>
      </c>
      <c r="D461" s="43" t="s">
        <v>1269</v>
      </c>
      <c r="E461" s="38" t="s">
        <v>363</v>
      </c>
      <c r="F461" s="38" t="s">
        <v>387</v>
      </c>
      <c r="G461" s="43" t="s">
        <v>703</v>
      </c>
      <c r="H461" s="38" t="s">
        <v>6</v>
      </c>
      <c r="I461" s="43" t="s">
        <v>388</v>
      </c>
      <c r="J461" s="50"/>
      <c r="K461" s="50"/>
      <c r="L461" s="50"/>
      <c r="M461" s="43"/>
      <c r="N461" s="43"/>
      <c r="O461" s="38" t="s">
        <v>1218</v>
      </c>
      <c r="P461" s="51" t="s">
        <v>1270</v>
      </c>
      <c r="Q461" s="45">
        <v>44451.0</v>
      </c>
      <c r="R461" s="46" t="str">
        <f>IFERROR(__xludf.DUMMYFUNCTION("if(isblank($A461),"""",REGEXREPLACE($A461,   "",?(\d),?"",  ""$1""&amp;""-""&amp;$H461))"),"")</f>
        <v/>
      </c>
      <c r="S461" s="47" t="b">
        <f t="shared" si="2"/>
        <v>0</v>
      </c>
      <c r="T461" s="47" t="str">
        <f>IFERROR(__xludf.DUMMYFUNCTION("iferror(split(A461,"","",TRUE,TRUE),"""")"),"")</f>
        <v/>
      </c>
      <c r="U461" s="47"/>
      <c r="V461" s="47"/>
      <c r="W461" s="47"/>
      <c r="X461" s="46" t="str">
        <f>IFERROR(__xludf.DUMMYFUNCTION("if(T461="""","""",if($S461,""Not aligned w/ a specific learning goal."",T461&amp;"": ""&amp;vlookup(to_text(T461),'1.Learning-Goals'!$A$3:$B$100,2,FALSE)))"),"")</f>
        <v/>
      </c>
      <c r="Y461" s="46" t="str">
        <f>IFERROR(__xludf.DUMMYFUNCTION("if(U461="""","""",if($S461,""Not aligned w/ a specific learning goal."",U461&amp;"": ""&amp;vlookup(to_text(U461),'1.Learning-Goals'!$A$3:$B$100,2,FALSE)))"),"")</f>
        <v/>
      </c>
      <c r="Z461" s="46" t="str">
        <f>IFERROR(__xludf.DUMMYFUNCTION("if(V461="""","""",if($S461,""Not aligned w/ a specific learning goal."",V461&amp;"": ""&amp;vlookup(to_text(V461),'1.Learning-Goals'!$A$3:$B$100,2,FALSE)))"),"")</f>
        <v/>
      </c>
      <c r="AA461" s="46" t="str">
        <f>IFERROR(__xludf.DUMMYFUNCTION("if(W461="""","""",if($S461,""Not aligned w/ a specific learning goal."",W461&amp;"": ""&amp;vlookup(to_text(W461),'1.Learning-Goals'!$A$3:$B$100,2,FALSE)))"),"")</f>
        <v/>
      </c>
      <c r="AB461" s="48"/>
      <c r="AC461" s="48"/>
      <c r="AD461" s="48"/>
      <c r="AE461" s="48"/>
      <c r="AF461" s="48"/>
      <c r="AG461" s="48"/>
      <c r="AH461" s="48"/>
      <c r="AI461" s="48"/>
    </row>
    <row r="462">
      <c r="A462" s="41"/>
      <c r="B462" s="42" t="str">
        <f t="shared" si="1"/>
        <v/>
      </c>
      <c r="C462" s="38" t="s">
        <v>1271</v>
      </c>
      <c r="D462" s="43" t="s">
        <v>1272</v>
      </c>
      <c r="E462" s="38" t="s">
        <v>363</v>
      </c>
      <c r="F462" s="38" t="s">
        <v>387</v>
      </c>
      <c r="G462" s="43" t="s">
        <v>703</v>
      </c>
      <c r="H462" s="38" t="s">
        <v>6</v>
      </c>
      <c r="I462" s="43" t="s">
        <v>388</v>
      </c>
      <c r="J462" s="50"/>
      <c r="K462" s="50"/>
      <c r="L462" s="50"/>
      <c r="M462" s="43"/>
      <c r="N462" s="43"/>
      <c r="O462" s="38" t="s">
        <v>1218</v>
      </c>
      <c r="P462" s="51" t="s">
        <v>1273</v>
      </c>
      <c r="Q462" s="45">
        <v>44451.0</v>
      </c>
      <c r="R462" s="46" t="str">
        <f>IFERROR(__xludf.DUMMYFUNCTION("if(isblank($A462),"""",REGEXREPLACE($A462,   "",?(\d),?"",  ""$1""&amp;""-""&amp;$H462))"),"")</f>
        <v/>
      </c>
      <c r="S462" s="47" t="b">
        <f t="shared" si="2"/>
        <v>0</v>
      </c>
      <c r="T462" s="47" t="str">
        <f>IFERROR(__xludf.DUMMYFUNCTION("iferror(split(A462,"","",TRUE,TRUE),"""")"),"")</f>
        <v/>
      </c>
      <c r="U462" s="47"/>
      <c r="V462" s="47"/>
      <c r="W462" s="47"/>
      <c r="X462" s="46" t="str">
        <f>IFERROR(__xludf.DUMMYFUNCTION("if(T462="""","""",if($S462,""Not aligned w/ a specific learning goal."",T462&amp;"": ""&amp;vlookup(to_text(T462),'1.Learning-Goals'!$A$3:$B$100,2,FALSE)))"),"")</f>
        <v/>
      </c>
      <c r="Y462" s="46" t="str">
        <f>IFERROR(__xludf.DUMMYFUNCTION("if(U462="""","""",if($S462,""Not aligned w/ a specific learning goal."",U462&amp;"": ""&amp;vlookup(to_text(U462),'1.Learning-Goals'!$A$3:$B$100,2,FALSE)))"),"")</f>
        <v/>
      </c>
      <c r="Z462" s="46" t="str">
        <f>IFERROR(__xludf.DUMMYFUNCTION("if(V462="""","""",if($S462,""Not aligned w/ a specific learning goal."",V462&amp;"": ""&amp;vlookup(to_text(V462),'1.Learning-Goals'!$A$3:$B$100,2,FALSE)))"),"")</f>
        <v/>
      </c>
      <c r="AA462" s="46" t="str">
        <f>IFERROR(__xludf.DUMMYFUNCTION("if(W462="""","""",if($S462,""Not aligned w/ a specific learning goal."",W462&amp;"": ""&amp;vlookup(to_text(W462),'1.Learning-Goals'!$A$3:$B$100,2,FALSE)))"),"")</f>
        <v/>
      </c>
      <c r="AB462" s="48"/>
      <c r="AC462" s="48"/>
      <c r="AD462" s="48"/>
      <c r="AE462" s="48"/>
      <c r="AF462" s="48"/>
      <c r="AG462" s="48"/>
      <c r="AH462" s="48"/>
      <c r="AI462" s="48"/>
    </row>
    <row r="463">
      <c r="A463" s="41"/>
      <c r="B463" s="42" t="str">
        <f t="shared" si="1"/>
        <v/>
      </c>
      <c r="C463" s="38" t="s">
        <v>1274</v>
      </c>
      <c r="D463" s="43" t="s">
        <v>1275</v>
      </c>
      <c r="E463" s="38" t="s">
        <v>363</v>
      </c>
      <c r="F463" s="38" t="s">
        <v>387</v>
      </c>
      <c r="G463" s="43" t="s">
        <v>703</v>
      </c>
      <c r="H463" s="38" t="s">
        <v>6</v>
      </c>
      <c r="I463" s="43" t="s">
        <v>388</v>
      </c>
      <c r="J463" s="50"/>
      <c r="K463" s="50"/>
      <c r="L463" s="50"/>
      <c r="M463" s="43"/>
      <c r="N463" s="43"/>
      <c r="O463" s="38" t="s">
        <v>1218</v>
      </c>
      <c r="P463" s="51" t="s">
        <v>1276</v>
      </c>
      <c r="Q463" s="45">
        <v>44451.0</v>
      </c>
      <c r="R463" s="46" t="str">
        <f>IFERROR(__xludf.DUMMYFUNCTION("if(isblank($A463),"""",REGEXREPLACE($A463,   "",?(\d),?"",  ""$1""&amp;""-""&amp;$H463))"),"")</f>
        <v/>
      </c>
      <c r="S463" s="47" t="b">
        <f t="shared" si="2"/>
        <v>0</v>
      </c>
      <c r="T463" s="47" t="str">
        <f>IFERROR(__xludf.DUMMYFUNCTION("iferror(split(A463,"","",TRUE,TRUE),"""")"),"")</f>
        <v/>
      </c>
      <c r="U463" s="47"/>
      <c r="V463" s="47"/>
      <c r="W463" s="47"/>
      <c r="X463" s="46" t="str">
        <f>IFERROR(__xludf.DUMMYFUNCTION("if(T463="""","""",if($S463,""Not aligned w/ a specific learning goal."",T463&amp;"": ""&amp;vlookup(to_text(T463),'1.Learning-Goals'!$A$3:$B$100,2,FALSE)))"),"")</f>
        <v/>
      </c>
      <c r="Y463" s="46" t="str">
        <f>IFERROR(__xludf.DUMMYFUNCTION("if(U463="""","""",if($S463,""Not aligned w/ a specific learning goal."",U463&amp;"": ""&amp;vlookup(to_text(U463),'1.Learning-Goals'!$A$3:$B$100,2,FALSE)))"),"")</f>
        <v/>
      </c>
      <c r="Z463" s="46" t="str">
        <f>IFERROR(__xludf.DUMMYFUNCTION("if(V463="""","""",if($S463,""Not aligned w/ a specific learning goal."",V463&amp;"": ""&amp;vlookup(to_text(V463),'1.Learning-Goals'!$A$3:$B$100,2,FALSE)))"),"")</f>
        <v/>
      </c>
      <c r="AA463" s="46" t="str">
        <f>IFERROR(__xludf.DUMMYFUNCTION("if(W463="""","""",if($S463,""Not aligned w/ a specific learning goal."",W463&amp;"": ""&amp;vlookup(to_text(W463),'1.Learning-Goals'!$A$3:$B$100,2,FALSE)))"),"")</f>
        <v/>
      </c>
      <c r="AB463" s="48"/>
      <c r="AC463" s="48"/>
      <c r="AD463" s="48"/>
      <c r="AE463" s="48"/>
      <c r="AF463" s="48"/>
      <c r="AG463" s="48"/>
      <c r="AH463" s="48"/>
      <c r="AI463" s="48"/>
    </row>
    <row r="464">
      <c r="A464" s="41"/>
      <c r="B464" s="42" t="str">
        <f t="shared" si="1"/>
        <v/>
      </c>
      <c r="C464" s="38" t="s">
        <v>1277</v>
      </c>
      <c r="D464" s="43" t="s">
        <v>1278</v>
      </c>
      <c r="E464" s="38" t="s">
        <v>363</v>
      </c>
      <c r="F464" s="38" t="s">
        <v>387</v>
      </c>
      <c r="G464" s="43" t="s">
        <v>752</v>
      </c>
      <c r="H464" s="38" t="s">
        <v>6</v>
      </c>
      <c r="I464" s="43" t="s">
        <v>388</v>
      </c>
      <c r="J464" s="50"/>
      <c r="K464" s="50"/>
      <c r="L464" s="50"/>
      <c r="M464" s="43"/>
      <c r="N464" s="43"/>
      <c r="O464" s="38" t="s">
        <v>1218</v>
      </c>
      <c r="P464" s="51" t="s">
        <v>1279</v>
      </c>
      <c r="Q464" s="45">
        <v>44451.0</v>
      </c>
      <c r="R464" s="46" t="str">
        <f>IFERROR(__xludf.DUMMYFUNCTION("if(isblank($A464),"""",REGEXREPLACE($A464,   "",?(\d),?"",  ""$1""&amp;""-""&amp;$H464))"),"")</f>
        <v/>
      </c>
      <c r="S464" s="47" t="b">
        <f t="shared" si="2"/>
        <v>0</v>
      </c>
      <c r="T464" s="47" t="str">
        <f>IFERROR(__xludf.DUMMYFUNCTION("iferror(split(A464,"","",TRUE,TRUE),"""")"),"")</f>
        <v/>
      </c>
      <c r="U464" s="47"/>
      <c r="V464" s="47"/>
      <c r="W464" s="47"/>
      <c r="X464" s="46" t="str">
        <f>IFERROR(__xludf.DUMMYFUNCTION("if(T464="""","""",if($S464,""Not aligned w/ a specific learning goal."",T464&amp;"": ""&amp;vlookup(to_text(T464),'1.Learning-Goals'!$A$3:$B$100,2,FALSE)))"),"")</f>
        <v/>
      </c>
      <c r="Y464" s="46" t="str">
        <f>IFERROR(__xludf.DUMMYFUNCTION("if(U464="""","""",if($S464,""Not aligned w/ a specific learning goal."",U464&amp;"": ""&amp;vlookup(to_text(U464),'1.Learning-Goals'!$A$3:$B$100,2,FALSE)))"),"")</f>
        <v/>
      </c>
      <c r="Z464" s="46" t="str">
        <f>IFERROR(__xludf.DUMMYFUNCTION("if(V464="""","""",if($S464,""Not aligned w/ a specific learning goal."",V464&amp;"": ""&amp;vlookup(to_text(V464),'1.Learning-Goals'!$A$3:$B$100,2,FALSE)))"),"")</f>
        <v/>
      </c>
      <c r="AA464" s="46" t="str">
        <f>IFERROR(__xludf.DUMMYFUNCTION("if(W464="""","""",if($S464,""Not aligned w/ a specific learning goal."",W464&amp;"": ""&amp;vlookup(to_text(W464),'1.Learning-Goals'!$A$3:$B$100,2,FALSE)))"),"")</f>
        <v/>
      </c>
      <c r="AB464" s="48"/>
      <c r="AC464" s="48"/>
      <c r="AD464" s="48"/>
      <c r="AE464" s="48"/>
      <c r="AF464" s="48"/>
      <c r="AG464" s="48"/>
      <c r="AH464" s="48"/>
      <c r="AI464" s="48"/>
    </row>
    <row r="465">
      <c r="A465" s="41"/>
      <c r="B465" s="42" t="str">
        <f t="shared" si="1"/>
        <v/>
      </c>
      <c r="C465" s="38" t="s">
        <v>1280</v>
      </c>
      <c r="D465" s="43" t="s">
        <v>1281</v>
      </c>
      <c r="E465" s="38" t="s">
        <v>363</v>
      </c>
      <c r="F465" s="38" t="s">
        <v>387</v>
      </c>
      <c r="G465" s="43" t="s">
        <v>752</v>
      </c>
      <c r="H465" s="38" t="s">
        <v>6</v>
      </c>
      <c r="I465" s="43" t="s">
        <v>388</v>
      </c>
      <c r="J465" s="50"/>
      <c r="K465" s="50"/>
      <c r="L465" s="50"/>
      <c r="M465" s="43"/>
      <c r="N465" s="43"/>
      <c r="O465" s="38" t="s">
        <v>1218</v>
      </c>
      <c r="P465" s="51" t="s">
        <v>1282</v>
      </c>
      <c r="Q465" s="45">
        <v>44451.0</v>
      </c>
      <c r="R465" s="46" t="str">
        <f>IFERROR(__xludf.DUMMYFUNCTION("if(isblank($A465),"""",REGEXREPLACE($A465,   "",?(\d),?"",  ""$1""&amp;""-""&amp;$H465))"),"")</f>
        <v/>
      </c>
      <c r="S465" s="47" t="b">
        <f t="shared" si="2"/>
        <v>0</v>
      </c>
      <c r="T465" s="47" t="str">
        <f>IFERROR(__xludf.DUMMYFUNCTION("iferror(split(A465,"","",TRUE,TRUE),"""")"),"")</f>
        <v/>
      </c>
      <c r="U465" s="47"/>
      <c r="V465" s="47"/>
      <c r="W465" s="47"/>
      <c r="X465" s="46" t="str">
        <f>IFERROR(__xludf.DUMMYFUNCTION("if(T465="""","""",if($S465,""Not aligned w/ a specific learning goal."",T465&amp;"": ""&amp;vlookup(to_text(T465),'1.Learning-Goals'!$A$3:$B$100,2,FALSE)))"),"")</f>
        <v/>
      </c>
      <c r="Y465" s="46" t="str">
        <f>IFERROR(__xludf.DUMMYFUNCTION("if(U465="""","""",if($S465,""Not aligned w/ a specific learning goal."",U465&amp;"": ""&amp;vlookup(to_text(U465),'1.Learning-Goals'!$A$3:$B$100,2,FALSE)))"),"")</f>
        <v/>
      </c>
      <c r="Z465" s="46" t="str">
        <f>IFERROR(__xludf.DUMMYFUNCTION("if(V465="""","""",if($S465,""Not aligned w/ a specific learning goal."",V465&amp;"": ""&amp;vlookup(to_text(V465),'1.Learning-Goals'!$A$3:$B$100,2,FALSE)))"),"")</f>
        <v/>
      </c>
      <c r="AA465" s="46" t="str">
        <f>IFERROR(__xludf.DUMMYFUNCTION("if(W465="""","""",if($S465,""Not aligned w/ a specific learning goal."",W465&amp;"": ""&amp;vlookup(to_text(W465),'1.Learning-Goals'!$A$3:$B$100,2,FALSE)))"),"")</f>
        <v/>
      </c>
      <c r="AB465" s="48"/>
      <c r="AC465" s="48"/>
      <c r="AD465" s="48"/>
      <c r="AE465" s="48"/>
      <c r="AF465" s="48"/>
      <c r="AG465" s="48"/>
      <c r="AH465" s="48"/>
      <c r="AI465" s="48"/>
    </row>
    <row r="466">
      <c r="A466" s="41"/>
      <c r="B466" s="42" t="str">
        <f t="shared" si="1"/>
        <v/>
      </c>
      <c r="C466" s="38" t="s">
        <v>1283</v>
      </c>
      <c r="D466" s="43" t="s">
        <v>1284</v>
      </c>
      <c r="E466" s="38" t="s">
        <v>363</v>
      </c>
      <c r="F466" s="38" t="s">
        <v>387</v>
      </c>
      <c r="G466" s="43" t="s">
        <v>752</v>
      </c>
      <c r="H466" s="38" t="s">
        <v>6</v>
      </c>
      <c r="I466" s="43" t="s">
        <v>388</v>
      </c>
      <c r="J466" s="50"/>
      <c r="K466" s="50"/>
      <c r="L466" s="50"/>
      <c r="M466" s="43"/>
      <c r="N466" s="43"/>
      <c r="O466" s="38" t="s">
        <v>1218</v>
      </c>
      <c r="P466" s="51" t="s">
        <v>1285</v>
      </c>
      <c r="Q466" s="45">
        <v>44451.0</v>
      </c>
      <c r="R466" s="46" t="str">
        <f>IFERROR(__xludf.DUMMYFUNCTION("if(isblank($A466),"""",REGEXREPLACE($A466,   "",?(\d),?"",  ""$1""&amp;""-""&amp;$H466))"),"")</f>
        <v/>
      </c>
      <c r="S466" s="47" t="b">
        <f t="shared" si="2"/>
        <v>0</v>
      </c>
      <c r="T466" s="47" t="str">
        <f>IFERROR(__xludf.DUMMYFUNCTION("iferror(split(A466,"","",TRUE,TRUE),"""")"),"")</f>
        <v/>
      </c>
      <c r="U466" s="47"/>
      <c r="V466" s="47"/>
      <c r="W466" s="47"/>
      <c r="X466" s="46" t="str">
        <f>IFERROR(__xludf.DUMMYFUNCTION("if(T466="""","""",if($S466,""Not aligned w/ a specific learning goal."",T466&amp;"": ""&amp;vlookup(to_text(T466),'1.Learning-Goals'!$A$3:$B$100,2,FALSE)))"),"")</f>
        <v/>
      </c>
      <c r="Y466" s="46" t="str">
        <f>IFERROR(__xludf.DUMMYFUNCTION("if(U466="""","""",if($S466,""Not aligned w/ a specific learning goal."",U466&amp;"": ""&amp;vlookup(to_text(U466),'1.Learning-Goals'!$A$3:$B$100,2,FALSE)))"),"")</f>
        <v/>
      </c>
      <c r="Z466" s="46" t="str">
        <f>IFERROR(__xludf.DUMMYFUNCTION("if(V466="""","""",if($S466,""Not aligned w/ a specific learning goal."",V466&amp;"": ""&amp;vlookup(to_text(V466),'1.Learning-Goals'!$A$3:$B$100,2,FALSE)))"),"")</f>
        <v/>
      </c>
      <c r="AA466" s="46" t="str">
        <f>IFERROR(__xludf.DUMMYFUNCTION("if(W466="""","""",if($S466,""Not aligned w/ a specific learning goal."",W466&amp;"": ""&amp;vlookup(to_text(W466),'1.Learning-Goals'!$A$3:$B$100,2,FALSE)))"),"")</f>
        <v/>
      </c>
      <c r="AB466" s="48"/>
      <c r="AC466" s="48"/>
      <c r="AD466" s="48"/>
      <c r="AE466" s="48"/>
      <c r="AF466" s="48"/>
      <c r="AG466" s="48"/>
      <c r="AH466" s="48"/>
      <c r="AI466" s="48"/>
    </row>
    <row r="467">
      <c r="A467" s="41"/>
      <c r="B467" s="42" t="str">
        <f t="shared" si="1"/>
        <v/>
      </c>
      <c r="C467" s="38" t="s">
        <v>1286</v>
      </c>
      <c r="D467" s="43" t="s">
        <v>1287</v>
      </c>
      <c r="E467" s="38" t="s">
        <v>363</v>
      </c>
      <c r="F467" s="38" t="s">
        <v>387</v>
      </c>
      <c r="G467" s="43" t="s">
        <v>752</v>
      </c>
      <c r="H467" s="38" t="s">
        <v>6</v>
      </c>
      <c r="I467" s="43" t="s">
        <v>388</v>
      </c>
      <c r="J467" s="50"/>
      <c r="K467" s="50"/>
      <c r="L467" s="50"/>
      <c r="M467" s="43"/>
      <c r="N467" s="43"/>
      <c r="O467" s="38" t="s">
        <v>1218</v>
      </c>
      <c r="P467" s="51" t="s">
        <v>1288</v>
      </c>
      <c r="Q467" s="45">
        <v>44451.0</v>
      </c>
      <c r="R467" s="46" t="str">
        <f>IFERROR(__xludf.DUMMYFUNCTION("if(isblank($A467),"""",REGEXREPLACE($A467,   "",?(\d),?"",  ""$1""&amp;""-""&amp;$H467))"),"")</f>
        <v/>
      </c>
      <c r="S467" s="47" t="b">
        <f t="shared" si="2"/>
        <v>0</v>
      </c>
      <c r="T467" s="47" t="str">
        <f>IFERROR(__xludf.DUMMYFUNCTION("iferror(split(A467,"","",TRUE,TRUE),"""")"),"")</f>
        <v/>
      </c>
      <c r="U467" s="47"/>
      <c r="V467" s="47"/>
      <c r="W467" s="47"/>
      <c r="X467" s="46" t="str">
        <f>IFERROR(__xludf.DUMMYFUNCTION("if(T467="""","""",if($S467,""Not aligned w/ a specific learning goal."",T467&amp;"": ""&amp;vlookup(to_text(T467),'1.Learning-Goals'!$A$3:$B$100,2,FALSE)))"),"")</f>
        <v/>
      </c>
      <c r="Y467" s="46" t="str">
        <f>IFERROR(__xludf.DUMMYFUNCTION("if(U467="""","""",if($S467,""Not aligned w/ a specific learning goal."",U467&amp;"": ""&amp;vlookup(to_text(U467),'1.Learning-Goals'!$A$3:$B$100,2,FALSE)))"),"")</f>
        <v/>
      </c>
      <c r="Z467" s="46" t="str">
        <f>IFERROR(__xludf.DUMMYFUNCTION("if(V467="""","""",if($S467,""Not aligned w/ a specific learning goal."",V467&amp;"": ""&amp;vlookup(to_text(V467),'1.Learning-Goals'!$A$3:$B$100,2,FALSE)))"),"")</f>
        <v/>
      </c>
      <c r="AA467" s="46" t="str">
        <f>IFERROR(__xludf.DUMMYFUNCTION("if(W467="""","""",if($S467,""Not aligned w/ a specific learning goal."",W467&amp;"": ""&amp;vlookup(to_text(W467),'1.Learning-Goals'!$A$3:$B$100,2,FALSE)))"),"")</f>
        <v/>
      </c>
      <c r="AB467" s="48"/>
      <c r="AC467" s="48"/>
      <c r="AD467" s="48"/>
      <c r="AE467" s="48"/>
      <c r="AF467" s="48"/>
      <c r="AG467" s="48"/>
      <c r="AH467" s="48"/>
      <c r="AI467" s="48"/>
    </row>
    <row r="468">
      <c r="A468" s="41"/>
      <c r="B468" s="42" t="str">
        <f t="shared" si="1"/>
        <v/>
      </c>
      <c r="C468" s="38" t="s">
        <v>1289</v>
      </c>
      <c r="D468" s="43" t="s">
        <v>1290</v>
      </c>
      <c r="E468" s="38" t="s">
        <v>363</v>
      </c>
      <c r="F468" s="38" t="s">
        <v>387</v>
      </c>
      <c r="G468" s="43" t="s">
        <v>752</v>
      </c>
      <c r="H468" s="38" t="s">
        <v>6</v>
      </c>
      <c r="I468" s="43" t="s">
        <v>388</v>
      </c>
      <c r="J468" s="50"/>
      <c r="K468" s="50"/>
      <c r="L468" s="50"/>
      <c r="M468" s="43"/>
      <c r="N468" s="43"/>
      <c r="O468" s="38" t="s">
        <v>1218</v>
      </c>
      <c r="P468" s="51" t="s">
        <v>1291</v>
      </c>
      <c r="Q468" s="45">
        <v>44451.0</v>
      </c>
      <c r="R468" s="46" t="str">
        <f>IFERROR(__xludf.DUMMYFUNCTION("if(isblank($A468),"""",REGEXREPLACE($A468,   "",?(\d),?"",  ""$1""&amp;""-""&amp;$H468))"),"")</f>
        <v/>
      </c>
      <c r="S468" s="47" t="b">
        <f t="shared" si="2"/>
        <v>0</v>
      </c>
      <c r="T468" s="47" t="str">
        <f>IFERROR(__xludf.DUMMYFUNCTION("iferror(split(A468,"","",TRUE,TRUE),"""")"),"")</f>
        <v/>
      </c>
      <c r="U468" s="47"/>
      <c r="V468" s="47"/>
      <c r="W468" s="47"/>
      <c r="X468" s="46" t="str">
        <f>IFERROR(__xludf.DUMMYFUNCTION("if(T468="""","""",if($S468,""Not aligned w/ a specific learning goal."",T468&amp;"": ""&amp;vlookup(to_text(T468),'1.Learning-Goals'!$A$3:$B$100,2,FALSE)))"),"")</f>
        <v/>
      </c>
      <c r="Y468" s="46" t="str">
        <f>IFERROR(__xludf.DUMMYFUNCTION("if(U468="""","""",if($S468,""Not aligned w/ a specific learning goal."",U468&amp;"": ""&amp;vlookup(to_text(U468),'1.Learning-Goals'!$A$3:$B$100,2,FALSE)))"),"")</f>
        <v/>
      </c>
      <c r="Z468" s="46" t="str">
        <f>IFERROR(__xludf.DUMMYFUNCTION("if(V468="""","""",if($S468,""Not aligned w/ a specific learning goal."",V468&amp;"": ""&amp;vlookup(to_text(V468),'1.Learning-Goals'!$A$3:$B$100,2,FALSE)))"),"")</f>
        <v/>
      </c>
      <c r="AA468" s="46" t="str">
        <f>IFERROR(__xludf.DUMMYFUNCTION("if(W468="""","""",if($S468,""Not aligned w/ a specific learning goal."",W468&amp;"": ""&amp;vlookup(to_text(W468),'1.Learning-Goals'!$A$3:$B$100,2,FALSE)))"),"")</f>
        <v/>
      </c>
      <c r="AB468" s="48"/>
      <c r="AC468" s="48"/>
      <c r="AD468" s="48"/>
      <c r="AE468" s="48"/>
      <c r="AF468" s="48"/>
      <c r="AG468" s="48"/>
      <c r="AH468" s="48"/>
      <c r="AI468" s="48"/>
    </row>
    <row r="469">
      <c r="A469" s="41"/>
      <c r="B469" s="42" t="str">
        <f t="shared" si="1"/>
        <v/>
      </c>
      <c r="C469" s="38" t="s">
        <v>1292</v>
      </c>
      <c r="D469" s="43" t="s">
        <v>1293</v>
      </c>
      <c r="E469" s="38" t="s">
        <v>363</v>
      </c>
      <c r="F469" s="38" t="s">
        <v>387</v>
      </c>
      <c r="G469" s="43" t="s">
        <v>752</v>
      </c>
      <c r="H469" s="38" t="s">
        <v>6</v>
      </c>
      <c r="I469" s="43" t="s">
        <v>388</v>
      </c>
      <c r="J469" s="50"/>
      <c r="K469" s="50"/>
      <c r="L469" s="50"/>
      <c r="M469" s="43"/>
      <c r="N469" s="43"/>
      <c r="O469" s="38" t="s">
        <v>1218</v>
      </c>
      <c r="P469" s="51" t="s">
        <v>1294</v>
      </c>
      <c r="Q469" s="45">
        <v>44451.0</v>
      </c>
      <c r="R469" s="46" t="str">
        <f>IFERROR(__xludf.DUMMYFUNCTION("if(isblank($A469),"""",REGEXREPLACE($A469,   "",?(\d),?"",  ""$1""&amp;""-""&amp;$H469))"),"")</f>
        <v/>
      </c>
      <c r="S469" s="47" t="b">
        <f t="shared" si="2"/>
        <v>0</v>
      </c>
      <c r="T469" s="47" t="str">
        <f>IFERROR(__xludf.DUMMYFUNCTION("iferror(split(A469,"","",TRUE,TRUE),"""")"),"")</f>
        <v/>
      </c>
      <c r="U469" s="47"/>
      <c r="V469" s="47"/>
      <c r="W469" s="47"/>
      <c r="X469" s="46" t="str">
        <f>IFERROR(__xludf.DUMMYFUNCTION("if(T469="""","""",if($S469,""Not aligned w/ a specific learning goal."",T469&amp;"": ""&amp;vlookup(to_text(T469),'1.Learning-Goals'!$A$3:$B$100,2,FALSE)))"),"")</f>
        <v/>
      </c>
      <c r="Y469" s="46" t="str">
        <f>IFERROR(__xludf.DUMMYFUNCTION("if(U469="""","""",if($S469,""Not aligned w/ a specific learning goal."",U469&amp;"": ""&amp;vlookup(to_text(U469),'1.Learning-Goals'!$A$3:$B$100,2,FALSE)))"),"")</f>
        <v/>
      </c>
      <c r="Z469" s="46" t="str">
        <f>IFERROR(__xludf.DUMMYFUNCTION("if(V469="""","""",if($S469,""Not aligned w/ a specific learning goal."",V469&amp;"": ""&amp;vlookup(to_text(V469),'1.Learning-Goals'!$A$3:$B$100,2,FALSE)))"),"")</f>
        <v/>
      </c>
      <c r="AA469" s="46" t="str">
        <f>IFERROR(__xludf.DUMMYFUNCTION("if(W469="""","""",if($S469,""Not aligned w/ a specific learning goal."",W469&amp;"": ""&amp;vlookup(to_text(W469),'1.Learning-Goals'!$A$3:$B$100,2,FALSE)))"),"")</f>
        <v/>
      </c>
      <c r="AB469" s="48"/>
      <c r="AC469" s="48"/>
      <c r="AD469" s="48"/>
      <c r="AE469" s="48"/>
      <c r="AF469" s="48"/>
      <c r="AG469" s="48"/>
      <c r="AH469" s="48"/>
      <c r="AI469" s="48"/>
    </row>
    <row r="470">
      <c r="A470" s="41"/>
      <c r="B470" s="42" t="str">
        <f t="shared" si="1"/>
        <v/>
      </c>
      <c r="C470" s="38" t="s">
        <v>1295</v>
      </c>
      <c r="D470" s="43" t="s">
        <v>1296</v>
      </c>
      <c r="E470" s="38" t="s">
        <v>363</v>
      </c>
      <c r="F470" s="38" t="s">
        <v>387</v>
      </c>
      <c r="G470" s="43" t="s">
        <v>752</v>
      </c>
      <c r="H470" s="38" t="s">
        <v>6</v>
      </c>
      <c r="I470" s="43" t="s">
        <v>388</v>
      </c>
      <c r="J470" s="50"/>
      <c r="K470" s="50"/>
      <c r="L470" s="50"/>
      <c r="M470" s="43"/>
      <c r="N470" s="43"/>
      <c r="O470" s="38" t="s">
        <v>1218</v>
      </c>
      <c r="P470" s="51" t="s">
        <v>1297</v>
      </c>
      <c r="Q470" s="45">
        <v>44451.0</v>
      </c>
      <c r="R470" s="46" t="str">
        <f>IFERROR(__xludf.DUMMYFUNCTION("if(isblank($A470),"""",REGEXREPLACE($A470,   "",?(\d),?"",  ""$1""&amp;""-""&amp;$H470))"),"")</f>
        <v/>
      </c>
      <c r="S470" s="47" t="b">
        <f t="shared" si="2"/>
        <v>0</v>
      </c>
      <c r="T470" s="47" t="str">
        <f>IFERROR(__xludf.DUMMYFUNCTION("iferror(split(A470,"","",TRUE,TRUE),"""")"),"")</f>
        <v/>
      </c>
      <c r="U470" s="47"/>
      <c r="V470" s="47"/>
      <c r="W470" s="47"/>
      <c r="X470" s="46" t="str">
        <f>IFERROR(__xludf.DUMMYFUNCTION("if(T470="""","""",if($S470,""Not aligned w/ a specific learning goal."",T470&amp;"": ""&amp;vlookup(to_text(T470),'1.Learning-Goals'!$A$3:$B$100,2,FALSE)))"),"")</f>
        <v/>
      </c>
      <c r="Y470" s="46" t="str">
        <f>IFERROR(__xludf.DUMMYFUNCTION("if(U470="""","""",if($S470,""Not aligned w/ a specific learning goal."",U470&amp;"": ""&amp;vlookup(to_text(U470),'1.Learning-Goals'!$A$3:$B$100,2,FALSE)))"),"")</f>
        <v/>
      </c>
      <c r="Z470" s="46" t="str">
        <f>IFERROR(__xludf.DUMMYFUNCTION("if(V470="""","""",if($S470,""Not aligned w/ a specific learning goal."",V470&amp;"": ""&amp;vlookup(to_text(V470),'1.Learning-Goals'!$A$3:$B$100,2,FALSE)))"),"")</f>
        <v/>
      </c>
      <c r="AA470" s="46" t="str">
        <f>IFERROR(__xludf.DUMMYFUNCTION("if(W470="""","""",if($S470,""Not aligned w/ a specific learning goal."",W470&amp;"": ""&amp;vlookup(to_text(W470),'1.Learning-Goals'!$A$3:$B$100,2,FALSE)))"),"")</f>
        <v/>
      </c>
      <c r="AB470" s="48"/>
      <c r="AC470" s="48"/>
      <c r="AD470" s="48"/>
      <c r="AE470" s="48"/>
      <c r="AF470" s="48"/>
      <c r="AG470" s="48"/>
      <c r="AH470" s="48"/>
      <c r="AI470" s="48"/>
    </row>
    <row r="471">
      <c r="A471" s="41"/>
      <c r="B471" s="42" t="str">
        <f t="shared" si="1"/>
        <v/>
      </c>
      <c r="C471" s="38" t="s">
        <v>1298</v>
      </c>
      <c r="D471" s="43" t="s">
        <v>1299</v>
      </c>
      <c r="E471" s="38" t="s">
        <v>363</v>
      </c>
      <c r="F471" s="38" t="s">
        <v>387</v>
      </c>
      <c r="G471" s="43" t="s">
        <v>752</v>
      </c>
      <c r="H471" s="38" t="s">
        <v>6</v>
      </c>
      <c r="I471" s="43" t="s">
        <v>388</v>
      </c>
      <c r="J471" s="50"/>
      <c r="K471" s="50"/>
      <c r="L471" s="50"/>
      <c r="M471" s="43"/>
      <c r="N471" s="43"/>
      <c r="O471" s="38" t="s">
        <v>1218</v>
      </c>
      <c r="P471" s="51" t="s">
        <v>1300</v>
      </c>
      <c r="Q471" s="45">
        <v>44451.0</v>
      </c>
      <c r="R471" s="46" t="str">
        <f>IFERROR(__xludf.DUMMYFUNCTION("if(isblank($A471),"""",REGEXREPLACE($A471,   "",?(\d),?"",  ""$1""&amp;""-""&amp;$H471))"),"")</f>
        <v/>
      </c>
      <c r="S471" s="47" t="b">
        <f t="shared" si="2"/>
        <v>0</v>
      </c>
      <c r="T471" s="47" t="str">
        <f>IFERROR(__xludf.DUMMYFUNCTION("iferror(split(A471,"","",TRUE,TRUE),"""")"),"")</f>
        <v/>
      </c>
      <c r="U471" s="47"/>
      <c r="V471" s="47"/>
      <c r="W471" s="47"/>
      <c r="X471" s="46" t="str">
        <f>IFERROR(__xludf.DUMMYFUNCTION("if(T471="""","""",if($S471,""Not aligned w/ a specific learning goal."",T471&amp;"": ""&amp;vlookup(to_text(T471),'1.Learning-Goals'!$A$3:$B$100,2,FALSE)))"),"")</f>
        <v/>
      </c>
      <c r="Y471" s="46" t="str">
        <f>IFERROR(__xludf.DUMMYFUNCTION("if(U471="""","""",if($S471,""Not aligned w/ a specific learning goal."",U471&amp;"": ""&amp;vlookup(to_text(U471),'1.Learning-Goals'!$A$3:$B$100,2,FALSE)))"),"")</f>
        <v/>
      </c>
      <c r="Z471" s="46" t="str">
        <f>IFERROR(__xludf.DUMMYFUNCTION("if(V471="""","""",if($S471,""Not aligned w/ a specific learning goal."",V471&amp;"": ""&amp;vlookup(to_text(V471),'1.Learning-Goals'!$A$3:$B$100,2,FALSE)))"),"")</f>
        <v/>
      </c>
      <c r="AA471" s="46" t="str">
        <f>IFERROR(__xludf.DUMMYFUNCTION("if(W471="""","""",if($S471,""Not aligned w/ a specific learning goal."",W471&amp;"": ""&amp;vlookup(to_text(W471),'1.Learning-Goals'!$A$3:$B$100,2,FALSE)))"),"")</f>
        <v/>
      </c>
      <c r="AB471" s="48"/>
      <c r="AC471" s="48"/>
      <c r="AD471" s="48"/>
      <c r="AE471" s="48"/>
      <c r="AF471" s="48"/>
      <c r="AG471" s="48"/>
      <c r="AH471" s="48"/>
      <c r="AI471" s="48"/>
    </row>
    <row r="472">
      <c r="A472" s="41"/>
      <c r="B472" s="42" t="str">
        <f t="shared" si="1"/>
        <v/>
      </c>
      <c r="C472" s="38" t="s">
        <v>1301</v>
      </c>
      <c r="D472" s="43" t="s">
        <v>1302</v>
      </c>
      <c r="E472" s="38" t="s">
        <v>363</v>
      </c>
      <c r="F472" s="38" t="s">
        <v>387</v>
      </c>
      <c r="G472" s="43" t="s">
        <v>752</v>
      </c>
      <c r="H472" s="38" t="s">
        <v>6</v>
      </c>
      <c r="I472" s="43" t="s">
        <v>388</v>
      </c>
      <c r="J472" s="50"/>
      <c r="K472" s="50"/>
      <c r="L472" s="50"/>
      <c r="M472" s="43"/>
      <c r="N472" s="43"/>
      <c r="O472" s="38" t="s">
        <v>1218</v>
      </c>
      <c r="P472" s="51" t="s">
        <v>1303</v>
      </c>
      <c r="Q472" s="45">
        <v>44451.0</v>
      </c>
      <c r="R472" s="46" t="str">
        <f>IFERROR(__xludf.DUMMYFUNCTION("if(isblank($A472),"""",REGEXREPLACE($A472,   "",?(\d),?"",  ""$1""&amp;""-""&amp;$H472))"),"")</f>
        <v/>
      </c>
      <c r="S472" s="47" t="b">
        <f t="shared" si="2"/>
        <v>0</v>
      </c>
      <c r="T472" s="47" t="str">
        <f>IFERROR(__xludf.DUMMYFUNCTION("iferror(split(A472,"","",TRUE,TRUE),"""")"),"")</f>
        <v/>
      </c>
      <c r="U472" s="47"/>
      <c r="V472" s="47"/>
      <c r="W472" s="47"/>
      <c r="X472" s="46" t="str">
        <f>IFERROR(__xludf.DUMMYFUNCTION("if(T472="""","""",if($S472,""Not aligned w/ a specific learning goal."",T472&amp;"": ""&amp;vlookup(to_text(T472),'1.Learning-Goals'!$A$3:$B$100,2,FALSE)))"),"")</f>
        <v/>
      </c>
      <c r="Y472" s="46" t="str">
        <f>IFERROR(__xludf.DUMMYFUNCTION("if(U472="""","""",if($S472,""Not aligned w/ a specific learning goal."",U472&amp;"": ""&amp;vlookup(to_text(U472),'1.Learning-Goals'!$A$3:$B$100,2,FALSE)))"),"")</f>
        <v/>
      </c>
      <c r="Z472" s="46" t="str">
        <f>IFERROR(__xludf.DUMMYFUNCTION("if(V472="""","""",if($S472,""Not aligned w/ a specific learning goal."",V472&amp;"": ""&amp;vlookup(to_text(V472),'1.Learning-Goals'!$A$3:$B$100,2,FALSE)))"),"")</f>
        <v/>
      </c>
      <c r="AA472" s="46" t="str">
        <f>IFERROR(__xludf.DUMMYFUNCTION("if(W472="""","""",if($S472,""Not aligned w/ a specific learning goal."",W472&amp;"": ""&amp;vlookup(to_text(W472),'1.Learning-Goals'!$A$3:$B$100,2,FALSE)))"),"")</f>
        <v/>
      </c>
      <c r="AB472" s="48"/>
      <c r="AC472" s="48"/>
      <c r="AD472" s="48"/>
      <c r="AE472" s="48"/>
      <c r="AF472" s="48"/>
      <c r="AG472" s="48"/>
      <c r="AH472" s="48"/>
      <c r="AI472" s="48"/>
    </row>
    <row r="473">
      <c r="A473" s="41"/>
      <c r="B473" s="42" t="str">
        <f t="shared" si="1"/>
        <v/>
      </c>
      <c r="C473" s="38" t="s">
        <v>1304</v>
      </c>
      <c r="D473" s="43" t="s">
        <v>1305</v>
      </c>
      <c r="E473" s="38" t="s">
        <v>363</v>
      </c>
      <c r="F473" s="38" t="s">
        <v>387</v>
      </c>
      <c r="G473" s="43" t="s">
        <v>752</v>
      </c>
      <c r="H473" s="38" t="s">
        <v>6</v>
      </c>
      <c r="I473" s="43" t="s">
        <v>388</v>
      </c>
      <c r="J473" s="50"/>
      <c r="K473" s="50"/>
      <c r="L473" s="50"/>
      <c r="M473" s="43"/>
      <c r="N473" s="43"/>
      <c r="O473" s="38" t="s">
        <v>1218</v>
      </c>
      <c r="P473" s="51" t="s">
        <v>1306</v>
      </c>
      <c r="Q473" s="45">
        <v>44451.0</v>
      </c>
      <c r="R473" s="46" t="str">
        <f>IFERROR(__xludf.DUMMYFUNCTION("if(isblank($A473),"""",REGEXREPLACE($A473,   "",?(\d),?"",  ""$1""&amp;""-""&amp;$H473))"),"")</f>
        <v/>
      </c>
      <c r="S473" s="47" t="b">
        <f t="shared" si="2"/>
        <v>0</v>
      </c>
      <c r="T473" s="47" t="str">
        <f>IFERROR(__xludf.DUMMYFUNCTION("iferror(split(A473,"","",TRUE,TRUE),"""")"),"")</f>
        <v/>
      </c>
      <c r="U473" s="47"/>
      <c r="V473" s="47"/>
      <c r="W473" s="47"/>
      <c r="X473" s="46" t="str">
        <f>IFERROR(__xludf.DUMMYFUNCTION("if(T473="""","""",if($S473,""Not aligned w/ a specific learning goal."",T473&amp;"": ""&amp;vlookup(to_text(T473),'1.Learning-Goals'!$A$3:$B$100,2,FALSE)))"),"")</f>
        <v/>
      </c>
      <c r="Y473" s="46" t="str">
        <f>IFERROR(__xludf.DUMMYFUNCTION("if(U473="""","""",if($S473,""Not aligned w/ a specific learning goal."",U473&amp;"": ""&amp;vlookup(to_text(U473),'1.Learning-Goals'!$A$3:$B$100,2,FALSE)))"),"")</f>
        <v/>
      </c>
      <c r="Z473" s="46" t="str">
        <f>IFERROR(__xludf.DUMMYFUNCTION("if(V473="""","""",if($S473,""Not aligned w/ a specific learning goal."",V473&amp;"": ""&amp;vlookup(to_text(V473),'1.Learning-Goals'!$A$3:$B$100,2,FALSE)))"),"")</f>
        <v/>
      </c>
      <c r="AA473" s="46" t="str">
        <f>IFERROR(__xludf.DUMMYFUNCTION("if(W473="""","""",if($S473,""Not aligned w/ a specific learning goal."",W473&amp;"": ""&amp;vlookup(to_text(W473),'1.Learning-Goals'!$A$3:$B$100,2,FALSE)))"),"")</f>
        <v/>
      </c>
      <c r="AB473" s="48"/>
      <c r="AC473" s="48"/>
      <c r="AD473" s="48"/>
      <c r="AE473" s="48"/>
      <c r="AF473" s="48"/>
      <c r="AG473" s="48"/>
      <c r="AH473" s="48"/>
      <c r="AI473" s="48"/>
    </row>
    <row r="474">
      <c r="A474" s="41"/>
      <c r="B474" s="42" t="str">
        <f t="shared" si="1"/>
        <v/>
      </c>
      <c r="C474" s="38" t="s">
        <v>1307</v>
      </c>
      <c r="D474" s="43" t="s">
        <v>1308</v>
      </c>
      <c r="E474" s="38" t="s">
        <v>363</v>
      </c>
      <c r="F474" s="38" t="s">
        <v>364</v>
      </c>
      <c r="G474" s="43">
        <v>5.0</v>
      </c>
      <c r="H474" s="38" t="s">
        <v>6</v>
      </c>
      <c r="I474" s="43" t="s">
        <v>366</v>
      </c>
      <c r="J474" s="43"/>
      <c r="K474" s="43"/>
      <c r="L474" s="50"/>
      <c r="M474" s="43"/>
      <c r="N474" s="43"/>
      <c r="O474" s="38" t="s">
        <v>419</v>
      </c>
      <c r="P474" s="51" t="s">
        <v>1309</v>
      </c>
      <c r="Q474" s="45">
        <v>44322.0</v>
      </c>
      <c r="R474" s="46" t="str">
        <f>IFERROR(__xludf.DUMMYFUNCTION("if(isblank($A474),"""",REGEXREPLACE($A474,   "",?(\d),?"",  ""$1""&amp;""-""&amp;$H474))"),"")</f>
        <v/>
      </c>
      <c r="S474" s="47" t="b">
        <f t="shared" si="2"/>
        <v>0</v>
      </c>
      <c r="T474" s="47" t="str">
        <f>IFERROR(__xludf.DUMMYFUNCTION("iferror(split(A474,"","",TRUE,TRUE),"""")"),"")</f>
        <v/>
      </c>
      <c r="U474" s="47"/>
      <c r="V474" s="47"/>
      <c r="W474" s="47"/>
      <c r="X474" s="46" t="str">
        <f>IFERROR(__xludf.DUMMYFUNCTION("if(T474="""","""",if($S474,""Not aligned w/ a specific learning goal."",T474&amp;"": ""&amp;vlookup(to_text(T474),'1.Learning-Goals'!$A$3:$B$100,2,FALSE)))"),"")</f>
        <v/>
      </c>
      <c r="Y474" s="46" t="str">
        <f>IFERROR(__xludf.DUMMYFUNCTION("if(U474="""","""",if($S474,""Not aligned w/ a specific learning goal."",U474&amp;"": ""&amp;vlookup(to_text(U474),'1.Learning-Goals'!$A$3:$B$100,2,FALSE)))"),"")</f>
        <v/>
      </c>
      <c r="Z474" s="46" t="str">
        <f>IFERROR(__xludf.DUMMYFUNCTION("if(V474="""","""",if($S474,""Not aligned w/ a specific learning goal."",V474&amp;"": ""&amp;vlookup(to_text(V474),'1.Learning-Goals'!$A$3:$B$100,2,FALSE)))"),"")</f>
        <v/>
      </c>
      <c r="AA474" s="46" t="str">
        <f>IFERROR(__xludf.DUMMYFUNCTION("if(W474="""","""",if($S474,""Not aligned w/ a specific learning goal."",W474&amp;"": ""&amp;vlookup(to_text(W474),'1.Learning-Goals'!$A$3:$B$100,2,FALSE)))"),"")</f>
        <v/>
      </c>
      <c r="AB474" s="48"/>
      <c r="AC474" s="48"/>
      <c r="AD474" s="48"/>
      <c r="AE474" s="48"/>
      <c r="AF474" s="48"/>
      <c r="AG474" s="48"/>
      <c r="AH474" s="48"/>
      <c r="AI474" s="48"/>
    </row>
    <row r="475">
      <c r="A475" s="41"/>
      <c r="B475" s="42" t="str">
        <f t="shared" si="1"/>
        <v/>
      </c>
      <c r="C475" s="38" t="s">
        <v>1310</v>
      </c>
      <c r="D475" s="43" t="s">
        <v>1311</v>
      </c>
      <c r="E475" s="38" t="s">
        <v>363</v>
      </c>
      <c r="F475" s="38" t="s">
        <v>364</v>
      </c>
      <c r="G475" s="43">
        <v>5.0</v>
      </c>
      <c r="H475" s="38" t="s">
        <v>6</v>
      </c>
      <c r="I475" s="43" t="s">
        <v>366</v>
      </c>
      <c r="J475" s="43"/>
      <c r="K475" s="43"/>
      <c r="L475" s="50"/>
      <c r="M475" s="43"/>
      <c r="N475" s="43"/>
      <c r="O475" s="38" t="s">
        <v>419</v>
      </c>
      <c r="P475" s="51" t="s">
        <v>1312</v>
      </c>
      <c r="Q475" s="45">
        <v>44322.0</v>
      </c>
      <c r="R475" s="46" t="str">
        <f>IFERROR(__xludf.DUMMYFUNCTION("if(isblank($A475),"""",REGEXREPLACE($A475,   "",?(\d),?"",  ""$1""&amp;""-""&amp;$H475))"),"")</f>
        <v/>
      </c>
      <c r="S475" s="47" t="b">
        <f t="shared" si="2"/>
        <v>0</v>
      </c>
      <c r="T475" s="47" t="str">
        <f>IFERROR(__xludf.DUMMYFUNCTION("iferror(split(A475,"","",TRUE,TRUE),"""")"),"")</f>
        <v/>
      </c>
      <c r="U475" s="47"/>
      <c r="V475" s="47"/>
      <c r="W475" s="47"/>
      <c r="X475" s="46" t="str">
        <f>IFERROR(__xludf.DUMMYFUNCTION("if(T475="""","""",if($S475,""Not aligned w/ a specific learning goal."",T475&amp;"": ""&amp;vlookup(to_text(T475),'1.Learning-Goals'!$A$3:$B$100,2,FALSE)))"),"")</f>
        <v/>
      </c>
      <c r="Y475" s="46" t="str">
        <f>IFERROR(__xludf.DUMMYFUNCTION("if(U475="""","""",if($S475,""Not aligned w/ a specific learning goal."",U475&amp;"": ""&amp;vlookup(to_text(U475),'1.Learning-Goals'!$A$3:$B$100,2,FALSE)))"),"")</f>
        <v/>
      </c>
      <c r="Z475" s="46" t="str">
        <f>IFERROR(__xludf.DUMMYFUNCTION("if(V475="""","""",if($S475,""Not aligned w/ a specific learning goal."",V475&amp;"": ""&amp;vlookup(to_text(V475),'1.Learning-Goals'!$A$3:$B$100,2,FALSE)))"),"")</f>
        <v/>
      </c>
      <c r="AA475" s="46" t="str">
        <f>IFERROR(__xludf.DUMMYFUNCTION("if(W475="""","""",if($S475,""Not aligned w/ a specific learning goal."",W475&amp;"": ""&amp;vlookup(to_text(W475),'1.Learning-Goals'!$A$3:$B$100,2,FALSE)))"),"")</f>
        <v/>
      </c>
      <c r="AB475" s="48"/>
      <c r="AC475" s="48"/>
      <c r="AD475" s="48"/>
      <c r="AE475" s="48"/>
      <c r="AF475" s="48"/>
      <c r="AG475" s="48"/>
      <c r="AH475" s="48"/>
      <c r="AI475" s="48"/>
    </row>
    <row r="476">
      <c r="A476" s="41"/>
      <c r="B476" s="42" t="str">
        <f t="shared" si="1"/>
        <v/>
      </c>
      <c r="C476" s="38" t="s">
        <v>1313</v>
      </c>
      <c r="D476" s="43" t="s">
        <v>1314</v>
      </c>
      <c r="E476" s="38" t="s">
        <v>363</v>
      </c>
      <c r="F476" s="38" t="s">
        <v>364</v>
      </c>
      <c r="G476" s="43">
        <v>5.0</v>
      </c>
      <c r="H476" s="38" t="s">
        <v>6</v>
      </c>
      <c r="I476" s="43" t="s">
        <v>366</v>
      </c>
      <c r="J476" s="43"/>
      <c r="K476" s="43"/>
      <c r="L476" s="50"/>
      <c r="M476" s="43"/>
      <c r="N476" s="43"/>
      <c r="O476" s="38" t="s">
        <v>419</v>
      </c>
      <c r="P476" s="51" t="s">
        <v>1315</v>
      </c>
      <c r="Q476" s="45">
        <v>44322.0</v>
      </c>
      <c r="R476" s="46" t="str">
        <f>IFERROR(__xludf.DUMMYFUNCTION("if(isblank($A476),"""",REGEXREPLACE($A476,   "",?(\d),?"",  ""$1""&amp;""-""&amp;$H476))"),"")</f>
        <v/>
      </c>
      <c r="S476" s="47" t="b">
        <f t="shared" si="2"/>
        <v>0</v>
      </c>
      <c r="T476" s="47" t="str">
        <f>IFERROR(__xludf.DUMMYFUNCTION("iferror(split(A476,"","",TRUE,TRUE),"""")"),"")</f>
        <v/>
      </c>
      <c r="U476" s="47"/>
      <c r="V476" s="47"/>
      <c r="W476" s="47"/>
      <c r="X476" s="46" t="str">
        <f>IFERROR(__xludf.DUMMYFUNCTION("if(T476="""","""",if($S476,""Not aligned w/ a specific learning goal."",T476&amp;"": ""&amp;vlookup(to_text(T476),'1.Learning-Goals'!$A$3:$B$100,2,FALSE)))"),"")</f>
        <v/>
      </c>
      <c r="Y476" s="46" t="str">
        <f>IFERROR(__xludf.DUMMYFUNCTION("if(U476="""","""",if($S476,""Not aligned w/ a specific learning goal."",U476&amp;"": ""&amp;vlookup(to_text(U476),'1.Learning-Goals'!$A$3:$B$100,2,FALSE)))"),"")</f>
        <v/>
      </c>
      <c r="Z476" s="46" t="str">
        <f>IFERROR(__xludf.DUMMYFUNCTION("if(V476="""","""",if($S476,""Not aligned w/ a specific learning goal."",V476&amp;"": ""&amp;vlookup(to_text(V476),'1.Learning-Goals'!$A$3:$B$100,2,FALSE)))"),"")</f>
        <v/>
      </c>
      <c r="AA476" s="46" t="str">
        <f>IFERROR(__xludf.DUMMYFUNCTION("if(W476="""","""",if($S476,""Not aligned w/ a specific learning goal."",W476&amp;"": ""&amp;vlookup(to_text(W476),'1.Learning-Goals'!$A$3:$B$100,2,FALSE)))"),"")</f>
        <v/>
      </c>
      <c r="AB476" s="48"/>
      <c r="AC476" s="48"/>
      <c r="AD476" s="48"/>
      <c r="AE476" s="48"/>
      <c r="AF476" s="48"/>
      <c r="AG476" s="48"/>
      <c r="AH476" s="48"/>
      <c r="AI476" s="48"/>
    </row>
    <row r="477">
      <c r="A477" s="41"/>
      <c r="B477" s="42" t="str">
        <f t="shared" si="1"/>
        <v/>
      </c>
      <c r="C477" s="38" t="s">
        <v>1316</v>
      </c>
      <c r="D477" s="43" t="s">
        <v>1317</v>
      </c>
      <c r="E477" s="38" t="s">
        <v>363</v>
      </c>
      <c r="F477" s="38" t="s">
        <v>364</v>
      </c>
      <c r="G477" s="43">
        <v>5.0</v>
      </c>
      <c r="H477" s="38" t="s">
        <v>6</v>
      </c>
      <c r="I477" s="43" t="s">
        <v>366</v>
      </c>
      <c r="J477" s="43"/>
      <c r="K477" s="43"/>
      <c r="L477" s="50"/>
      <c r="M477" s="43"/>
      <c r="N477" s="43"/>
      <c r="O477" s="38" t="s">
        <v>419</v>
      </c>
      <c r="P477" s="51" t="s">
        <v>1318</v>
      </c>
      <c r="Q477" s="45">
        <v>44322.0</v>
      </c>
      <c r="R477" s="46" t="str">
        <f>IFERROR(__xludf.DUMMYFUNCTION("if(isblank($A477),"""",REGEXREPLACE($A477,   "",?(\d),?"",  ""$1""&amp;""-""&amp;$H477))"),"")</f>
        <v/>
      </c>
      <c r="S477" s="47" t="b">
        <f t="shared" si="2"/>
        <v>0</v>
      </c>
      <c r="T477" s="47" t="str">
        <f>IFERROR(__xludf.DUMMYFUNCTION("iferror(split(A477,"","",TRUE,TRUE),"""")"),"")</f>
        <v/>
      </c>
      <c r="U477" s="47"/>
      <c r="V477" s="47"/>
      <c r="W477" s="47"/>
      <c r="X477" s="46" t="str">
        <f>IFERROR(__xludf.DUMMYFUNCTION("if(T477="""","""",if($S477,""Not aligned w/ a specific learning goal."",T477&amp;"": ""&amp;vlookup(to_text(T477),'1.Learning-Goals'!$A$3:$B$100,2,FALSE)))"),"")</f>
        <v/>
      </c>
      <c r="Y477" s="46" t="str">
        <f>IFERROR(__xludf.DUMMYFUNCTION("if(U477="""","""",if($S477,""Not aligned w/ a specific learning goal."",U477&amp;"": ""&amp;vlookup(to_text(U477),'1.Learning-Goals'!$A$3:$B$100,2,FALSE)))"),"")</f>
        <v/>
      </c>
      <c r="Z477" s="46" t="str">
        <f>IFERROR(__xludf.DUMMYFUNCTION("if(V477="""","""",if($S477,""Not aligned w/ a specific learning goal."",V477&amp;"": ""&amp;vlookup(to_text(V477),'1.Learning-Goals'!$A$3:$B$100,2,FALSE)))"),"")</f>
        <v/>
      </c>
      <c r="AA477" s="46" t="str">
        <f>IFERROR(__xludf.DUMMYFUNCTION("if(W477="""","""",if($S477,""Not aligned w/ a specific learning goal."",W477&amp;"": ""&amp;vlookup(to_text(W477),'1.Learning-Goals'!$A$3:$B$100,2,FALSE)))"),"")</f>
        <v/>
      </c>
      <c r="AB477" s="48"/>
      <c r="AC477" s="48"/>
      <c r="AD477" s="48"/>
      <c r="AE477" s="48"/>
      <c r="AF477" s="48"/>
      <c r="AG477" s="48"/>
      <c r="AH477" s="48"/>
      <c r="AI477" s="48"/>
    </row>
    <row r="478">
      <c r="A478" s="41"/>
      <c r="B478" s="42" t="str">
        <f t="shared" si="1"/>
        <v/>
      </c>
      <c r="C478" s="38" t="s">
        <v>1319</v>
      </c>
      <c r="D478" s="43" t="s">
        <v>1320</v>
      </c>
      <c r="E478" s="38" t="s">
        <v>363</v>
      </c>
      <c r="F478" s="38" t="s">
        <v>364</v>
      </c>
      <c r="G478" s="43">
        <v>5.0</v>
      </c>
      <c r="H478" s="38" t="s">
        <v>6</v>
      </c>
      <c r="I478" s="43" t="s">
        <v>366</v>
      </c>
      <c r="J478" s="43"/>
      <c r="K478" s="43"/>
      <c r="L478" s="50"/>
      <c r="M478" s="43"/>
      <c r="N478" s="43"/>
      <c r="O478" s="38" t="s">
        <v>419</v>
      </c>
      <c r="P478" s="51" t="s">
        <v>1321</v>
      </c>
      <c r="Q478" s="45">
        <v>44322.0</v>
      </c>
      <c r="R478" s="46" t="str">
        <f>IFERROR(__xludf.DUMMYFUNCTION("if(isblank($A478),"""",REGEXREPLACE($A478,   "",?(\d),?"",  ""$1""&amp;""-""&amp;$H478))"),"")</f>
        <v/>
      </c>
      <c r="S478" s="47" t="b">
        <f t="shared" si="2"/>
        <v>0</v>
      </c>
      <c r="T478" s="47" t="str">
        <f>IFERROR(__xludf.DUMMYFUNCTION("iferror(split(A478,"","",TRUE,TRUE),"""")"),"")</f>
        <v/>
      </c>
      <c r="U478" s="47"/>
      <c r="V478" s="47"/>
      <c r="W478" s="47"/>
      <c r="X478" s="46" t="str">
        <f>IFERROR(__xludf.DUMMYFUNCTION("if(T478="""","""",if($S478,""Not aligned w/ a specific learning goal."",T478&amp;"": ""&amp;vlookup(to_text(T478),'1.Learning-Goals'!$A$3:$B$100,2,FALSE)))"),"")</f>
        <v/>
      </c>
      <c r="Y478" s="46" t="str">
        <f>IFERROR(__xludf.DUMMYFUNCTION("if(U478="""","""",if($S478,""Not aligned w/ a specific learning goal."",U478&amp;"": ""&amp;vlookup(to_text(U478),'1.Learning-Goals'!$A$3:$B$100,2,FALSE)))"),"")</f>
        <v/>
      </c>
      <c r="Z478" s="46" t="str">
        <f>IFERROR(__xludf.DUMMYFUNCTION("if(V478="""","""",if($S478,""Not aligned w/ a specific learning goal."",V478&amp;"": ""&amp;vlookup(to_text(V478),'1.Learning-Goals'!$A$3:$B$100,2,FALSE)))"),"")</f>
        <v/>
      </c>
      <c r="AA478" s="46" t="str">
        <f>IFERROR(__xludf.DUMMYFUNCTION("if(W478="""","""",if($S478,""Not aligned w/ a specific learning goal."",W478&amp;"": ""&amp;vlookup(to_text(W478),'1.Learning-Goals'!$A$3:$B$100,2,FALSE)))"),"")</f>
        <v/>
      </c>
      <c r="AB478" s="48"/>
      <c r="AC478" s="48"/>
      <c r="AD478" s="48"/>
      <c r="AE478" s="48"/>
      <c r="AF478" s="48"/>
      <c r="AG478" s="48"/>
      <c r="AH478" s="48"/>
      <c r="AI478" s="48"/>
    </row>
    <row r="479">
      <c r="A479" s="41"/>
      <c r="B479" s="42" t="str">
        <f t="shared" si="1"/>
        <v/>
      </c>
      <c r="C479" s="38" t="s">
        <v>1322</v>
      </c>
      <c r="D479" s="43" t="s">
        <v>1323</v>
      </c>
      <c r="E479" s="38" t="s">
        <v>363</v>
      </c>
      <c r="F479" s="38" t="s">
        <v>364</v>
      </c>
      <c r="G479" s="43">
        <v>5.0</v>
      </c>
      <c r="H479" s="38" t="s">
        <v>6</v>
      </c>
      <c r="I479" s="43" t="s">
        <v>366</v>
      </c>
      <c r="J479" s="43"/>
      <c r="K479" s="43"/>
      <c r="L479" s="50"/>
      <c r="M479" s="43"/>
      <c r="N479" s="43"/>
      <c r="O479" s="38" t="s">
        <v>419</v>
      </c>
      <c r="P479" s="51" t="s">
        <v>1324</v>
      </c>
      <c r="Q479" s="45">
        <v>44322.0</v>
      </c>
      <c r="R479" s="46" t="str">
        <f>IFERROR(__xludf.DUMMYFUNCTION("if(isblank($A479),"""",REGEXREPLACE($A479,   "",?(\d),?"",  ""$1""&amp;""-""&amp;$H479))"),"")</f>
        <v/>
      </c>
      <c r="S479" s="47" t="b">
        <f t="shared" si="2"/>
        <v>0</v>
      </c>
      <c r="T479" s="47" t="str">
        <f>IFERROR(__xludf.DUMMYFUNCTION("iferror(split(A479,"","",TRUE,TRUE),"""")"),"")</f>
        <v/>
      </c>
      <c r="U479" s="47"/>
      <c r="V479" s="47"/>
      <c r="W479" s="47"/>
      <c r="X479" s="46" t="str">
        <f>IFERROR(__xludf.DUMMYFUNCTION("if(T479="""","""",if($S479,""Not aligned w/ a specific learning goal."",T479&amp;"": ""&amp;vlookup(to_text(T479),'1.Learning-Goals'!$A$3:$B$100,2,FALSE)))"),"")</f>
        <v/>
      </c>
      <c r="Y479" s="46" t="str">
        <f>IFERROR(__xludf.DUMMYFUNCTION("if(U479="""","""",if($S479,""Not aligned w/ a specific learning goal."",U479&amp;"": ""&amp;vlookup(to_text(U479),'1.Learning-Goals'!$A$3:$B$100,2,FALSE)))"),"")</f>
        <v/>
      </c>
      <c r="Z479" s="46" t="str">
        <f>IFERROR(__xludf.DUMMYFUNCTION("if(V479="""","""",if($S479,""Not aligned w/ a specific learning goal."",V479&amp;"": ""&amp;vlookup(to_text(V479),'1.Learning-Goals'!$A$3:$B$100,2,FALSE)))"),"")</f>
        <v/>
      </c>
      <c r="AA479" s="46" t="str">
        <f>IFERROR(__xludf.DUMMYFUNCTION("if(W479="""","""",if($S479,""Not aligned w/ a specific learning goal."",W479&amp;"": ""&amp;vlookup(to_text(W479),'1.Learning-Goals'!$A$3:$B$100,2,FALSE)))"),"")</f>
        <v/>
      </c>
      <c r="AB479" s="48"/>
      <c r="AC479" s="48"/>
      <c r="AD479" s="48"/>
      <c r="AE479" s="48"/>
      <c r="AF479" s="48"/>
      <c r="AG479" s="48"/>
      <c r="AH479" s="48"/>
      <c r="AI479" s="48"/>
    </row>
    <row r="480">
      <c r="A480" s="41"/>
      <c r="B480" s="42" t="str">
        <f t="shared" si="1"/>
        <v/>
      </c>
      <c r="C480" s="38" t="s">
        <v>1325</v>
      </c>
      <c r="D480" s="43" t="s">
        <v>1326</v>
      </c>
      <c r="E480" s="38" t="s">
        <v>363</v>
      </c>
      <c r="F480" s="38" t="s">
        <v>364</v>
      </c>
      <c r="G480" s="43">
        <v>5.0</v>
      </c>
      <c r="H480" s="38" t="s">
        <v>6</v>
      </c>
      <c r="I480" s="43" t="s">
        <v>366</v>
      </c>
      <c r="J480" s="43"/>
      <c r="K480" s="43"/>
      <c r="L480" s="50"/>
      <c r="M480" s="43"/>
      <c r="N480" s="43"/>
      <c r="O480" s="38" t="s">
        <v>419</v>
      </c>
      <c r="P480" s="51" t="s">
        <v>1327</v>
      </c>
      <c r="Q480" s="45">
        <v>44322.0</v>
      </c>
      <c r="R480" s="46" t="str">
        <f>IFERROR(__xludf.DUMMYFUNCTION("if(isblank($A480),"""",REGEXREPLACE($A480,   "",?(\d),?"",  ""$1""&amp;""-""&amp;$H480))"),"")</f>
        <v/>
      </c>
      <c r="S480" s="47" t="b">
        <f t="shared" si="2"/>
        <v>0</v>
      </c>
      <c r="T480" s="47" t="str">
        <f>IFERROR(__xludf.DUMMYFUNCTION("iferror(split(A480,"","",TRUE,TRUE),"""")"),"")</f>
        <v/>
      </c>
      <c r="U480" s="47"/>
      <c r="V480" s="47"/>
      <c r="W480" s="47"/>
      <c r="X480" s="46" t="str">
        <f>IFERROR(__xludf.DUMMYFUNCTION("if(T480="""","""",if($S480,""Not aligned w/ a specific learning goal."",T480&amp;"": ""&amp;vlookup(to_text(T480),'1.Learning-Goals'!$A$3:$B$100,2,FALSE)))"),"")</f>
        <v/>
      </c>
      <c r="Y480" s="46" t="str">
        <f>IFERROR(__xludf.DUMMYFUNCTION("if(U480="""","""",if($S480,""Not aligned w/ a specific learning goal."",U480&amp;"": ""&amp;vlookup(to_text(U480),'1.Learning-Goals'!$A$3:$B$100,2,FALSE)))"),"")</f>
        <v/>
      </c>
      <c r="Z480" s="46" t="str">
        <f>IFERROR(__xludf.DUMMYFUNCTION("if(V480="""","""",if($S480,""Not aligned w/ a specific learning goal."",V480&amp;"": ""&amp;vlookup(to_text(V480),'1.Learning-Goals'!$A$3:$B$100,2,FALSE)))"),"")</f>
        <v/>
      </c>
      <c r="AA480" s="46" t="str">
        <f>IFERROR(__xludf.DUMMYFUNCTION("if(W480="""","""",if($S480,""Not aligned w/ a specific learning goal."",W480&amp;"": ""&amp;vlookup(to_text(W480),'1.Learning-Goals'!$A$3:$B$100,2,FALSE)))"),"")</f>
        <v/>
      </c>
      <c r="AB480" s="48"/>
      <c r="AC480" s="48"/>
      <c r="AD480" s="48"/>
      <c r="AE480" s="48"/>
      <c r="AF480" s="48"/>
      <c r="AG480" s="48"/>
      <c r="AH480" s="48"/>
      <c r="AI480" s="48"/>
    </row>
    <row r="481">
      <c r="A481" s="41"/>
      <c r="B481" s="42" t="str">
        <f t="shared" si="1"/>
        <v/>
      </c>
      <c r="C481" s="38" t="s">
        <v>1328</v>
      </c>
      <c r="D481" s="43" t="s">
        <v>1329</v>
      </c>
      <c r="E481" s="38" t="s">
        <v>363</v>
      </c>
      <c r="F481" s="38" t="s">
        <v>364</v>
      </c>
      <c r="G481" s="43">
        <v>5.0</v>
      </c>
      <c r="H481" s="38" t="s">
        <v>6</v>
      </c>
      <c r="I481" s="43" t="s">
        <v>366</v>
      </c>
      <c r="J481" s="43"/>
      <c r="K481" s="43"/>
      <c r="L481" s="50"/>
      <c r="M481" s="43"/>
      <c r="N481" s="43"/>
      <c r="O481" s="38" t="s">
        <v>419</v>
      </c>
      <c r="P481" s="51" t="s">
        <v>1330</v>
      </c>
      <c r="Q481" s="45">
        <v>44322.0</v>
      </c>
      <c r="R481" s="46" t="str">
        <f>IFERROR(__xludf.DUMMYFUNCTION("if(isblank($A481),"""",REGEXREPLACE($A481,   "",?(\d),?"",  ""$1""&amp;""-""&amp;$H481))"),"")</f>
        <v/>
      </c>
      <c r="S481" s="47" t="b">
        <f t="shared" si="2"/>
        <v>0</v>
      </c>
      <c r="T481" s="47" t="str">
        <f>IFERROR(__xludf.DUMMYFUNCTION("iferror(split(A481,"","",TRUE,TRUE),"""")"),"")</f>
        <v/>
      </c>
      <c r="U481" s="47"/>
      <c r="V481" s="47"/>
      <c r="W481" s="47"/>
      <c r="X481" s="46" t="str">
        <f>IFERROR(__xludf.DUMMYFUNCTION("if(T481="""","""",if($S481,""Not aligned w/ a specific learning goal."",T481&amp;"": ""&amp;vlookup(to_text(T481),'1.Learning-Goals'!$A$3:$B$100,2,FALSE)))"),"")</f>
        <v/>
      </c>
      <c r="Y481" s="46" t="str">
        <f>IFERROR(__xludf.DUMMYFUNCTION("if(U481="""","""",if($S481,""Not aligned w/ a specific learning goal."",U481&amp;"": ""&amp;vlookup(to_text(U481),'1.Learning-Goals'!$A$3:$B$100,2,FALSE)))"),"")</f>
        <v/>
      </c>
      <c r="Z481" s="46" t="str">
        <f>IFERROR(__xludf.DUMMYFUNCTION("if(V481="""","""",if($S481,""Not aligned w/ a specific learning goal."",V481&amp;"": ""&amp;vlookup(to_text(V481),'1.Learning-Goals'!$A$3:$B$100,2,FALSE)))"),"")</f>
        <v/>
      </c>
      <c r="AA481" s="46" t="str">
        <f>IFERROR(__xludf.DUMMYFUNCTION("if(W481="""","""",if($S481,""Not aligned w/ a specific learning goal."",W481&amp;"": ""&amp;vlookup(to_text(W481),'1.Learning-Goals'!$A$3:$B$100,2,FALSE)))"),"")</f>
        <v/>
      </c>
      <c r="AB481" s="48"/>
      <c r="AC481" s="48"/>
      <c r="AD481" s="48"/>
      <c r="AE481" s="48"/>
      <c r="AF481" s="48"/>
      <c r="AG481" s="48"/>
      <c r="AH481" s="48"/>
      <c r="AI481" s="48"/>
    </row>
    <row r="482">
      <c r="A482" s="41"/>
      <c r="B482" s="42" t="str">
        <f t="shared" si="1"/>
        <v/>
      </c>
      <c r="C482" s="38" t="s">
        <v>1331</v>
      </c>
      <c r="D482" s="43" t="s">
        <v>1332</v>
      </c>
      <c r="E482" s="38" t="s">
        <v>363</v>
      </c>
      <c r="F482" s="38" t="s">
        <v>364</v>
      </c>
      <c r="G482" s="43">
        <v>5.0</v>
      </c>
      <c r="H482" s="38" t="s">
        <v>6</v>
      </c>
      <c r="I482" s="43" t="s">
        <v>366</v>
      </c>
      <c r="J482" s="43"/>
      <c r="K482" s="43"/>
      <c r="L482" s="50"/>
      <c r="M482" s="43"/>
      <c r="N482" s="43"/>
      <c r="O482" s="38" t="s">
        <v>419</v>
      </c>
      <c r="P482" s="51" t="s">
        <v>1333</v>
      </c>
      <c r="Q482" s="45">
        <v>44322.0</v>
      </c>
      <c r="R482" s="46" t="str">
        <f>IFERROR(__xludf.DUMMYFUNCTION("if(isblank($A482),"""",REGEXREPLACE($A482,   "",?(\d),?"",  ""$1""&amp;""-""&amp;$H482))"),"")</f>
        <v/>
      </c>
      <c r="S482" s="47" t="b">
        <f t="shared" si="2"/>
        <v>0</v>
      </c>
      <c r="T482" s="47" t="str">
        <f>IFERROR(__xludf.DUMMYFUNCTION("iferror(split(A482,"","",TRUE,TRUE),"""")"),"")</f>
        <v/>
      </c>
      <c r="U482" s="47"/>
      <c r="V482" s="47"/>
      <c r="W482" s="47"/>
      <c r="X482" s="46" t="str">
        <f>IFERROR(__xludf.DUMMYFUNCTION("if(T482="""","""",if($S482,""Not aligned w/ a specific learning goal."",T482&amp;"": ""&amp;vlookup(to_text(T482),'1.Learning-Goals'!$A$3:$B$100,2,FALSE)))"),"")</f>
        <v/>
      </c>
      <c r="Y482" s="46" t="str">
        <f>IFERROR(__xludf.DUMMYFUNCTION("if(U482="""","""",if($S482,""Not aligned w/ a specific learning goal."",U482&amp;"": ""&amp;vlookup(to_text(U482),'1.Learning-Goals'!$A$3:$B$100,2,FALSE)))"),"")</f>
        <v/>
      </c>
      <c r="Z482" s="46" t="str">
        <f>IFERROR(__xludf.DUMMYFUNCTION("if(V482="""","""",if($S482,""Not aligned w/ a specific learning goal."",V482&amp;"": ""&amp;vlookup(to_text(V482),'1.Learning-Goals'!$A$3:$B$100,2,FALSE)))"),"")</f>
        <v/>
      </c>
      <c r="AA482" s="46" t="str">
        <f>IFERROR(__xludf.DUMMYFUNCTION("if(W482="""","""",if($S482,""Not aligned w/ a specific learning goal."",W482&amp;"": ""&amp;vlookup(to_text(W482),'1.Learning-Goals'!$A$3:$B$100,2,FALSE)))"),"")</f>
        <v/>
      </c>
      <c r="AB482" s="48"/>
      <c r="AC482" s="48"/>
      <c r="AD482" s="48"/>
      <c r="AE482" s="48"/>
      <c r="AF482" s="48"/>
      <c r="AG482" s="48"/>
      <c r="AH482" s="48"/>
      <c r="AI482" s="48"/>
    </row>
    <row r="483">
      <c r="A483" s="41"/>
      <c r="B483" s="42" t="str">
        <f t="shared" si="1"/>
        <v/>
      </c>
      <c r="C483" s="38" t="s">
        <v>1334</v>
      </c>
      <c r="D483" s="43" t="s">
        <v>1335</v>
      </c>
      <c r="E483" s="38" t="s">
        <v>363</v>
      </c>
      <c r="F483" s="38" t="s">
        <v>364</v>
      </c>
      <c r="G483" s="43">
        <v>5.0</v>
      </c>
      <c r="H483" s="38" t="s">
        <v>6</v>
      </c>
      <c r="I483" s="43" t="s">
        <v>366</v>
      </c>
      <c r="J483" s="43"/>
      <c r="K483" s="43"/>
      <c r="L483" s="50"/>
      <c r="M483" s="43"/>
      <c r="N483" s="43"/>
      <c r="O483" s="38" t="s">
        <v>419</v>
      </c>
      <c r="P483" s="51" t="s">
        <v>1336</v>
      </c>
      <c r="Q483" s="45">
        <v>44322.0</v>
      </c>
      <c r="R483" s="46" t="str">
        <f>IFERROR(__xludf.DUMMYFUNCTION("if(isblank($A483),"""",REGEXREPLACE($A483,   "",?(\d),?"",  ""$1""&amp;""-""&amp;$H483))"),"")</f>
        <v/>
      </c>
      <c r="S483" s="47" t="b">
        <f t="shared" si="2"/>
        <v>0</v>
      </c>
      <c r="T483" s="47" t="str">
        <f>IFERROR(__xludf.DUMMYFUNCTION("iferror(split(A483,"","",TRUE,TRUE),"""")"),"")</f>
        <v/>
      </c>
      <c r="U483" s="47"/>
      <c r="V483" s="47"/>
      <c r="W483" s="47"/>
      <c r="X483" s="46" t="str">
        <f>IFERROR(__xludf.DUMMYFUNCTION("if(T483="""","""",if($S483,""Not aligned w/ a specific learning goal."",T483&amp;"": ""&amp;vlookup(to_text(T483),'1.Learning-Goals'!$A$3:$B$100,2,FALSE)))"),"")</f>
        <v/>
      </c>
      <c r="Y483" s="46" t="str">
        <f>IFERROR(__xludf.DUMMYFUNCTION("if(U483="""","""",if($S483,""Not aligned w/ a specific learning goal."",U483&amp;"": ""&amp;vlookup(to_text(U483),'1.Learning-Goals'!$A$3:$B$100,2,FALSE)))"),"")</f>
        <v/>
      </c>
      <c r="Z483" s="46" t="str">
        <f>IFERROR(__xludf.DUMMYFUNCTION("if(V483="""","""",if($S483,""Not aligned w/ a specific learning goal."",V483&amp;"": ""&amp;vlookup(to_text(V483),'1.Learning-Goals'!$A$3:$B$100,2,FALSE)))"),"")</f>
        <v/>
      </c>
      <c r="AA483" s="46" t="str">
        <f>IFERROR(__xludf.DUMMYFUNCTION("if(W483="""","""",if($S483,""Not aligned w/ a specific learning goal."",W483&amp;"": ""&amp;vlookup(to_text(W483),'1.Learning-Goals'!$A$3:$B$100,2,FALSE)))"),"")</f>
        <v/>
      </c>
      <c r="AB483" s="48"/>
      <c r="AC483" s="48"/>
      <c r="AD483" s="48"/>
      <c r="AE483" s="48"/>
      <c r="AF483" s="48"/>
      <c r="AG483" s="48"/>
      <c r="AH483" s="48"/>
      <c r="AI483" s="48"/>
    </row>
    <row r="484">
      <c r="A484" s="41"/>
      <c r="B484" s="42" t="str">
        <f t="shared" si="1"/>
        <v/>
      </c>
      <c r="C484" s="38" t="s">
        <v>1337</v>
      </c>
      <c r="D484" s="43" t="s">
        <v>1338</v>
      </c>
      <c r="E484" s="38" t="s">
        <v>363</v>
      </c>
      <c r="F484" s="38" t="s">
        <v>364</v>
      </c>
      <c r="G484" s="43">
        <v>6.0</v>
      </c>
      <c r="H484" s="38" t="s">
        <v>6</v>
      </c>
      <c r="I484" s="43" t="s">
        <v>366</v>
      </c>
      <c r="J484" s="43"/>
      <c r="K484" s="43"/>
      <c r="L484" s="50"/>
      <c r="M484" s="43"/>
      <c r="N484" s="43"/>
      <c r="O484" s="38" t="s">
        <v>419</v>
      </c>
      <c r="P484" s="51" t="s">
        <v>1339</v>
      </c>
      <c r="Q484" s="45">
        <v>44322.0</v>
      </c>
      <c r="R484" s="46" t="str">
        <f>IFERROR(__xludf.DUMMYFUNCTION("if(isblank($A484),"""",REGEXREPLACE($A484,   "",?(\d),?"",  ""$1""&amp;""-""&amp;$H484))"),"")</f>
        <v/>
      </c>
      <c r="S484" s="47" t="b">
        <f t="shared" si="2"/>
        <v>0</v>
      </c>
      <c r="T484" s="47" t="str">
        <f>IFERROR(__xludf.DUMMYFUNCTION("iferror(split(A484,"","",TRUE,TRUE),"""")"),"")</f>
        <v/>
      </c>
      <c r="U484" s="47"/>
      <c r="V484" s="47"/>
      <c r="W484" s="47"/>
      <c r="X484" s="46" t="str">
        <f>IFERROR(__xludf.DUMMYFUNCTION("if(T484="""","""",if($S484,""Not aligned w/ a specific learning goal."",T484&amp;"": ""&amp;vlookup(to_text(T484),'1.Learning-Goals'!$A$3:$B$100,2,FALSE)))"),"")</f>
        <v/>
      </c>
      <c r="Y484" s="46" t="str">
        <f>IFERROR(__xludf.DUMMYFUNCTION("if(U484="""","""",if($S484,""Not aligned w/ a specific learning goal."",U484&amp;"": ""&amp;vlookup(to_text(U484),'1.Learning-Goals'!$A$3:$B$100,2,FALSE)))"),"")</f>
        <v/>
      </c>
      <c r="Z484" s="46" t="str">
        <f>IFERROR(__xludf.DUMMYFUNCTION("if(V484="""","""",if($S484,""Not aligned w/ a specific learning goal."",V484&amp;"": ""&amp;vlookup(to_text(V484),'1.Learning-Goals'!$A$3:$B$100,2,FALSE)))"),"")</f>
        <v/>
      </c>
      <c r="AA484" s="46" t="str">
        <f>IFERROR(__xludf.DUMMYFUNCTION("if(W484="""","""",if($S484,""Not aligned w/ a specific learning goal."",W484&amp;"": ""&amp;vlookup(to_text(W484),'1.Learning-Goals'!$A$3:$B$100,2,FALSE)))"),"")</f>
        <v/>
      </c>
      <c r="AB484" s="48"/>
      <c r="AC484" s="48"/>
      <c r="AD484" s="48"/>
      <c r="AE484" s="48"/>
      <c r="AF484" s="48"/>
      <c r="AG484" s="48"/>
      <c r="AH484" s="48"/>
      <c r="AI484" s="48"/>
    </row>
    <row r="485">
      <c r="A485" s="41"/>
      <c r="B485" s="42" t="str">
        <f t="shared" si="1"/>
        <v/>
      </c>
      <c r="C485" s="38" t="s">
        <v>1340</v>
      </c>
      <c r="D485" s="43" t="s">
        <v>1341</v>
      </c>
      <c r="E485" s="38" t="s">
        <v>363</v>
      </c>
      <c r="F485" s="38" t="s">
        <v>364</v>
      </c>
      <c r="G485" s="43">
        <v>6.0</v>
      </c>
      <c r="H485" s="38" t="s">
        <v>6</v>
      </c>
      <c r="I485" s="43" t="s">
        <v>366</v>
      </c>
      <c r="J485" s="43"/>
      <c r="K485" s="43"/>
      <c r="L485" s="50"/>
      <c r="M485" s="43"/>
      <c r="N485" s="43"/>
      <c r="O485" s="38" t="s">
        <v>419</v>
      </c>
      <c r="P485" s="51" t="s">
        <v>1342</v>
      </c>
      <c r="Q485" s="45">
        <v>44322.0</v>
      </c>
      <c r="R485" s="46" t="str">
        <f>IFERROR(__xludf.DUMMYFUNCTION("if(isblank($A485),"""",REGEXREPLACE($A485,   "",?(\d),?"",  ""$1""&amp;""-""&amp;$H485))"),"")</f>
        <v/>
      </c>
      <c r="S485" s="47" t="b">
        <f t="shared" si="2"/>
        <v>0</v>
      </c>
      <c r="T485" s="47" t="str">
        <f>IFERROR(__xludf.DUMMYFUNCTION("iferror(split(A485,"","",TRUE,TRUE),"""")"),"")</f>
        <v/>
      </c>
      <c r="U485" s="47"/>
      <c r="V485" s="47"/>
      <c r="W485" s="47"/>
      <c r="X485" s="46" t="str">
        <f>IFERROR(__xludf.DUMMYFUNCTION("if(T485="""","""",if($S485,""Not aligned w/ a specific learning goal."",T485&amp;"": ""&amp;vlookup(to_text(T485),'1.Learning-Goals'!$A$3:$B$100,2,FALSE)))"),"")</f>
        <v/>
      </c>
      <c r="Y485" s="46" t="str">
        <f>IFERROR(__xludf.DUMMYFUNCTION("if(U485="""","""",if($S485,""Not aligned w/ a specific learning goal."",U485&amp;"": ""&amp;vlookup(to_text(U485),'1.Learning-Goals'!$A$3:$B$100,2,FALSE)))"),"")</f>
        <v/>
      </c>
      <c r="Z485" s="46" t="str">
        <f>IFERROR(__xludf.DUMMYFUNCTION("if(V485="""","""",if($S485,""Not aligned w/ a specific learning goal."",V485&amp;"": ""&amp;vlookup(to_text(V485),'1.Learning-Goals'!$A$3:$B$100,2,FALSE)))"),"")</f>
        <v/>
      </c>
      <c r="AA485" s="46" t="str">
        <f>IFERROR(__xludf.DUMMYFUNCTION("if(W485="""","""",if($S485,""Not aligned w/ a specific learning goal."",W485&amp;"": ""&amp;vlookup(to_text(W485),'1.Learning-Goals'!$A$3:$B$100,2,FALSE)))"),"")</f>
        <v/>
      </c>
      <c r="AB485" s="48"/>
      <c r="AC485" s="48"/>
      <c r="AD485" s="48"/>
      <c r="AE485" s="48"/>
      <c r="AF485" s="48"/>
      <c r="AG485" s="48"/>
      <c r="AH485" s="48"/>
      <c r="AI485" s="48"/>
    </row>
    <row r="486">
      <c r="A486" s="41"/>
      <c r="B486" s="42" t="str">
        <f t="shared" si="1"/>
        <v/>
      </c>
      <c r="C486" s="38" t="s">
        <v>1343</v>
      </c>
      <c r="D486" s="43" t="s">
        <v>1344</v>
      </c>
      <c r="E486" s="38" t="s">
        <v>363</v>
      </c>
      <c r="F486" s="38" t="s">
        <v>364</v>
      </c>
      <c r="G486" s="43">
        <v>6.0</v>
      </c>
      <c r="H486" s="38" t="s">
        <v>6</v>
      </c>
      <c r="I486" s="43" t="s">
        <v>366</v>
      </c>
      <c r="J486" s="43"/>
      <c r="K486" s="43"/>
      <c r="L486" s="50"/>
      <c r="M486" s="43"/>
      <c r="N486" s="43"/>
      <c r="O486" s="38" t="s">
        <v>419</v>
      </c>
      <c r="P486" s="51" t="s">
        <v>1345</v>
      </c>
      <c r="Q486" s="45">
        <v>44322.0</v>
      </c>
      <c r="R486" s="46" t="str">
        <f>IFERROR(__xludf.DUMMYFUNCTION("if(isblank($A486),"""",REGEXREPLACE($A486,   "",?(\d),?"",  ""$1""&amp;""-""&amp;$H486))"),"")</f>
        <v/>
      </c>
      <c r="S486" s="47" t="b">
        <f t="shared" si="2"/>
        <v>0</v>
      </c>
      <c r="T486" s="47" t="str">
        <f>IFERROR(__xludf.DUMMYFUNCTION("iferror(split(A486,"","",TRUE,TRUE),"""")"),"")</f>
        <v/>
      </c>
      <c r="U486" s="47"/>
      <c r="V486" s="47"/>
      <c r="W486" s="47"/>
      <c r="X486" s="46" t="str">
        <f>IFERROR(__xludf.DUMMYFUNCTION("if(T486="""","""",if($S486,""Not aligned w/ a specific learning goal."",T486&amp;"": ""&amp;vlookup(to_text(T486),'1.Learning-Goals'!$A$3:$B$100,2,FALSE)))"),"")</f>
        <v/>
      </c>
      <c r="Y486" s="46" t="str">
        <f>IFERROR(__xludf.DUMMYFUNCTION("if(U486="""","""",if($S486,""Not aligned w/ a specific learning goal."",U486&amp;"": ""&amp;vlookup(to_text(U486),'1.Learning-Goals'!$A$3:$B$100,2,FALSE)))"),"")</f>
        <v/>
      </c>
      <c r="Z486" s="46" t="str">
        <f>IFERROR(__xludf.DUMMYFUNCTION("if(V486="""","""",if($S486,""Not aligned w/ a specific learning goal."",V486&amp;"": ""&amp;vlookup(to_text(V486),'1.Learning-Goals'!$A$3:$B$100,2,FALSE)))"),"")</f>
        <v/>
      </c>
      <c r="AA486" s="46" t="str">
        <f>IFERROR(__xludf.DUMMYFUNCTION("if(W486="""","""",if($S486,""Not aligned w/ a specific learning goal."",W486&amp;"": ""&amp;vlookup(to_text(W486),'1.Learning-Goals'!$A$3:$B$100,2,FALSE)))"),"")</f>
        <v/>
      </c>
      <c r="AB486" s="48"/>
      <c r="AC486" s="48"/>
      <c r="AD486" s="48"/>
      <c r="AE486" s="48"/>
      <c r="AF486" s="48"/>
      <c r="AG486" s="48"/>
      <c r="AH486" s="48"/>
      <c r="AI486" s="48"/>
    </row>
    <row r="487">
      <c r="A487" s="41"/>
      <c r="B487" s="42" t="str">
        <f t="shared" si="1"/>
        <v/>
      </c>
      <c r="C487" s="38" t="s">
        <v>1346</v>
      </c>
      <c r="D487" s="43" t="s">
        <v>1347</v>
      </c>
      <c r="E487" s="38" t="s">
        <v>363</v>
      </c>
      <c r="F487" s="38" t="s">
        <v>364</v>
      </c>
      <c r="G487" s="43">
        <v>6.0</v>
      </c>
      <c r="H487" s="38" t="s">
        <v>6</v>
      </c>
      <c r="I487" s="43" t="s">
        <v>366</v>
      </c>
      <c r="J487" s="43"/>
      <c r="K487" s="43"/>
      <c r="L487" s="50"/>
      <c r="M487" s="43"/>
      <c r="N487" s="43"/>
      <c r="O487" s="38" t="s">
        <v>419</v>
      </c>
      <c r="P487" s="51" t="s">
        <v>1348</v>
      </c>
      <c r="Q487" s="45">
        <v>44322.0</v>
      </c>
      <c r="R487" s="46" t="str">
        <f>IFERROR(__xludf.DUMMYFUNCTION("if(isblank($A487),"""",REGEXREPLACE($A487,   "",?(\d),?"",  ""$1""&amp;""-""&amp;$H487))"),"")</f>
        <v/>
      </c>
      <c r="S487" s="47" t="b">
        <f t="shared" si="2"/>
        <v>0</v>
      </c>
      <c r="T487" s="47" t="str">
        <f>IFERROR(__xludf.DUMMYFUNCTION("iferror(split(A487,"","",TRUE,TRUE),"""")"),"")</f>
        <v/>
      </c>
      <c r="U487" s="47"/>
      <c r="V487" s="47"/>
      <c r="W487" s="47"/>
      <c r="X487" s="46" t="str">
        <f>IFERROR(__xludf.DUMMYFUNCTION("if(T487="""","""",if($S487,""Not aligned w/ a specific learning goal."",T487&amp;"": ""&amp;vlookup(to_text(T487),'1.Learning-Goals'!$A$3:$B$100,2,FALSE)))"),"")</f>
        <v/>
      </c>
      <c r="Y487" s="46" t="str">
        <f>IFERROR(__xludf.DUMMYFUNCTION("if(U487="""","""",if($S487,""Not aligned w/ a specific learning goal."",U487&amp;"": ""&amp;vlookup(to_text(U487),'1.Learning-Goals'!$A$3:$B$100,2,FALSE)))"),"")</f>
        <v/>
      </c>
      <c r="Z487" s="46" t="str">
        <f>IFERROR(__xludf.DUMMYFUNCTION("if(V487="""","""",if($S487,""Not aligned w/ a specific learning goal."",V487&amp;"": ""&amp;vlookup(to_text(V487),'1.Learning-Goals'!$A$3:$B$100,2,FALSE)))"),"")</f>
        <v/>
      </c>
      <c r="AA487" s="46" t="str">
        <f>IFERROR(__xludf.DUMMYFUNCTION("if(W487="""","""",if($S487,""Not aligned w/ a specific learning goal."",W487&amp;"": ""&amp;vlookup(to_text(W487),'1.Learning-Goals'!$A$3:$B$100,2,FALSE)))"),"")</f>
        <v/>
      </c>
      <c r="AB487" s="48"/>
      <c r="AC487" s="48"/>
      <c r="AD487" s="48"/>
      <c r="AE487" s="48"/>
      <c r="AF487" s="48"/>
      <c r="AG487" s="48"/>
      <c r="AH487" s="48"/>
      <c r="AI487" s="48"/>
    </row>
    <row r="488">
      <c r="A488" s="41"/>
      <c r="B488" s="42" t="str">
        <f t="shared" si="1"/>
        <v/>
      </c>
      <c r="C488" s="38" t="s">
        <v>1349</v>
      </c>
      <c r="D488" s="43" t="s">
        <v>1350</v>
      </c>
      <c r="E488" s="38" t="s">
        <v>363</v>
      </c>
      <c r="F488" s="38" t="s">
        <v>364</v>
      </c>
      <c r="G488" s="43">
        <v>6.0</v>
      </c>
      <c r="H488" s="38" t="s">
        <v>6</v>
      </c>
      <c r="I488" s="43" t="s">
        <v>366</v>
      </c>
      <c r="J488" s="43"/>
      <c r="K488" s="43"/>
      <c r="L488" s="50"/>
      <c r="M488" s="43"/>
      <c r="N488" s="43"/>
      <c r="O488" s="38" t="s">
        <v>419</v>
      </c>
      <c r="P488" s="51" t="s">
        <v>1351</v>
      </c>
      <c r="Q488" s="45">
        <v>44322.0</v>
      </c>
      <c r="R488" s="46" t="str">
        <f>IFERROR(__xludf.DUMMYFUNCTION("if(isblank($A488),"""",REGEXREPLACE($A488,   "",?(\d),?"",  ""$1""&amp;""-""&amp;$H488))"),"")</f>
        <v/>
      </c>
      <c r="S488" s="47" t="b">
        <f t="shared" si="2"/>
        <v>0</v>
      </c>
      <c r="T488" s="47" t="str">
        <f>IFERROR(__xludf.DUMMYFUNCTION("iferror(split(A488,"","",TRUE,TRUE),"""")"),"")</f>
        <v/>
      </c>
      <c r="U488" s="47"/>
      <c r="V488" s="47"/>
      <c r="W488" s="47"/>
      <c r="X488" s="46" t="str">
        <f>IFERROR(__xludf.DUMMYFUNCTION("if(T488="""","""",if($S488,""Not aligned w/ a specific learning goal."",T488&amp;"": ""&amp;vlookup(to_text(T488),'1.Learning-Goals'!$A$3:$B$100,2,FALSE)))"),"")</f>
        <v/>
      </c>
      <c r="Y488" s="46" t="str">
        <f>IFERROR(__xludf.DUMMYFUNCTION("if(U488="""","""",if($S488,""Not aligned w/ a specific learning goal."",U488&amp;"": ""&amp;vlookup(to_text(U488),'1.Learning-Goals'!$A$3:$B$100,2,FALSE)))"),"")</f>
        <v/>
      </c>
      <c r="Z488" s="46" t="str">
        <f>IFERROR(__xludf.DUMMYFUNCTION("if(V488="""","""",if($S488,""Not aligned w/ a specific learning goal."",V488&amp;"": ""&amp;vlookup(to_text(V488),'1.Learning-Goals'!$A$3:$B$100,2,FALSE)))"),"")</f>
        <v/>
      </c>
      <c r="AA488" s="46" t="str">
        <f>IFERROR(__xludf.DUMMYFUNCTION("if(W488="""","""",if($S488,""Not aligned w/ a specific learning goal."",W488&amp;"": ""&amp;vlookup(to_text(W488),'1.Learning-Goals'!$A$3:$B$100,2,FALSE)))"),"")</f>
        <v/>
      </c>
      <c r="AB488" s="48"/>
      <c r="AC488" s="48"/>
      <c r="AD488" s="48"/>
      <c r="AE488" s="48"/>
      <c r="AF488" s="48"/>
      <c r="AG488" s="48"/>
      <c r="AH488" s="48"/>
      <c r="AI488" s="48"/>
    </row>
    <row r="489">
      <c r="A489" s="49" t="s">
        <v>10</v>
      </c>
      <c r="B489" s="42" t="str">
        <f t="shared" si="1"/>
        <v>1: Explain how animal behavior facilitates in reproduction, and explain how exceptions to a general rule arise (i.e. sex role reversal)</v>
      </c>
      <c r="C489" s="38" t="s">
        <v>1352</v>
      </c>
      <c r="D489" s="43" t="s">
        <v>1353</v>
      </c>
      <c r="E489" s="38" t="s">
        <v>363</v>
      </c>
      <c r="F489" s="38" t="s">
        <v>364</v>
      </c>
      <c r="G489" s="43">
        <v>6.0</v>
      </c>
      <c r="H489" s="38" t="s">
        <v>6</v>
      </c>
      <c r="I489" s="43" t="s">
        <v>366</v>
      </c>
      <c r="J489" s="43"/>
      <c r="K489" s="43"/>
      <c r="L489" s="50"/>
      <c r="M489" s="43"/>
      <c r="N489" s="43"/>
      <c r="O489" s="38" t="s">
        <v>419</v>
      </c>
      <c r="P489" s="51" t="s">
        <v>1354</v>
      </c>
      <c r="Q489" s="45">
        <v>44322.0</v>
      </c>
      <c r="R489" s="46" t="str">
        <f>IFERROR(__xludf.DUMMYFUNCTION("if(isblank($A489),"""",REGEXREPLACE($A489,   "",?(\d),?"",  ""$1""&amp;""-""&amp;$H489))"),"1-ELA")</f>
        <v>1-ELA</v>
      </c>
      <c r="S489" s="47" t="b">
        <f t="shared" si="2"/>
        <v>0</v>
      </c>
      <c r="T489" s="47">
        <f>IFERROR(__xludf.DUMMYFUNCTION("iferror(split(A489,"","",TRUE,TRUE),"""")"),1.0)</f>
        <v>1</v>
      </c>
      <c r="U489" s="47"/>
      <c r="V489" s="47"/>
      <c r="W489" s="47"/>
      <c r="X489" s="46" t="str">
        <f>IFERROR(__xludf.DUMMYFUNCTION("if(T489="""","""",if($S489,""Not aligned w/ a specific learning goal."",T489&amp;"": ""&amp;vlookup(to_text(T489),'1.Learning-Goals'!$A$3:$B$100,2,FALSE)))"),"1: Explain how animal behavior facilitates in reproduction, and explain how exceptions to a general rule arise (i.e. sex role reversal)")</f>
        <v>1: Explain how animal behavior facilitates in reproduction, and explain how exceptions to a general rule arise (i.e. sex role reversal)</v>
      </c>
      <c r="Y489" s="46" t="str">
        <f>IFERROR(__xludf.DUMMYFUNCTION("if(U489="""","""",if($S489,""Not aligned w/ a specific learning goal."",U489&amp;"": ""&amp;vlookup(to_text(U489),'1.Learning-Goals'!$A$3:$B$100,2,FALSE)))"),"")</f>
        <v/>
      </c>
      <c r="Z489" s="46" t="str">
        <f>IFERROR(__xludf.DUMMYFUNCTION("if(V489="""","""",if($S489,""Not aligned w/ a specific learning goal."",V489&amp;"": ""&amp;vlookup(to_text(V489),'1.Learning-Goals'!$A$3:$B$100,2,FALSE)))"),"")</f>
        <v/>
      </c>
      <c r="AA489" s="46" t="str">
        <f>IFERROR(__xludf.DUMMYFUNCTION("if(W489="""","""",if($S489,""Not aligned w/ a specific learning goal."",W489&amp;"": ""&amp;vlookup(to_text(W489),'1.Learning-Goals'!$A$3:$B$100,2,FALSE)))"),"")</f>
        <v/>
      </c>
      <c r="AB489" s="48"/>
      <c r="AC489" s="48"/>
      <c r="AD489" s="48"/>
      <c r="AE489" s="48"/>
      <c r="AF489" s="48"/>
      <c r="AG489" s="48"/>
      <c r="AH489" s="48"/>
      <c r="AI489" s="48"/>
    </row>
    <row r="490">
      <c r="A490" s="41"/>
      <c r="B490" s="42" t="str">
        <f t="shared" si="1"/>
        <v/>
      </c>
      <c r="C490" s="38" t="s">
        <v>1355</v>
      </c>
      <c r="D490" s="43" t="s">
        <v>1356</v>
      </c>
      <c r="E490" s="38" t="s">
        <v>363</v>
      </c>
      <c r="F490" s="38" t="s">
        <v>364</v>
      </c>
      <c r="G490" s="43">
        <v>6.0</v>
      </c>
      <c r="H490" s="38" t="s">
        <v>6</v>
      </c>
      <c r="I490" s="43" t="s">
        <v>366</v>
      </c>
      <c r="J490" s="43"/>
      <c r="K490" s="43"/>
      <c r="L490" s="50"/>
      <c r="M490" s="43"/>
      <c r="N490" s="43"/>
      <c r="O490" s="38" t="s">
        <v>419</v>
      </c>
      <c r="P490" s="51" t="s">
        <v>1357</v>
      </c>
      <c r="Q490" s="45">
        <v>44322.0</v>
      </c>
      <c r="R490" s="46" t="str">
        <f>IFERROR(__xludf.DUMMYFUNCTION("if(isblank($A490),"""",REGEXREPLACE($A490,   "",?(\d),?"",  ""$1""&amp;""-""&amp;$H490))"),"")</f>
        <v/>
      </c>
      <c r="S490" s="47" t="b">
        <f t="shared" si="2"/>
        <v>0</v>
      </c>
      <c r="T490" s="47" t="str">
        <f>IFERROR(__xludf.DUMMYFUNCTION("iferror(split(A490,"","",TRUE,TRUE),"""")"),"")</f>
        <v/>
      </c>
      <c r="U490" s="47"/>
      <c r="V490" s="47"/>
      <c r="W490" s="47"/>
      <c r="X490" s="46" t="str">
        <f>IFERROR(__xludf.DUMMYFUNCTION("if(T490="""","""",if($S490,""Not aligned w/ a specific learning goal."",T490&amp;"": ""&amp;vlookup(to_text(T490),'1.Learning-Goals'!$A$3:$B$100,2,FALSE)))"),"")</f>
        <v/>
      </c>
      <c r="Y490" s="46" t="str">
        <f>IFERROR(__xludf.DUMMYFUNCTION("if(U490="""","""",if($S490,""Not aligned w/ a specific learning goal."",U490&amp;"": ""&amp;vlookup(to_text(U490),'1.Learning-Goals'!$A$3:$B$100,2,FALSE)))"),"")</f>
        <v/>
      </c>
      <c r="Z490" s="46" t="str">
        <f>IFERROR(__xludf.DUMMYFUNCTION("if(V490="""","""",if($S490,""Not aligned w/ a specific learning goal."",V490&amp;"": ""&amp;vlookup(to_text(V490),'1.Learning-Goals'!$A$3:$B$100,2,FALSE)))"),"")</f>
        <v/>
      </c>
      <c r="AA490" s="46" t="str">
        <f>IFERROR(__xludf.DUMMYFUNCTION("if(W490="""","""",if($S490,""Not aligned w/ a specific learning goal."",W490&amp;"": ""&amp;vlookup(to_text(W490),'1.Learning-Goals'!$A$3:$B$100,2,FALSE)))"),"")</f>
        <v/>
      </c>
      <c r="AB490" s="48"/>
      <c r="AC490" s="48"/>
      <c r="AD490" s="48"/>
      <c r="AE490" s="48"/>
      <c r="AF490" s="48"/>
      <c r="AG490" s="48"/>
      <c r="AH490" s="48"/>
      <c r="AI490" s="48"/>
    </row>
    <row r="491">
      <c r="A491" s="41"/>
      <c r="B491" s="42" t="str">
        <f t="shared" si="1"/>
        <v/>
      </c>
      <c r="C491" s="38" t="s">
        <v>1358</v>
      </c>
      <c r="D491" s="43" t="s">
        <v>1359</v>
      </c>
      <c r="E491" s="38" t="s">
        <v>363</v>
      </c>
      <c r="F491" s="38" t="s">
        <v>364</v>
      </c>
      <c r="G491" s="43">
        <v>6.0</v>
      </c>
      <c r="H491" s="38" t="s">
        <v>6</v>
      </c>
      <c r="I491" s="43" t="s">
        <v>366</v>
      </c>
      <c r="J491" s="43"/>
      <c r="K491" s="43"/>
      <c r="L491" s="50"/>
      <c r="M491" s="43"/>
      <c r="N491" s="43"/>
      <c r="O491" s="38" t="s">
        <v>419</v>
      </c>
      <c r="P491" s="51" t="s">
        <v>1360</v>
      </c>
      <c r="Q491" s="45">
        <v>44322.0</v>
      </c>
      <c r="R491" s="46" t="str">
        <f>IFERROR(__xludf.DUMMYFUNCTION("if(isblank($A491),"""",REGEXREPLACE($A491,   "",?(\d),?"",  ""$1""&amp;""-""&amp;$H491))"),"")</f>
        <v/>
      </c>
      <c r="S491" s="47" t="b">
        <f t="shared" si="2"/>
        <v>0</v>
      </c>
      <c r="T491" s="47" t="str">
        <f>IFERROR(__xludf.DUMMYFUNCTION("iferror(split(A491,"","",TRUE,TRUE),"""")"),"")</f>
        <v/>
      </c>
      <c r="U491" s="47"/>
      <c r="V491" s="47"/>
      <c r="W491" s="47"/>
      <c r="X491" s="46" t="str">
        <f>IFERROR(__xludf.DUMMYFUNCTION("if(T491="""","""",if($S491,""Not aligned w/ a specific learning goal."",T491&amp;"": ""&amp;vlookup(to_text(T491),'1.Learning-Goals'!$A$3:$B$100,2,FALSE)))"),"")</f>
        <v/>
      </c>
      <c r="Y491" s="46" t="str">
        <f>IFERROR(__xludf.DUMMYFUNCTION("if(U491="""","""",if($S491,""Not aligned w/ a specific learning goal."",U491&amp;"": ""&amp;vlookup(to_text(U491),'1.Learning-Goals'!$A$3:$B$100,2,FALSE)))"),"")</f>
        <v/>
      </c>
      <c r="Z491" s="46" t="str">
        <f>IFERROR(__xludf.DUMMYFUNCTION("if(V491="""","""",if($S491,""Not aligned w/ a specific learning goal."",V491&amp;"": ""&amp;vlookup(to_text(V491),'1.Learning-Goals'!$A$3:$B$100,2,FALSE)))"),"")</f>
        <v/>
      </c>
      <c r="AA491" s="46" t="str">
        <f>IFERROR(__xludf.DUMMYFUNCTION("if(W491="""","""",if($S491,""Not aligned w/ a specific learning goal."",W491&amp;"": ""&amp;vlookup(to_text(W491),'1.Learning-Goals'!$A$3:$B$100,2,FALSE)))"),"")</f>
        <v/>
      </c>
      <c r="AB491" s="48"/>
      <c r="AC491" s="48"/>
      <c r="AD491" s="48"/>
      <c r="AE491" s="48"/>
      <c r="AF491" s="48"/>
      <c r="AG491" s="48"/>
      <c r="AH491" s="48"/>
      <c r="AI491" s="48"/>
    </row>
    <row r="492">
      <c r="A492" s="41"/>
      <c r="B492" s="42" t="str">
        <f t="shared" si="1"/>
        <v/>
      </c>
      <c r="C492" s="38" t="s">
        <v>1361</v>
      </c>
      <c r="D492" s="43" t="s">
        <v>1362</v>
      </c>
      <c r="E492" s="38" t="s">
        <v>363</v>
      </c>
      <c r="F492" s="38" t="s">
        <v>364</v>
      </c>
      <c r="G492" s="43">
        <v>6.0</v>
      </c>
      <c r="H492" s="38" t="s">
        <v>6</v>
      </c>
      <c r="I492" s="43" t="s">
        <v>366</v>
      </c>
      <c r="J492" s="43"/>
      <c r="K492" s="43"/>
      <c r="L492" s="50"/>
      <c r="M492" s="43"/>
      <c r="N492" s="43"/>
      <c r="O492" s="38" t="s">
        <v>419</v>
      </c>
      <c r="P492" s="51" t="s">
        <v>1363</v>
      </c>
      <c r="Q492" s="45">
        <v>44322.0</v>
      </c>
      <c r="R492" s="46" t="str">
        <f>IFERROR(__xludf.DUMMYFUNCTION("if(isblank($A492),"""",REGEXREPLACE($A492,   "",?(\d),?"",  ""$1""&amp;""-""&amp;$H492))"),"")</f>
        <v/>
      </c>
      <c r="S492" s="47" t="b">
        <f t="shared" si="2"/>
        <v>0</v>
      </c>
      <c r="T492" s="47" t="str">
        <f>IFERROR(__xludf.DUMMYFUNCTION("iferror(split(A492,"","",TRUE,TRUE),"""")"),"")</f>
        <v/>
      </c>
      <c r="U492" s="47"/>
      <c r="V492" s="47"/>
      <c r="W492" s="47"/>
      <c r="X492" s="46" t="str">
        <f>IFERROR(__xludf.DUMMYFUNCTION("if(T492="""","""",if($S492,""Not aligned w/ a specific learning goal."",T492&amp;"": ""&amp;vlookup(to_text(T492),'1.Learning-Goals'!$A$3:$B$100,2,FALSE)))"),"")</f>
        <v/>
      </c>
      <c r="Y492" s="46" t="str">
        <f>IFERROR(__xludf.DUMMYFUNCTION("if(U492="""","""",if($S492,""Not aligned w/ a specific learning goal."",U492&amp;"": ""&amp;vlookup(to_text(U492),'1.Learning-Goals'!$A$3:$B$100,2,FALSE)))"),"")</f>
        <v/>
      </c>
      <c r="Z492" s="46" t="str">
        <f>IFERROR(__xludf.DUMMYFUNCTION("if(V492="""","""",if($S492,""Not aligned w/ a specific learning goal."",V492&amp;"": ""&amp;vlookup(to_text(V492),'1.Learning-Goals'!$A$3:$B$100,2,FALSE)))"),"")</f>
        <v/>
      </c>
      <c r="AA492" s="46" t="str">
        <f>IFERROR(__xludf.DUMMYFUNCTION("if(W492="""","""",if($S492,""Not aligned w/ a specific learning goal."",W492&amp;"": ""&amp;vlookup(to_text(W492),'1.Learning-Goals'!$A$3:$B$100,2,FALSE)))"),"")</f>
        <v/>
      </c>
      <c r="AB492" s="48"/>
      <c r="AC492" s="48"/>
      <c r="AD492" s="48"/>
      <c r="AE492" s="48"/>
      <c r="AF492" s="48"/>
      <c r="AG492" s="48"/>
      <c r="AH492" s="48"/>
      <c r="AI492" s="48"/>
    </row>
    <row r="493">
      <c r="A493" s="41"/>
      <c r="B493" s="42" t="str">
        <f t="shared" si="1"/>
        <v/>
      </c>
      <c r="C493" s="38" t="s">
        <v>1364</v>
      </c>
      <c r="D493" s="43" t="s">
        <v>1365</v>
      </c>
      <c r="E493" s="38" t="s">
        <v>363</v>
      </c>
      <c r="F493" s="38" t="s">
        <v>364</v>
      </c>
      <c r="G493" s="43">
        <v>6.0</v>
      </c>
      <c r="H493" s="38" t="s">
        <v>6</v>
      </c>
      <c r="I493" s="43" t="s">
        <v>366</v>
      </c>
      <c r="J493" s="43"/>
      <c r="K493" s="43"/>
      <c r="L493" s="50"/>
      <c r="M493" s="43"/>
      <c r="N493" s="43"/>
      <c r="O493" s="38" t="s">
        <v>419</v>
      </c>
      <c r="P493" s="51" t="s">
        <v>1366</v>
      </c>
      <c r="Q493" s="45">
        <v>44322.0</v>
      </c>
      <c r="R493" s="46" t="str">
        <f>IFERROR(__xludf.DUMMYFUNCTION("if(isblank($A493),"""",REGEXREPLACE($A493,   "",?(\d),?"",  ""$1""&amp;""-""&amp;$H493))"),"")</f>
        <v/>
      </c>
      <c r="S493" s="47" t="b">
        <f t="shared" si="2"/>
        <v>0</v>
      </c>
      <c r="T493" s="47" t="str">
        <f>IFERROR(__xludf.DUMMYFUNCTION("iferror(split(A493,"","",TRUE,TRUE),"""")"),"")</f>
        <v/>
      </c>
      <c r="U493" s="47"/>
      <c r="V493" s="47"/>
      <c r="W493" s="47"/>
      <c r="X493" s="46" t="str">
        <f>IFERROR(__xludf.DUMMYFUNCTION("if(T493="""","""",if($S493,""Not aligned w/ a specific learning goal."",T493&amp;"": ""&amp;vlookup(to_text(T493),'1.Learning-Goals'!$A$3:$B$100,2,FALSE)))"),"")</f>
        <v/>
      </c>
      <c r="Y493" s="46" t="str">
        <f>IFERROR(__xludf.DUMMYFUNCTION("if(U493="""","""",if($S493,""Not aligned w/ a specific learning goal."",U493&amp;"": ""&amp;vlookup(to_text(U493),'1.Learning-Goals'!$A$3:$B$100,2,FALSE)))"),"")</f>
        <v/>
      </c>
      <c r="Z493" s="46" t="str">
        <f>IFERROR(__xludf.DUMMYFUNCTION("if(V493="""","""",if($S493,""Not aligned w/ a specific learning goal."",V493&amp;"": ""&amp;vlookup(to_text(V493),'1.Learning-Goals'!$A$3:$B$100,2,FALSE)))"),"")</f>
        <v/>
      </c>
      <c r="AA493" s="46" t="str">
        <f>IFERROR(__xludf.DUMMYFUNCTION("if(W493="""","""",if($S493,""Not aligned w/ a specific learning goal."",W493&amp;"": ""&amp;vlookup(to_text(W493),'1.Learning-Goals'!$A$3:$B$100,2,FALSE)))"),"")</f>
        <v/>
      </c>
      <c r="AB493" s="48"/>
      <c r="AC493" s="48"/>
      <c r="AD493" s="48"/>
      <c r="AE493" s="48"/>
      <c r="AF493" s="48"/>
      <c r="AG493" s="48"/>
      <c r="AH493" s="48"/>
      <c r="AI493" s="48"/>
    </row>
    <row r="494">
      <c r="A494" s="41"/>
      <c r="B494" s="42" t="str">
        <f t="shared" si="1"/>
        <v/>
      </c>
      <c r="C494" s="38" t="s">
        <v>1367</v>
      </c>
      <c r="D494" s="43" t="s">
        <v>1368</v>
      </c>
      <c r="E494" s="38" t="s">
        <v>363</v>
      </c>
      <c r="F494" s="38" t="s">
        <v>364</v>
      </c>
      <c r="G494" s="43">
        <v>7.0</v>
      </c>
      <c r="H494" s="38" t="s">
        <v>6</v>
      </c>
      <c r="I494" s="43" t="s">
        <v>366</v>
      </c>
      <c r="J494" s="43"/>
      <c r="K494" s="43"/>
      <c r="L494" s="50"/>
      <c r="M494" s="43"/>
      <c r="N494" s="43"/>
      <c r="O494" s="38" t="s">
        <v>419</v>
      </c>
      <c r="P494" s="51" t="s">
        <v>1369</v>
      </c>
      <c r="Q494" s="45">
        <v>44385.0</v>
      </c>
      <c r="R494" s="46" t="str">
        <f>IFERROR(__xludf.DUMMYFUNCTION("if(isblank($A494),"""",REGEXREPLACE($A494,   "",?(\d),?"",  ""$1""&amp;""-""&amp;$H494))"),"")</f>
        <v/>
      </c>
      <c r="S494" s="47" t="b">
        <f t="shared" si="2"/>
        <v>0</v>
      </c>
      <c r="T494" s="47" t="str">
        <f>IFERROR(__xludf.DUMMYFUNCTION("iferror(split(A494,"","",TRUE,TRUE),"""")"),"")</f>
        <v/>
      </c>
      <c r="U494" s="47"/>
      <c r="V494" s="47"/>
      <c r="W494" s="47"/>
      <c r="X494" s="46" t="str">
        <f>IFERROR(__xludf.DUMMYFUNCTION("if(T494="""","""",if($S494,""Not aligned w/ a specific learning goal."",T494&amp;"": ""&amp;vlookup(to_text(T494),'1.Learning-Goals'!$A$3:$B$100,2,FALSE)))"),"")</f>
        <v/>
      </c>
      <c r="Y494" s="46" t="str">
        <f>IFERROR(__xludf.DUMMYFUNCTION("if(U494="""","""",if($S494,""Not aligned w/ a specific learning goal."",U494&amp;"": ""&amp;vlookup(to_text(U494),'1.Learning-Goals'!$A$3:$B$100,2,FALSE)))"),"")</f>
        <v/>
      </c>
      <c r="Z494" s="46" t="str">
        <f>IFERROR(__xludf.DUMMYFUNCTION("if(V494="""","""",if($S494,""Not aligned w/ a specific learning goal."",V494&amp;"": ""&amp;vlookup(to_text(V494),'1.Learning-Goals'!$A$3:$B$100,2,FALSE)))"),"")</f>
        <v/>
      </c>
      <c r="AA494" s="46" t="str">
        <f>IFERROR(__xludf.DUMMYFUNCTION("if(W494="""","""",if($S494,""Not aligned w/ a specific learning goal."",W494&amp;"": ""&amp;vlookup(to_text(W494),'1.Learning-Goals'!$A$3:$B$100,2,FALSE)))"),"")</f>
        <v/>
      </c>
      <c r="AB494" s="48"/>
      <c r="AC494" s="48"/>
      <c r="AD494" s="48"/>
      <c r="AE494" s="48"/>
      <c r="AF494" s="48"/>
      <c r="AG494" s="48"/>
      <c r="AH494" s="48"/>
      <c r="AI494" s="48"/>
    </row>
    <row r="495">
      <c r="A495" s="41"/>
      <c r="B495" s="42" t="str">
        <f t="shared" si="1"/>
        <v/>
      </c>
      <c r="C495" s="38" t="s">
        <v>1370</v>
      </c>
      <c r="D495" s="43" t="s">
        <v>1371</v>
      </c>
      <c r="E495" s="38" t="s">
        <v>363</v>
      </c>
      <c r="F495" s="38" t="s">
        <v>364</v>
      </c>
      <c r="G495" s="43">
        <v>7.0</v>
      </c>
      <c r="H495" s="38" t="s">
        <v>6</v>
      </c>
      <c r="I495" s="43" t="s">
        <v>366</v>
      </c>
      <c r="J495" s="43"/>
      <c r="K495" s="43"/>
      <c r="L495" s="50"/>
      <c r="M495" s="43"/>
      <c r="N495" s="43"/>
      <c r="O495" s="38" t="s">
        <v>419</v>
      </c>
      <c r="P495" s="51" t="s">
        <v>1372</v>
      </c>
      <c r="Q495" s="45">
        <v>44385.0</v>
      </c>
      <c r="R495" s="46" t="str">
        <f>IFERROR(__xludf.DUMMYFUNCTION("if(isblank($A495),"""",REGEXREPLACE($A495,   "",?(\d),?"",  ""$1""&amp;""-""&amp;$H495))"),"")</f>
        <v/>
      </c>
      <c r="S495" s="47" t="b">
        <f t="shared" si="2"/>
        <v>0</v>
      </c>
      <c r="T495" s="47" t="str">
        <f>IFERROR(__xludf.DUMMYFUNCTION("iferror(split(A495,"","",TRUE,TRUE),"""")"),"")</f>
        <v/>
      </c>
      <c r="U495" s="47"/>
      <c r="V495" s="47"/>
      <c r="W495" s="47"/>
      <c r="X495" s="46" t="str">
        <f>IFERROR(__xludf.DUMMYFUNCTION("if(T495="""","""",if($S495,""Not aligned w/ a specific learning goal."",T495&amp;"": ""&amp;vlookup(to_text(T495),'1.Learning-Goals'!$A$3:$B$100,2,FALSE)))"),"")</f>
        <v/>
      </c>
      <c r="Y495" s="46" t="str">
        <f>IFERROR(__xludf.DUMMYFUNCTION("if(U495="""","""",if($S495,""Not aligned w/ a specific learning goal."",U495&amp;"": ""&amp;vlookup(to_text(U495),'1.Learning-Goals'!$A$3:$B$100,2,FALSE)))"),"")</f>
        <v/>
      </c>
      <c r="Z495" s="46" t="str">
        <f>IFERROR(__xludf.DUMMYFUNCTION("if(V495="""","""",if($S495,""Not aligned w/ a specific learning goal."",V495&amp;"": ""&amp;vlookup(to_text(V495),'1.Learning-Goals'!$A$3:$B$100,2,FALSE)))"),"")</f>
        <v/>
      </c>
      <c r="AA495" s="46" t="str">
        <f>IFERROR(__xludf.DUMMYFUNCTION("if(W495="""","""",if($S495,""Not aligned w/ a specific learning goal."",W495&amp;"": ""&amp;vlookup(to_text(W495),'1.Learning-Goals'!$A$3:$B$100,2,FALSE)))"),"")</f>
        <v/>
      </c>
      <c r="AB495" s="48"/>
      <c r="AC495" s="48"/>
      <c r="AD495" s="48"/>
      <c r="AE495" s="48"/>
      <c r="AF495" s="48"/>
      <c r="AG495" s="48"/>
      <c r="AH495" s="48"/>
      <c r="AI495" s="48"/>
    </row>
    <row r="496">
      <c r="A496" s="41"/>
      <c r="B496" s="42" t="str">
        <f t="shared" si="1"/>
        <v/>
      </c>
      <c r="C496" s="38" t="s">
        <v>1373</v>
      </c>
      <c r="D496" s="43" t="s">
        <v>1374</v>
      </c>
      <c r="E496" s="38" t="s">
        <v>363</v>
      </c>
      <c r="F496" s="38" t="s">
        <v>364</v>
      </c>
      <c r="G496" s="43">
        <v>7.0</v>
      </c>
      <c r="H496" s="38" t="s">
        <v>6</v>
      </c>
      <c r="I496" s="43" t="s">
        <v>366</v>
      </c>
      <c r="J496" s="43"/>
      <c r="K496" s="43"/>
      <c r="L496" s="50"/>
      <c r="M496" s="43"/>
      <c r="N496" s="43"/>
      <c r="O496" s="38" t="s">
        <v>419</v>
      </c>
      <c r="P496" s="51" t="s">
        <v>1375</v>
      </c>
      <c r="Q496" s="45">
        <v>44385.0</v>
      </c>
      <c r="R496" s="46" t="str">
        <f>IFERROR(__xludf.DUMMYFUNCTION("if(isblank($A496),"""",REGEXREPLACE($A496,   "",?(\d),?"",  ""$1""&amp;""-""&amp;$H496))"),"")</f>
        <v/>
      </c>
      <c r="S496" s="47" t="b">
        <f t="shared" si="2"/>
        <v>0</v>
      </c>
      <c r="T496" s="47" t="str">
        <f>IFERROR(__xludf.DUMMYFUNCTION("iferror(split(A496,"","",TRUE,TRUE),"""")"),"")</f>
        <v/>
      </c>
      <c r="U496" s="47"/>
      <c r="V496" s="47"/>
      <c r="W496" s="47"/>
      <c r="X496" s="46" t="str">
        <f>IFERROR(__xludf.DUMMYFUNCTION("if(T496="""","""",if($S496,""Not aligned w/ a specific learning goal."",T496&amp;"": ""&amp;vlookup(to_text(T496),'1.Learning-Goals'!$A$3:$B$100,2,FALSE)))"),"")</f>
        <v/>
      </c>
      <c r="Y496" s="46" t="str">
        <f>IFERROR(__xludf.DUMMYFUNCTION("if(U496="""","""",if($S496,""Not aligned w/ a specific learning goal."",U496&amp;"": ""&amp;vlookup(to_text(U496),'1.Learning-Goals'!$A$3:$B$100,2,FALSE)))"),"")</f>
        <v/>
      </c>
      <c r="Z496" s="46" t="str">
        <f>IFERROR(__xludf.DUMMYFUNCTION("if(V496="""","""",if($S496,""Not aligned w/ a specific learning goal."",V496&amp;"": ""&amp;vlookup(to_text(V496),'1.Learning-Goals'!$A$3:$B$100,2,FALSE)))"),"")</f>
        <v/>
      </c>
      <c r="AA496" s="46" t="str">
        <f>IFERROR(__xludf.DUMMYFUNCTION("if(W496="""","""",if($S496,""Not aligned w/ a specific learning goal."",W496&amp;"": ""&amp;vlookup(to_text(W496),'1.Learning-Goals'!$A$3:$B$100,2,FALSE)))"),"")</f>
        <v/>
      </c>
      <c r="AB496" s="48"/>
      <c r="AC496" s="48"/>
      <c r="AD496" s="48"/>
      <c r="AE496" s="48"/>
      <c r="AF496" s="48"/>
      <c r="AG496" s="48"/>
      <c r="AH496" s="48"/>
      <c r="AI496" s="48"/>
    </row>
    <row r="497">
      <c r="A497" s="41"/>
      <c r="B497" s="42" t="str">
        <f t="shared" si="1"/>
        <v/>
      </c>
      <c r="C497" s="38" t="s">
        <v>1376</v>
      </c>
      <c r="D497" s="43" t="s">
        <v>1377</v>
      </c>
      <c r="E497" s="38" t="s">
        <v>363</v>
      </c>
      <c r="F497" s="38" t="s">
        <v>364</v>
      </c>
      <c r="G497" s="43">
        <v>7.0</v>
      </c>
      <c r="H497" s="38" t="s">
        <v>6</v>
      </c>
      <c r="I497" s="43" t="s">
        <v>366</v>
      </c>
      <c r="J497" s="43"/>
      <c r="K497" s="43"/>
      <c r="L497" s="50"/>
      <c r="M497" s="43"/>
      <c r="N497" s="43"/>
      <c r="O497" s="38" t="s">
        <v>419</v>
      </c>
      <c r="P497" s="51" t="s">
        <v>1378</v>
      </c>
      <c r="Q497" s="45">
        <v>44385.0</v>
      </c>
      <c r="R497" s="46" t="str">
        <f>IFERROR(__xludf.DUMMYFUNCTION("if(isblank($A497),"""",REGEXREPLACE($A497,   "",?(\d),?"",  ""$1""&amp;""-""&amp;$H497))"),"")</f>
        <v/>
      </c>
      <c r="S497" s="47" t="b">
        <f t="shared" si="2"/>
        <v>0</v>
      </c>
      <c r="T497" s="47" t="str">
        <f>IFERROR(__xludf.DUMMYFUNCTION("iferror(split(A497,"","",TRUE,TRUE),"""")"),"")</f>
        <v/>
      </c>
      <c r="U497" s="47"/>
      <c r="V497" s="47"/>
      <c r="W497" s="47"/>
      <c r="X497" s="46" t="str">
        <f>IFERROR(__xludf.DUMMYFUNCTION("if(T497="""","""",if($S497,""Not aligned w/ a specific learning goal."",T497&amp;"": ""&amp;vlookup(to_text(T497),'1.Learning-Goals'!$A$3:$B$100,2,FALSE)))"),"")</f>
        <v/>
      </c>
      <c r="Y497" s="46" t="str">
        <f>IFERROR(__xludf.DUMMYFUNCTION("if(U497="""","""",if($S497,""Not aligned w/ a specific learning goal."",U497&amp;"": ""&amp;vlookup(to_text(U497),'1.Learning-Goals'!$A$3:$B$100,2,FALSE)))"),"")</f>
        <v/>
      </c>
      <c r="Z497" s="46" t="str">
        <f>IFERROR(__xludf.DUMMYFUNCTION("if(V497="""","""",if($S497,""Not aligned w/ a specific learning goal."",V497&amp;"": ""&amp;vlookup(to_text(V497),'1.Learning-Goals'!$A$3:$B$100,2,FALSE)))"),"")</f>
        <v/>
      </c>
      <c r="AA497" s="46" t="str">
        <f>IFERROR(__xludf.DUMMYFUNCTION("if(W497="""","""",if($S497,""Not aligned w/ a specific learning goal."",W497&amp;"": ""&amp;vlookup(to_text(W497),'1.Learning-Goals'!$A$3:$B$100,2,FALSE)))"),"")</f>
        <v/>
      </c>
      <c r="AB497" s="48"/>
      <c r="AC497" s="48"/>
      <c r="AD497" s="48"/>
      <c r="AE497" s="48"/>
      <c r="AF497" s="48"/>
      <c r="AG497" s="48"/>
      <c r="AH497" s="48"/>
      <c r="AI497" s="48"/>
    </row>
    <row r="498">
      <c r="A498" s="41"/>
      <c r="B498" s="42" t="str">
        <f t="shared" si="1"/>
        <v/>
      </c>
      <c r="C498" s="38" t="s">
        <v>1379</v>
      </c>
      <c r="D498" s="43" t="s">
        <v>1380</v>
      </c>
      <c r="E498" s="38" t="s">
        <v>363</v>
      </c>
      <c r="F498" s="38" t="s">
        <v>364</v>
      </c>
      <c r="G498" s="43">
        <v>7.0</v>
      </c>
      <c r="H498" s="38" t="s">
        <v>6</v>
      </c>
      <c r="I498" s="43" t="s">
        <v>366</v>
      </c>
      <c r="J498" s="43"/>
      <c r="K498" s="43"/>
      <c r="L498" s="50"/>
      <c r="M498" s="43"/>
      <c r="N498" s="43"/>
      <c r="O498" s="38" t="s">
        <v>419</v>
      </c>
      <c r="P498" s="51" t="s">
        <v>1381</v>
      </c>
      <c r="Q498" s="45">
        <v>44385.0</v>
      </c>
      <c r="R498" s="46" t="str">
        <f>IFERROR(__xludf.DUMMYFUNCTION("if(isblank($A498),"""",REGEXREPLACE($A498,   "",?(\d),?"",  ""$1""&amp;""-""&amp;$H498))"),"")</f>
        <v/>
      </c>
      <c r="S498" s="47" t="b">
        <f t="shared" si="2"/>
        <v>0</v>
      </c>
      <c r="T498" s="47" t="str">
        <f>IFERROR(__xludf.DUMMYFUNCTION("iferror(split(A498,"","",TRUE,TRUE),"""")"),"")</f>
        <v/>
      </c>
      <c r="U498" s="47"/>
      <c r="V498" s="47"/>
      <c r="W498" s="47"/>
      <c r="X498" s="46" t="str">
        <f>IFERROR(__xludf.DUMMYFUNCTION("if(T498="""","""",if($S498,""Not aligned w/ a specific learning goal."",T498&amp;"": ""&amp;vlookup(to_text(T498),'1.Learning-Goals'!$A$3:$B$100,2,FALSE)))"),"")</f>
        <v/>
      </c>
      <c r="Y498" s="46" t="str">
        <f>IFERROR(__xludf.DUMMYFUNCTION("if(U498="""","""",if($S498,""Not aligned w/ a specific learning goal."",U498&amp;"": ""&amp;vlookup(to_text(U498),'1.Learning-Goals'!$A$3:$B$100,2,FALSE)))"),"")</f>
        <v/>
      </c>
      <c r="Z498" s="46" t="str">
        <f>IFERROR(__xludf.DUMMYFUNCTION("if(V498="""","""",if($S498,""Not aligned w/ a specific learning goal."",V498&amp;"": ""&amp;vlookup(to_text(V498),'1.Learning-Goals'!$A$3:$B$100,2,FALSE)))"),"")</f>
        <v/>
      </c>
      <c r="AA498" s="46" t="str">
        <f>IFERROR(__xludf.DUMMYFUNCTION("if(W498="""","""",if($S498,""Not aligned w/ a specific learning goal."",W498&amp;"": ""&amp;vlookup(to_text(W498),'1.Learning-Goals'!$A$3:$B$100,2,FALSE)))"),"")</f>
        <v/>
      </c>
      <c r="AB498" s="48"/>
      <c r="AC498" s="48"/>
      <c r="AD498" s="48"/>
      <c r="AE498" s="48"/>
      <c r="AF498" s="48"/>
      <c r="AG498" s="48"/>
      <c r="AH498" s="48"/>
      <c r="AI498" s="48"/>
    </row>
    <row r="499">
      <c r="A499" s="41"/>
      <c r="B499" s="42" t="str">
        <f t="shared" si="1"/>
        <v/>
      </c>
      <c r="C499" s="38" t="s">
        <v>1382</v>
      </c>
      <c r="D499" s="43" t="s">
        <v>1383</v>
      </c>
      <c r="E499" s="38" t="s">
        <v>363</v>
      </c>
      <c r="F499" s="38" t="s">
        <v>364</v>
      </c>
      <c r="G499" s="43">
        <v>7.0</v>
      </c>
      <c r="H499" s="38" t="s">
        <v>6</v>
      </c>
      <c r="I499" s="43" t="s">
        <v>366</v>
      </c>
      <c r="J499" s="43"/>
      <c r="K499" s="43"/>
      <c r="L499" s="50"/>
      <c r="M499" s="43"/>
      <c r="N499" s="43"/>
      <c r="O499" s="38" t="s">
        <v>419</v>
      </c>
      <c r="P499" s="51" t="s">
        <v>1384</v>
      </c>
      <c r="Q499" s="45">
        <v>44385.0</v>
      </c>
      <c r="R499" s="46" t="str">
        <f>IFERROR(__xludf.DUMMYFUNCTION("if(isblank($A499),"""",REGEXREPLACE($A499,   "",?(\d),?"",  ""$1""&amp;""-""&amp;$H499))"),"")</f>
        <v/>
      </c>
      <c r="S499" s="47" t="b">
        <f t="shared" si="2"/>
        <v>0</v>
      </c>
      <c r="T499" s="47" t="str">
        <f>IFERROR(__xludf.DUMMYFUNCTION("iferror(split(A499,"","",TRUE,TRUE),"""")"),"")</f>
        <v/>
      </c>
      <c r="U499" s="47"/>
      <c r="V499" s="47"/>
      <c r="W499" s="47"/>
      <c r="X499" s="46" t="str">
        <f>IFERROR(__xludf.DUMMYFUNCTION("if(T499="""","""",if($S499,""Not aligned w/ a specific learning goal."",T499&amp;"": ""&amp;vlookup(to_text(T499),'1.Learning-Goals'!$A$3:$B$100,2,FALSE)))"),"")</f>
        <v/>
      </c>
      <c r="Y499" s="46" t="str">
        <f>IFERROR(__xludf.DUMMYFUNCTION("if(U499="""","""",if($S499,""Not aligned w/ a specific learning goal."",U499&amp;"": ""&amp;vlookup(to_text(U499),'1.Learning-Goals'!$A$3:$B$100,2,FALSE)))"),"")</f>
        <v/>
      </c>
      <c r="Z499" s="46" t="str">
        <f>IFERROR(__xludf.DUMMYFUNCTION("if(V499="""","""",if($S499,""Not aligned w/ a specific learning goal."",V499&amp;"": ""&amp;vlookup(to_text(V499),'1.Learning-Goals'!$A$3:$B$100,2,FALSE)))"),"")</f>
        <v/>
      </c>
      <c r="AA499" s="46" t="str">
        <f>IFERROR(__xludf.DUMMYFUNCTION("if(W499="""","""",if($S499,""Not aligned w/ a specific learning goal."",W499&amp;"": ""&amp;vlookup(to_text(W499),'1.Learning-Goals'!$A$3:$B$100,2,FALSE)))"),"")</f>
        <v/>
      </c>
      <c r="AB499" s="48"/>
      <c r="AC499" s="48"/>
      <c r="AD499" s="48"/>
      <c r="AE499" s="48"/>
      <c r="AF499" s="48"/>
      <c r="AG499" s="48"/>
      <c r="AH499" s="48"/>
      <c r="AI499" s="48"/>
    </row>
    <row r="500">
      <c r="A500" s="41"/>
      <c r="B500" s="42" t="str">
        <f t="shared" si="1"/>
        <v/>
      </c>
      <c r="C500" s="38" t="s">
        <v>1385</v>
      </c>
      <c r="D500" s="43" t="s">
        <v>1386</v>
      </c>
      <c r="E500" s="38" t="s">
        <v>363</v>
      </c>
      <c r="F500" s="38" t="s">
        <v>364</v>
      </c>
      <c r="G500" s="43">
        <v>7.0</v>
      </c>
      <c r="H500" s="38" t="s">
        <v>6</v>
      </c>
      <c r="I500" s="43" t="s">
        <v>366</v>
      </c>
      <c r="J500" s="43"/>
      <c r="K500" s="43"/>
      <c r="L500" s="50"/>
      <c r="M500" s="43"/>
      <c r="N500" s="43"/>
      <c r="O500" s="38" t="s">
        <v>419</v>
      </c>
      <c r="P500" s="51" t="s">
        <v>1387</v>
      </c>
      <c r="Q500" s="45">
        <v>44385.0</v>
      </c>
      <c r="R500" s="46" t="str">
        <f>IFERROR(__xludf.DUMMYFUNCTION("if(isblank($A500),"""",REGEXREPLACE($A500,   "",?(\d),?"",  ""$1""&amp;""-""&amp;$H500))"),"")</f>
        <v/>
      </c>
      <c r="S500" s="47" t="b">
        <f t="shared" si="2"/>
        <v>0</v>
      </c>
      <c r="T500" s="47" t="str">
        <f>IFERROR(__xludf.DUMMYFUNCTION("iferror(split(A500,"","",TRUE,TRUE),"""")"),"")</f>
        <v/>
      </c>
      <c r="U500" s="47"/>
      <c r="V500" s="47"/>
      <c r="W500" s="47"/>
      <c r="X500" s="46" t="str">
        <f>IFERROR(__xludf.DUMMYFUNCTION("if(T500="""","""",if($S500,""Not aligned w/ a specific learning goal."",T500&amp;"": ""&amp;vlookup(to_text(T500),'1.Learning-Goals'!$A$3:$B$100,2,FALSE)))"),"")</f>
        <v/>
      </c>
      <c r="Y500" s="46" t="str">
        <f>IFERROR(__xludf.DUMMYFUNCTION("if(U500="""","""",if($S500,""Not aligned w/ a specific learning goal."",U500&amp;"": ""&amp;vlookup(to_text(U500),'1.Learning-Goals'!$A$3:$B$100,2,FALSE)))"),"")</f>
        <v/>
      </c>
      <c r="Z500" s="46" t="str">
        <f>IFERROR(__xludf.DUMMYFUNCTION("if(V500="""","""",if($S500,""Not aligned w/ a specific learning goal."",V500&amp;"": ""&amp;vlookup(to_text(V500),'1.Learning-Goals'!$A$3:$B$100,2,FALSE)))"),"")</f>
        <v/>
      </c>
      <c r="AA500" s="46" t="str">
        <f>IFERROR(__xludf.DUMMYFUNCTION("if(W500="""","""",if($S500,""Not aligned w/ a specific learning goal."",W500&amp;"": ""&amp;vlookup(to_text(W500),'1.Learning-Goals'!$A$3:$B$100,2,FALSE)))"),"")</f>
        <v/>
      </c>
      <c r="AB500" s="48"/>
      <c r="AC500" s="48"/>
      <c r="AD500" s="48"/>
      <c r="AE500" s="48"/>
      <c r="AF500" s="48"/>
      <c r="AG500" s="48"/>
      <c r="AH500" s="48"/>
      <c r="AI500" s="48"/>
    </row>
    <row r="501">
      <c r="A501" s="41"/>
      <c r="B501" s="42" t="str">
        <f t="shared" si="1"/>
        <v/>
      </c>
      <c r="C501" s="38" t="s">
        <v>1388</v>
      </c>
      <c r="D501" s="43" t="s">
        <v>1389</v>
      </c>
      <c r="E501" s="38" t="s">
        <v>363</v>
      </c>
      <c r="F501" s="38" t="s">
        <v>364</v>
      </c>
      <c r="G501" s="43">
        <v>7.0</v>
      </c>
      <c r="H501" s="38" t="s">
        <v>6</v>
      </c>
      <c r="I501" s="43" t="s">
        <v>366</v>
      </c>
      <c r="J501" s="43"/>
      <c r="K501" s="43"/>
      <c r="L501" s="50"/>
      <c r="M501" s="43"/>
      <c r="N501" s="43"/>
      <c r="O501" s="38" t="s">
        <v>419</v>
      </c>
      <c r="P501" s="51" t="s">
        <v>1390</v>
      </c>
      <c r="Q501" s="45">
        <v>44385.0</v>
      </c>
      <c r="R501" s="46" t="str">
        <f>IFERROR(__xludf.DUMMYFUNCTION("if(isblank($A501),"""",REGEXREPLACE($A501,   "",?(\d),?"",  ""$1""&amp;""-""&amp;$H501))"),"")</f>
        <v/>
      </c>
      <c r="S501" s="47" t="b">
        <f t="shared" si="2"/>
        <v>0</v>
      </c>
      <c r="T501" s="47" t="str">
        <f>IFERROR(__xludf.DUMMYFUNCTION("iferror(split(A501,"","",TRUE,TRUE),"""")"),"")</f>
        <v/>
      </c>
      <c r="U501" s="47"/>
      <c r="V501" s="47"/>
      <c r="W501" s="47"/>
      <c r="X501" s="46" t="str">
        <f>IFERROR(__xludf.DUMMYFUNCTION("if(T501="""","""",if($S501,""Not aligned w/ a specific learning goal."",T501&amp;"": ""&amp;vlookup(to_text(T501),'1.Learning-Goals'!$A$3:$B$100,2,FALSE)))"),"")</f>
        <v/>
      </c>
      <c r="Y501" s="46" t="str">
        <f>IFERROR(__xludf.DUMMYFUNCTION("if(U501="""","""",if($S501,""Not aligned w/ a specific learning goal."",U501&amp;"": ""&amp;vlookup(to_text(U501),'1.Learning-Goals'!$A$3:$B$100,2,FALSE)))"),"")</f>
        <v/>
      </c>
      <c r="Z501" s="46" t="str">
        <f>IFERROR(__xludf.DUMMYFUNCTION("if(V501="""","""",if($S501,""Not aligned w/ a specific learning goal."",V501&amp;"": ""&amp;vlookup(to_text(V501),'1.Learning-Goals'!$A$3:$B$100,2,FALSE)))"),"")</f>
        <v/>
      </c>
      <c r="AA501" s="46" t="str">
        <f>IFERROR(__xludf.DUMMYFUNCTION("if(W501="""","""",if($S501,""Not aligned w/ a specific learning goal."",W501&amp;"": ""&amp;vlookup(to_text(W501),'1.Learning-Goals'!$A$3:$B$100,2,FALSE)))"),"")</f>
        <v/>
      </c>
      <c r="AB501" s="48"/>
      <c r="AC501" s="48"/>
      <c r="AD501" s="48"/>
      <c r="AE501" s="48"/>
      <c r="AF501" s="48"/>
      <c r="AG501" s="48"/>
      <c r="AH501" s="48"/>
      <c r="AI501" s="48"/>
    </row>
    <row r="502">
      <c r="A502" s="41"/>
      <c r="B502" s="42" t="str">
        <f t="shared" si="1"/>
        <v/>
      </c>
      <c r="C502" s="38" t="s">
        <v>1391</v>
      </c>
      <c r="D502" s="43" t="s">
        <v>1392</v>
      </c>
      <c r="E502" s="38" t="s">
        <v>363</v>
      </c>
      <c r="F502" s="38" t="s">
        <v>364</v>
      </c>
      <c r="G502" s="43">
        <v>7.0</v>
      </c>
      <c r="H502" s="38" t="s">
        <v>6</v>
      </c>
      <c r="I502" s="43" t="s">
        <v>366</v>
      </c>
      <c r="J502" s="43"/>
      <c r="K502" s="43"/>
      <c r="L502" s="50"/>
      <c r="M502" s="43"/>
      <c r="N502" s="43"/>
      <c r="O502" s="38" t="s">
        <v>419</v>
      </c>
      <c r="P502" s="51" t="s">
        <v>1393</v>
      </c>
      <c r="Q502" s="45">
        <v>44385.0</v>
      </c>
      <c r="R502" s="46" t="str">
        <f>IFERROR(__xludf.DUMMYFUNCTION("if(isblank($A502),"""",REGEXREPLACE($A502,   "",?(\d),?"",  ""$1""&amp;""-""&amp;$H502))"),"")</f>
        <v/>
      </c>
      <c r="S502" s="47" t="b">
        <f t="shared" si="2"/>
        <v>0</v>
      </c>
      <c r="T502" s="47" t="str">
        <f>IFERROR(__xludf.DUMMYFUNCTION("iferror(split(A502,"","",TRUE,TRUE),"""")"),"")</f>
        <v/>
      </c>
      <c r="U502" s="47"/>
      <c r="V502" s="47"/>
      <c r="W502" s="47"/>
      <c r="X502" s="46" t="str">
        <f>IFERROR(__xludf.DUMMYFUNCTION("if(T502="""","""",if($S502,""Not aligned w/ a specific learning goal."",T502&amp;"": ""&amp;vlookup(to_text(T502),'1.Learning-Goals'!$A$3:$B$100,2,FALSE)))"),"")</f>
        <v/>
      </c>
      <c r="Y502" s="46" t="str">
        <f>IFERROR(__xludf.DUMMYFUNCTION("if(U502="""","""",if($S502,""Not aligned w/ a specific learning goal."",U502&amp;"": ""&amp;vlookup(to_text(U502),'1.Learning-Goals'!$A$3:$B$100,2,FALSE)))"),"")</f>
        <v/>
      </c>
      <c r="Z502" s="46" t="str">
        <f>IFERROR(__xludf.DUMMYFUNCTION("if(V502="""","""",if($S502,""Not aligned w/ a specific learning goal."",V502&amp;"": ""&amp;vlookup(to_text(V502),'1.Learning-Goals'!$A$3:$B$100,2,FALSE)))"),"")</f>
        <v/>
      </c>
      <c r="AA502" s="46" t="str">
        <f>IFERROR(__xludf.DUMMYFUNCTION("if(W502="""","""",if($S502,""Not aligned w/ a specific learning goal."",W502&amp;"": ""&amp;vlookup(to_text(W502),'1.Learning-Goals'!$A$3:$B$100,2,FALSE)))"),"")</f>
        <v/>
      </c>
      <c r="AB502" s="48"/>
      <c r="AC502" s="48"/>
      <c r="AD502" s="48"/>
      <c r="AE502" s="48"/>
      <c r="AF502" s="48"/>
      <c r="AG502" s="48"/>
      <c r="AH502" s="48"/>
      <c r="AI502" s="48"/>
    </row>
    <row r="503">
      <c r="A503" s="41"/>
      <c r="B503" s="42" t="str">
        <f t="shared" si="1"/>
        <v/>
      </c>
      <c r="C503" s="38" t="s">
        <v>1394</v>
      </c>
      <c r="D503" s="43" t="s">
        <v>1395</v>
      </c>
      <c r="E503" s="38" t="s">
        <v>363</v>
      </c>
      <c r="F503" s="38" t="s">
        <v>364</v>
      </c>
      <c r="G503" s="43">
        <v>7.0</v>
      </c>
      <c r="H503" s="38" t="s">
        <v>6</v>
      </c>
      <c r="I503" s="43" t="s">
        <v>366</v>
      </c>
      <c r="J503" s="43"/>
      <c r="K503" s="43"/>
      <c r="L503" s="50"/>
      <c r="M503" s="43"/>
      <c r="N503" s="43"/>
      <c r="O503" s="38" t="s">
        <v>419</v>
      </c>
      <c r="P503" s="51" t="s">
        <v>1396</v>
      </c>
      <c r="Q503" s="45">
        <v>44385.0</v>
      </c>
      <c r="R503" s="46" t="str">
        <f>IFERROR(__xludf.DUMMYFUNCTION("if(isblank($A503),"""",REGEXREPLACE($A503,   "",?(\d),?"",  ""$1""&amp;""-""&amp;$H503))"),"")</f>
        <v/>
      </c>
      <c r="S503" s="47" t="b">
        <f t="shared" si="2"/>
        <v>0</v>
      </c>
      <c r="T503" s="47" t="str">
        <f>IFERROR(__xludf.DUMMYFUNCTION("iferror(split(A503,"","",TRUE,TRUE),"""")"),"")</f>
        <v/>
      </c>
      <c r="U503" s="47"/>
      <c r="V503" s="47"/>
      <c r="W503" s="47"/>
      <c r="X503" s="46" t="str">
        <f>IFERROR(__xludf.DUMMYFUNCTION("if(T503="""","""",if($S503,""Not aligned w/ a specific learning goal."",T503&amp;"": ""&amp;vlookup(to_text(T503),'1.Learning-Goals'!$A$3:$B$100,2,FALSE)))"),"")</f>
        <v/>
      </c>
      <c r="Y503" s="46" t="str">
        <f>IFERROR(__xludf.DUMMYFUNCTION("if(U503="""","""",if($S503,""Not aligned w/ a specific learning goal."",U503&amp;"": ""&amp;vlookup(to_text(U503),'1.Learning-Goals'!$A$3:$B$100,2,FALSE)))"),"")</f>
        <v/>
      </c>
      <c r="Z503" s="46" t="str">
        <f>IFERROR(__xludf.DUMMYFUNCTION("if(V503="""","""",if($S503,""Not aligned w/ a specific learning goal."",V503&amp;"": ""&amp;vlookup(to_text(V503),'1.Learning-Goals'!$A$3:$B$100,2,FALSE)))"),"")</f>
        <v/>
      </c>
      <c r="AA503" s="46" t="str">
        <f>IFERROR(__xludf.DUMMYFUNCTION("if(W503="""","""",if($S503,""Not aligned w/ a specific learning goal."",W503&amp;"": ""&amp;vlookup(to_text(W503),'1.Learning-Goals'!$A$3:$B$100,2,FALSE)))"),"")</f>
        <v/>
      </c>
      <c r="AB503" s="48"/>
      <c r="AC503" s="48"/>
      <c r="AD503" s="48"/>
      <c r="AE503" s="48"/>
      <c r="AF503" s="48"/>
      <c r="AG503" s="48"/>
      <c r="AH503" s="48"/>
      <c r="AI503" s="48"/>
    </row>
    <row r="504">
      <c r="A504" s="41"/>
      <c r="B504" s="42" t="str">
        <f t="shared" si="1"/>
        <v/>
      </c>
      <c r="C504" s="38" t="s">
        <v>1397</v>
      </c>
      <c r="D504" s="43" t="s">
        <v>1398</v>
      </c>
      <c r="E504" s="38" t="s">
        <v>363</v>
      </c>
      <c r="F504" s="38" t="s">
        <v>364</v>
      </c>
      <c r="G504" s="43">
        <v>8.0</v>
      </c>
      <c r="H504" s="38" t="s">
        <v>6</v>
      </c>
      <c r="I504" s="43" t="s">
        <v>366</v>
      </c>
      <c r="J504" s="43"/>
      <c r="K504" s="43"/>
      <c r="L504" s="50"/>
      <c r="M504" s="43"/>
      <c r="N504" s="43"/>
      <c r="O504" s="38" t="s">
        <v>419</v>
      </c>
      <c r="P504" s="51" t="s">
        <v>1399</v>
      </c>
      <c r="Q504" s="45">
        <v>44385.0</v>
      </c>
      <c r="R504" s="46" t="str">
        <f>IFERROR(__xludf.DUMMYFUNCTION("if(isblank($A504),"""",REGEXREPLACE($A504,   "",?(\d),?"",  ""$1""&amp;""-""&amp;$H504))"),"")</f>
        <v/>
      </c>
      <c r="S504" s="47" t="b">
        <f t="shared" si="2"/>
        <v>0</v>
      </c>
      <c r="T504" s="47" t="str">
        <f>IFERROR(__xludf.DUMMYFUNCTION("iferror(split(A504,"","",TRUE,TRUE),"""")"),"")</f>
        <v/>
      </c>
      <c r="U504" s="47"/>
      <c r="V504" s="47"/>
      <c r="W504" s="47"/>
      <c r="X504" s="46" t="str">
        <f>IFERROR(__xludf.DUMMYFUNCTION("if(T504="""","""",if($S504,""Not aligned w/ a specific learning goal."",T504&amp;"": ""&amp;vlookup(to_text(T504),'1.Learning-Goals'!$A$3:$B$100,2,FALSE)))"),"")</f>
        <v/>
      </c>
      <c r="Y504" s="46" t="str">
        <f>IFERROR(__xludf.DUMMYFUNCTION("if(U504="""","""",if($S504,""Not aligned w/ a specific learning goal."",U504&amp;"": ""&amp;vlookup(to_text(U504),'1.Learning-Goals'!$A$3:$B$100,2,FALSE)))"),"")</f>
        <v/>
      </c>
      <c r="Z504" s="46" t="str">
        <f>IFERROR(__xludf.DUMMYFUNCTION("if(V504="""","""",if($S504,""Not aligned w/ a specific learning goal."",V504&amp;"": ""&amp;vlookup(to_text(V504),'1.Learning-Goals'!$A$3:$B$100,2,FALSE)))"),"")</f>
        <v/>
      </c>
      <c r="AA504" s="46" t="str">
        <f>IFERROR(__xludf.DUMMYFUNCTION("if(W504="""","""",if($S504,""Not aligned w/ a specific learning goal."",W504&amp;"": ""&amp;vlookup(to_text(W504),'1.Learning-Goals'!$A$3:$B$100,2,FALSE)))"),"")</f>
        <v/>
      </c>
      <c r="AB504" s="48"/>
      <c r="AC504" s="48"/>
      <c r="AD504" s="48"/>
      <c r="AE504" s="48"/>
      <c r="AF504" s="48"/>
      <c r="AG504" s="48"/>
      <c r="AH504" s="48"/>
      <c r="AI504" s="48"/>
    </row>
    <row r="505">
      <c r="A505" s="41"/>
      <c r="B505" s="42" t="str">
        <f t="shared" si="1"/>
        <v/>
      </c>
      <c r="C505" s="38" t="s">
        <v>1400</v>
      </c>
      <c r="D505" s="43" t="s">
        <v>1371</v>
      </c>
      <c r="E505" s="38" t="s">
        <v>363</v>
      </c>
      <c r="F505" s="38" t="s">
        <v>364</v>
      </c>
      <c r="G505" s="43">
        <v>8.0</v>
      </c>
      <c r="H505" s="38" t="s">
        <v>6</v>
      </c>
      <c r="I505" s="43" t="s">
        <v>366</v>
      </c>
      <c r="J505" s="43"/>
      <c r="K505" s="43"/>
      <c r="L505" s="50"/>
      <c r="M505" s="43"/>
      <c r="N505" s="43"/>
      <c r="O505" s="38" t="s">
        <v>419</v>
      </c>
      <c r="P505" s="51" t="s">
        <v>1401</v>
      </c>
      <c r="Q505" s="45">
        <v>44385.0</v>
      </c>
      <c r="R505" s="46" t="str">
        <f>IFERROR(__xludf.DUMMYFUNCTION("if(isblank($A505),"""",REGEXREPLACE($A505,   "",?(\d),?"",  ""$1""&amp;""-""&amp;$H505))"),"")</f>
        <v/>
      </c>
      <c r="S505" s="47" t="b">
        <f t="shared" si="2"/>
        <v>0</v>
      </c>
      <c r="T505" s="47" t="str">
        <f>IFERROR(__xludf.DUMMYFUNCTION("iferror(split(A505,"","",TRUE,TRUE),"""")"),"")</f>
        <v/>
      </c>
      <c r="U505" s="47"/>
      <c r="V505" s="47"/>
      <c r="W505" s="47"/>
      <c r="X505" s="46" t="str">
        <f>IFERROR(__xludf.DUMMYFUNCTION("if(T505="""","""",if($S505,""Not aligned w/ a specific learning goal."",T505&amp;"": ""&amp;vlookup(to_text(T505),'1.Learning-Goals'!$A$3:$B$100,2,FALSE)))"),"")</f>
        <v/>
      </c>
      <c r="Y505" s="46" t="str">
        <f>IFERROR(__xludf.DUMMYFUNCTION("if(U505="""","""",if($S505,""Not aligned w/ a specific learning goal."",U505&amp;"": ""&amp;vlookup(to_text(U505),'1.Learning-Goals'!$A$3:$B$100,2,FALSE)))"),"")</f>
        <v/>
      </c>
      <c r="Z505" s="46" t="str">
        <f>IFERROR(__xludf.DUMMYFUNCTION("if(V505="""","""",if($S505,""Not aligned w/ a specific learning goal."",V505&amp;"": ""&amp;vlookup(to_text(V505),'1.Learning-Goals'!$A$3:$B$100,2,FALSE)))"),"")</f>
        <v/>
      </c>
      <c r="AA505" s="46" t="str">
        <f>IFERROR(__xludf.DUMMYFUNCTION("if(W505="""","""",if($S505,""Not aligned w/ a specific learning goal."",W505&amp;"": ""&amp;vlookup(to_text(W505),'1.Learning-Goals'!$A$3:$B$100,2,FALSE)))"),"")</f>
        <v/>
      </c>
      <c r="AB505" s="48"/>
      <c r="AC505" s="48"/>
      <c r="AD505" s="48"/>
      <c r="AE505" s="48"/>
      <c r="AF505" s="48"/>
      <c r="AG505" s="48"/>
      <c r="AH505" s="48"/>
      <c r="AI505" s="48"/>
    </row>
    <row r="506">
      <c r="A506" s="41"/>
      <c r="B506" s="42" t="str">
        <f t="shared" si="1"/>
        <v/>
      </c>
      <c r="C506" s="38" t="s">
        <v>1402</v>
      </c>
      <c r="D506" s="43" t="s">
        <v>1403</v>
      </c>
      <c r="E506" s="38" t="s">
        <v>363</v>
      </c>
      <c r="F506" s="38" t="s">
        <v>364</v>
      </c>
      <c r="G506" s="43">
        <v>8.0</v>
      </c>
      <c r="H506" s="38" t="s">
        <v>6</v>
      </c>
      <c r="I506" s="43" t="s">
        <v>366</v>
      </c>
      <c r="J506" s="43"/>
      <c r="K506" s="43"/>
      <c r="L506" s="50"/>
      <c r="M506" s="43"/>
      <c r="N506" s="43"/>
      <c r="O506" s="38" t="s">
        <v>419</v>
      </c>
      <c r="P506" s="51" t="s">
        <v>1404</v>
      </c>
      <c r="Q506" s="45">
        <v>44385.0</v>
      </c>
      <c r="R506" s="46" t="str">
        <f>IFERROR(__xludf.DUMMYFUNCTION("if(isblank($A506),"""",REGEXREPLACE($A506,   "",?(\d),?"",  ""$1""&amp;""-""&amp;$H506))"),"")</f>
        <v/>
      </c>
      <c r="S506" s="47" t="b">
        <f t="shared" si="2"/>
        <v>0</v>
      </c>
      <c r="T506" s="47" t="str">
        <f>IFERROR(__xludf.DUMMYFUNCTION("iferror(split(A506,"","",TRUE,TRUE),"""")"),"")</f>
        <v/>
      </c>
      <c r="U506" s="47"/>
      <c r="V506" s="47"/>
      <c r="W506" s="47"/>
      <c r="X506" s="46" t="str">
        <f>IFERROR(__xludf.DUMMYFUNCTION("if(T506="""","""",if($S506,""Not aligned w/ a specific learning goal."",T506&amp;"": ""&amp;vlookup(to_text(T506),'1.Learning-Goals'!$A$3:$B$100,2,FALSE)))"),"")</f>
        <v/>
      </c>
      <c r="Y506" s="46" t="str">
        <f>IFERROR(__xludf.DUMMYFUNCTION("if(U506="""","""",if($S506,""Not aligned w/ a specific learning goal."",U506&amp;"": ""&amp;vlookup(to_text(U506),'1.Learning-Goals'!$A$3:$B$100,2,FALSE)))"),"")</f>
        <v/>
      </c>
      <c r="Z506" s="46" t="str">
        <f>IFERROR(__xludf.DUMMYFUNCTION("if(V506="""","""",if($S506,""Not aligned w/ a specific learning goal."",V506&amp;"": ""&amp;vlookup(to_text(V506),'1.Learning-Goals'!$A$3:$B$100,2,FALSE)))"),"")</f>
        <v/>
      </c>
      <c r="AA506" s="46" t="str">
        <f>IFERROR(__xludf.DUMMYFUNCTION("if(W506="""","""",if($S506,""Not aligned w/ a specific learning goal."",W506&amp;"": ""&amp;vlookup(to_text(W506),'1.Learning-Goals'!$A$3:$B$100,2,FALSE)))"),"")</f>
        <v/>
      </c>
      <c r="AB506" s="48"/>
      <c r="AC506" s="48"/>
      <c r="AD506" s="48"/>
      <c r="AE506" s="48"/>
      <c r="AF506" s="48"/>
      <c r="AG506" s="48"/>
      <c r="AH506" s="48"/>
      <c r="AI506" s="48"/>
    </row>
    <row r="507">
      <c r="A507" s="41"/>
      <c r="B507" s="42" t="str">
        <f t="shared" si="1"/>
        <v/>
      </c>
      <c r="C507" s="38" t="s">
        <v>1405</v>
      </c>
      <c r="D507" s="43" t="s">
        <v>1406</v>
      </c>
      <c r="E507" s="38" t="s">
        <v>363</v>
      </c>
      <c r="F507" s="38" t="s">
        <v>364</v>
      </c>
      <c r="G507" s="43">
        <v>8.0</v>
      </c>
      <c r="H507" s="38" t="s">
        <v>6</v>
      </c>
      <c r="I507" s="43" t="s">
        <v>366</v>
      </c>
      <c r="J507" s="43"/>
      <c r="K507" s="43"/>
      <c r="L507" s="50"/>
      <c r="M507" s="43"/>
      <c r="N507" s="43"/>
      <c r="O507" s="38" t="s">
        <v>419</v>
      </c>
      <c r="P507" s="51" t="s">
        <v>1407</v>
      </c>
      <c r="Q507" s="45">
        <v>44385.0</v>
      </c>
      <c r="R507" s="46" t="str">
        <f>IFERROR(__xludf.DUMMYFUNCTION("if(isblank($A507),"""",REGEXREPLACE($A507,   "",?(\d),?"",  ""$1""&amp;""-""&amp;$H507))"),"")</f>
        <v/>
      </c>
      <c r="S507" s="47" t="b">
        <f t="shared" si="2"/>
        <v>0</v>
      </c>
      <c r="T507" s="47" t="str">
        <f>IFERROR(__xludf.DUMMYFUNCTION("iferror(split(A507,"","",TRUE,TRUE),"""")"),"")</f>
        <v/>
      </c>
      <c r="U507" s="47"/>
      <c r="V507" s="47"/>
      <c r="W507" s="47"/>
      <c r="X507" s="46" t="str">
        <f>IFERROR(__xludf.DUMMYFUNCTION("if(T507="""","""",if($S507,""Not aligned w/ a specific learning goal."",T507&amp;"": ""&amp;vlookup(to_text(T507),'1.Learning-Goals'!$A$3:$B$100,2,FALSE)))"),"")</f>
        <v/>
      </c>
      <c r="Y507" s="46" t="str">
        <f>IFERROR(__xludf.DUMMYFUNCTION("if(U507="""","""",if($S507,""Not aligned w/ a specific learning goal."",U507&amp;"": ""&amp;vlookup(to_text(U507),'1.Learning-Goals'!$A$3:$B$100,2,FALSE)))"),"")</f>
        <v/>
      </c>
      <c r="Z507" s="46" t="str">
        <f>IFERROR(__xludf.DUMMYFUNCTION("if(V507="""","""",if($S507,""Not aligned w/ a specific learning goal."",V507&amp;"": ""&amp;vlookup(to_text(V507),'1.Learning-Goals'!$A$3:$B$100,2,FALSE)))"),"")</f>
        <v/>
      </c>
      <c r="AA507" s="46" t="str">
        <f>IFERROR(__xludf.DUMMYFUNCTION("if(W507="""","""",if($S507,""Not aligned w/ a specific learning goal."",W507&amp;"": ""&amp;vlookup(to_text(W507),'1.Learning-Goals'!$A$3:$B$100,2,FALSE)))"),"")</f>
        <v/>
      </c>
      <c r="AB507" s="48"/>
      <c r="AC507" s="48"/>
      <c r="AD507" s="48"/>
      <c r="AE507" s="48"/>
      <c r="AF507" s="48"/>
      <c r="AG507" s="48"/>
      <c r="AH507" s="48"/>
      <c r="AI507" s="48"/>
    </row>
    <row r="508">
      <c r="A508" s="41"/>
      <c r="B508" s="42" t="str">
        <f t="shared" si="1"/>
        <v/>
      </c>
      <c r="C508" s="38" t="s">
        <v>1408</v>
      </c>
      <c r="D508" s="43" t="s">
        <v>1409</v>
      </c>
      <c r="E508" s="38" t="s">
        <v>363</v>
      </c>
      <c r="F508" s="38" t="s">
        <v>364</v>
      </c>
      <c r="G508" s="43">
        <v>8.0</v>
      </c>
      <c r="H508" s="38" t="s">
        <v>6</v>
      </c>
      <c r="I508" s="43" t="s">
        <v>366</v>
      </c>
      <c r="J508" s="43"/>
      <c r="K508" s="43"/>
      <c r="L508" s="50"/>
      <c r="M508" s="43"/>
      <c r="N508" s="43"/>
      <c r="O508" s="38" t="s">
        <v>419</v>
      </c>
      <c r="P508" s="51" t="s">
        <v>1410</v>
      </c>
      <c r="Q508" s="45">
        <v>44385.0</v>
      </c>
      <c r="R508" s="46" t="str">
        <f>IFERROR(__xludf.DUMMYFUNCTION("if(isblank($A508),"""",REGEXREPLACE($A508,   "",?(\d),?"",  ""$1""&amp;""-""&amp;$H508))"),"")</f>
        <v/>
      </c>
      <c r="S508" s="47" t="b">
        <f t="shared" si="2"/>
        <v>0</v>
      </c>
      <c r="T508" s="47" t="str">
        <f>IFERROR(__xludf.DUMMYFUNCTION("iferror(split(A508,"","",TRUE,TRUE),"""")"),"")</f>
        <v/>
      </c>
      <c r="U508" s="47"/>
      <c r="V508" s="47"/>
      <c r="W508" s="47"/>
      <c r="X508" s="46" t="str">
        <f>IFERROR(__xludf.DUMMYFUNCTION("if(T508="""","""",if($S508,""Not aligned w/ a specific learning goal."",T508&amp;"": ""&amp;vlookup(to_text(T508),'1.Learning-Goals'!$A$3:$B$100,2,FALSE)))"),"")</f>
        <v/>
      </c>
      <c r="Y508" s="46" t="str">
        <f>IFERROR(__xludf.DUMMYFUNCTION("if(U508="""","""",if($S508,""Not aligned w/ a specific learning goal."",U508&amp;"": ""&amp;vlookup(to_text(U508),'1.Learning-Goals'!$A$3:$B$100,2,FALSE)))"),"")</f>
        <v/>
      </c>
      <c r="Z508" s="46" t="str">
        <f>IFERROR(__xludf.DUMMYFUNCTION("if(V508="""","""",if($S508,""Not aligned w/ a specific learning goal."",V508&amp;"": ""&amp;vlookup(to_text(V508),'1.Learning-Goals'!$A$3:$B$100,2,FALSE)))"),"")</f>
        <v/>
      </c>
      <c r="AA508" s="46" t="str">
        <f>IFERROR(__xludf.DUMMYFUNCTION("if(W508="""","""",if($S508,""Not aligned w/ a specific learning goal."",W508&amp;"": ""&amp;vlookup(to_text(W508),'1.Learning-Goals'!$A$3:$B$100,2,FALSE)))"),"")</f>
        <v/>
      </c>
      <c r="AB508" s="48"/>
      <c r="AC508" s="48"/>
      <c r="AD508" s="48"/>
      <c r="AE508" s="48"/>
      <c r="AF508" s="48"/>
      <c r="AG508" s="48"/>
      <c r="AH508" s="48"/>
      <c r="AI508" s="48"/>
    </row>
    <row r="509">
      <c r="A509" s="41"/>
      <c r="B509" s="42" t="str">
        <f t="shared" si="1"/>
        <v/>
      </c>
      <c r="C509" s="38" t="s">
        <v>1411</v>
      </c>
      <c r="D509" s="43" t="s">
        <v>1412</v>
      </c>
      <c r="E509" s="38" t="s">
        <v>363</v>
      </c>
      <c r="F509" s="38" t="s">
        <v>364</v>
      </c>
      <c r="G509" s="43">
        <v>8.0</v>
      </c>
      <c r="H509" s="38" t="s">
        <v>6</v>
      </c>
      <c r="I509" s="43" t="s">
        <v>366</v>
      </c>
      <c r="J509" s="43"/>
      <c r="K509" s="43"/>
      <c r="L509" s="50"/>
      <c r="M509" s="43"/>
      <c r="N509" s="43"/>
      <c r="O509" s="38" t="s">
        <v>419</v>
      </c>
      <c r="P509" s="51" t="s">
        <v>1413</v>
      </c>
      <c r="Q509" s="45">
        <v>44385.0</v>
      </c>
      <c r="R509" s="46" t="str">
        <f>IFERROR(__xludf.DUMMYFUNCTION("if(isblank($A509),"""",REGEXREPLACE($A509,   "",?(\d),?"",  ""$1""&amp;""-""&amp;$H509))"),"")</f>
        <v/>
      </c>
      <c r="S509" s="47" t="b">
        <f t="shared" si="2"/>
        <v>0</v>
      </c>
      <c r="T509" s="47" t="str">
        <f>IFERROR(__xludf.DUMMYFUNCTION("iferror(split(A509,"","",TRUE,TRUE),"""")"),"")</f>
        <v/>
      </c>
      <c r="U509" s="47"/>
      <c r="V509" s="47"/>
      <c r="W509" s="47"/>
      <c r="X509" s="46" t="str">
        <f>IFERROR(__xludf.DUMMYFUNCTION("if(T509="""","""",if($S509,""Not aligned w/ a specific learning goal."",T509&amp;"": ""&amp;vlookup(to_text(T509),'1.Learning-Goals'!$A$3:$B$100,2,FALSE)))"),"")</f>
        <v/>
      </c>
      <c r="Y509" s="46" t="str">
        <f>IFERROR(__xludf.DUMMYFUNCTION("if(U509="""","""",if($S509,""Not aligned w/ a specific learning goal."",U509&amp;"": ""&amp;vlookup(to_text(U509),'1.Learning-Goals'!$A$3:$B$100,2,FALSE)))"),"")</f>
        <v/>
      </c>
      <c r="Z509" s="46" t="str">
        <f>IFERROR(__xludf.DUMMYFUNCTION("if(V509="""","""",if($S509,""Not aligned w/ a specific learning goal."",V509&amp;"": ""&amp;vlookup(to_text(V509),'1.Learning-Goals'!$A$3:$B$100,2,FALSE)))"),"")</f>
        <v/>
      </c>
      <c r="AA509" s="46" t="str">
        <f>IFERROR(__xludf.DUMMYFUNCTION("if(W509="""","""",if($S509,""Not aligned w/ a specific learning goal."",W509&amp;"": ""&amp;vlookup(to_text(W509),'1.Learning-Goals'!$A$3:$B$100,2,FALSE)))"),"")</f>
        <v/>
      </c>
      <c r="AB509" s="48"/>
      <c r="AC509" s="48"/>
      <c r="AD509" s="48"/>
      <c r="AE509" s="48"/>
      <c r="AF509" s="48"/>
      <c r="AG509" s="48"/>
      <c r="AH509" s="48"/>
      <c r="AI509" s="48"/>
    </row>
    <row r="510">
      <c r="A510" s="41"/>
      <c r="B510" s="42" t="str">
        <f t="shared" si="1"/>
        <v/>
      </c>
      <c r="C510" s="38" t="s">
        <v>1414</v>
      </c>
      <c r="D510" s="43" t="s">
        <v>1415</v>
      </c>
      <c r="E510" s="38" t="s">
        <v>363</v>
      </c>
      <c r="F510" s="38" t="s">
        <v>364</v>
      </c>
      <c r="G510" s="43">
        <v>8.0</v>
      </c>
      <c r="H510" s="38" t="s">
        <v>6</v>
      </c>
      <c r="I510" s="43" t="s">
        <v>366</v>
      </c>
      <c r="J510" s="43"/>
      <c r="K510" s="43"/>
      <c r="L510" s="50"/>
      <c r="M510" s="43"/>
      <c r="N510" s="43"/>
      <c r="O510" s="38" t="s">
        <v>419</v>
      </c>
      <c r="P510" s="51" t="s">
        <v>1416</v>
      </c>
      <c r="Q510" s="45">
        <v>44385.0</v>
      </c>
      <c r="R510" s="46" t="str">
        <f>IFERROR(__xludf.DUMMYFUNCTION("if(isblank($A510),"""",REGEXREPLACE($A510,   "",?(\d),?"",  ""$1""&amp;""-""&amp;$H510))"),"")</f>
        <v/>
      </c>
      <c r="S510" s="47" t="b">
        <f t="shared" si="2"/>
        <v>0</v>
      </c>
      <c r="T510" s="47" t="str">
        <f>IFERROR(__xludf.DUMMYFUNCTION("iferror(split(A510,"","",TRUE,TRUE),"""")"),"")</f>
        <v/>
      </c>
      <c r="U510" s="47"/>
      <c r="V510" s="47"/>
      <c r="W510" s="47"/>
      <c r="X510" s="46" t="str">
        <f>IFERROR(__xludf.DUMMYFUNCTION("if(T510="""","""",if($S510,""Not aligned w/ a specific learning goal."",T510&amp;"": ""&amp;vlookup(to_text(T510),'1.Learning-Goals'!$A$3:$B$100,2,FALSE)))"),"")</f>
        <v/>
      </c>
      <c r="Y510" s="46" t="str">
        <f>IFERROR(__xludf.DUMMYFUNCTION("if(U510="""","""",if($S510,""Not aligned w/ a specific learning goal."",U510&amp;"": ""&amp;vlookup(to_text(U510),'1.Learning-Goals'!$A$3:$B$100,2,FALSE)))"),"")</f>
        <v/>
      </c>
      <c r="Z510" s="46" t="str">
        <f>IFERROR(__xludf.DUMMYFUNCTION("if(V510="""","""",if($S510,""Not aligned w/ a specific learning goal."",V510&amp;"": ""&amp;vlookup(to_text(V510),'1.Learning-Goals'!$A$3:$B$100,2,FALSE)))"),"")</f>
        <v/>
      </c>
      <c r="AA510" s="46" t="str">
        <f>IFERROR(__xludf.DUMMYFUNCTION("if(W510="""","""",if($S510,""Not aligned w/ a specific learning goal."",W510&amp;"": ""&amp;vlookup(to_text(W510),'1.Learning-Goals'!$A$3:$B$100,2,FALSE)))"),"")</f>
        <v/>
      </c>
      <c r="AB510" s="48"/>
      <c r="AC510" s="48"/>
      <c r="AD510" s="48"/>
      <c r="AE510" s="48"/>
      <c r="AF510" s="48"/>
      <c r="AG510" s="48"/>
      <c r="AH510" s="48"/>
      <c r="AI510" s="48"/>
    </row>
    <row r="511">
      <c r="A511" s="41"/>
      <c r="B511" s="42" t="str">
        <f t="shared" si="1"/>
        <v/>
      </c>
      <c r="C511" s="38" t="s">
        <v>1417</v>
      </c>
      <c r="D511" s="43" t="s">
        <v>1418</v>
      </c>
      <c r="E511" s="38" t="s">
        <v>363</v>
      </c>
      <c r="F511" s="38" t="s">
        <v>364</v>
      </c>
      <c r="G511" s="43">
        <v>8.0</v>
      </c>
      <c r="H511" s="38" t="s">
        <v>6</v>
      </c>
      <c r="I511" s="43" t="s">
        <v>366</v>
      </c>
      <c r="J511" s="43"/>
      <c r="K511" s="43"/>
      <c r="L511" s="50"/>
      <c r="M511" s="43"/>
      <c r="N511" s="43"/>
      <c r="O511" s="38" t="s">
        <v>419</v>
      </c>
      <c r="P511" s="51" t="s">
        <v>1419</v>
      </c>
      <c r="Q511" s="45">
        <v>44385.0</v>
      </c>
      <c r="R511" s="46" t="str">
        <f>IFERROR(__xludf.DUMMYFUNCTION("if(isblank($A511),"""",REGEXREPLACE($A511,   "",?(\d),?"",  ""$1""&amp;""-""&amp;$H511))"),"")</f>
        <v/>
      </c>
      <c r="S511" s="47" t="b">
        <f t="shared" si="2"/>
        <v>0</v>
      </c>
      <c r="T511" s="47" t="str">
        <f>IFERROR(__xludf.DUMMYFUNCTION("iferror(split(A511,"","",TRUE,TRUE),"""")"),"")</f>
        <v/>
      </c>
      <c r="U511" s="47"/>
      <c r="V511" s="47"/>
      <c r="W511" s="47"/>
      <c r="X511" s="46" t="str">
        <f>IFERROR(__xludf.DUMMYFUNCTION("if(T511="""","""",if($S511,""Not aligned w/ a specific learning goal."",T511&amp;"": ""&amp;vlookup(to_text(T511),'1.Learning-Goals'!$A$3:$B$100,2,FALSE)))"),"")</f>
        <v/>
      </c>
      <c r="Y511" s="46" t="str">
        <f>IFERROR(__xludf.DUMMYFUNCTION("if(U511="""","""",if($S511,""Not aligned w/ a specific learning goal."",U511&amp;"": ""&amp;vlookup(to_text(U511),'1.Learning-Goals'!$A$3:$B$100,2,FALSE)))"),"")</f>
        <v/>
      </c>
      <c r="Z511" s="46" t="str">
        <f>IFERROR(__xludf.DUMMYFUNCTION("if(V511="""","""",if($S511,""Not aligned w/ a specific learning goal."",V511&amp;"": ""&amp;vlookup(to_text(V511),'1.Learning-Goals'!$A$3:$B$100,2,FALSE)))"),"")</f>
        <v/>
      </c>
      <c r="AA511" s="46" t="str">
        <f>IFERROR(__xludf.DUMMYFUNCTION("if(W511="""","""",if($S511,""Not aligned w/ a specific learning goal."",W511&amp;"": ""&amp;vlookup(to_text(W511),'1.Learning-Goals'!$A$3:$B$100,2,FALSE)))"),"")</f>
        <v/>
      </c>
      <c r="AB511" s="48"/>
      <c r="AC511" s="48"/>
      <c r="AD511" s="48"/>
      <c r="AE511" s="48"/>
      <c r="AF511" s="48"/>
      <c r="AG511" s="48"/>
      <c r="AH511" s="48"/>
      <c r="AI511" s="48"/>
    </row>
    <row r="512">
      <c r="A512" s="41"/>
      <c r="B512" s="42" t="str">
        <f t="shared" si="1"/>
        <v/>
      </c>
      <c r="C512" s="38" t="s">
        <v>1420</v>
      </c>
      <c r="D512" s="43" t="s">
        <v>1421</v>
      </c>
      <c r="E512" s="38" t="s">
        <v>363</v>
      </c>
      <c r="F512" s="38" t="s">
        <v>364</v>
      </c>
      <c r="G512" s="43">
        <v>8.0</v>
      </c>
      <c r="H512" s="38" t="s">
        <v>6</v>
      </c>
      <c r="I512" s="43" t="s">
        <v>366</v>
      </c>
      <c r="J512" s="43"/>
      <c r="K512" s="43"/>
      <c r="L512" s="50"/>
      <c r="M512" s="43"/>
      <c r="N512" s="43"/>
      <c r="O512" s="38" t="s">
        <v>419</v>
      </c>
      <c r="P512" s="51" t="s">
        <v>1422</v>
      </c>
      <c r="Q512" s="45">
        <v>44385.0</v>
      </c>
      <c r="R512" s="46" t="str">
        <f>IFERROR(__xludf.DUMMYFUNCTION("if(isblank($A512),"""",REGEXREPLACE($A512,   "",?(\d),?"",  ""$1""&amp;""-""&amp;$H512))"),"")</f>
        <v/>
      </c>
      <c r="S512" s="47" t="b">
        <f t="shared" si="2"/>
        <v>0</v>
      </c>
      <c r="T512" s="47" t="str">
        <f>IFERROR(__xludf.DUMMYFUNCTION("iferror(split(A512,"","",TRUE,TRUE),"""")"),"")</f>
        <v/>
      </c>
      <c r="U512" s="47"/>
      <c r="V512" s="47"/>
      <c r="W512" s="47"/>
      <c r="X512" s="46" t="str">
        <f>IFERROR(__xludf.DUMMYFUNCTION("if(T512="""","""",if($S512,""Not aligned w/ a specific learning goal."",T512&amp;"": ""&amp;vlookup(to_text(T512),'1.Learning-Goals'!$A$3:$B$100,2,FALSE)))"),"")</f>
        <v/>
      </c>
      <c r="Y512" s="46" t="str">
        <f>IFERROR(__xludf.DUMMYFUNCTION("if(U512="""","""",if($S512,""Not aligned w/ a specific learning goal."",U512&amp;"": ""&amp;vlookup(to_text(U512),'1.Learning-Goals'!$A$3:$B$100,2,FALSE)))"),"")</f>
        <v/>
      </c>
      <c r="Z512" s="46" t="str">
        <f>IFERROR(__xludf.DUMMYFUNCTION("if(V512="""","""",if($S512,""Not aligned w/ a specific learning goal."",V512&amp;"": ""&amp;vlookup(to_text(V512),'1.Learning-Goals'!$A$3:$B$100,2,FALSE)))"),"")</f>
        <v/>
      </c>
      <c r="AA512" s="46" t="str">
        <f>IFERROR(__xludf.DUMMYFUNCTION("if(W512="""","""",if($S512,""Not aligned w/ a specific learning goal."",W512&amp;"": ""&amp;vlookup(to_text(W512),'1.Learning-Goals'!$A$3:$B$100,2,FALSE)))"),"")</f>
        <v/>
      </c>
      <c r="AB512" s="48"/>
      <c r="AC512" s="48"/>
      <c r="AD512" s="48"/>
      <c r="AE512" s="48"/>
      <c r="AF512" s="48"/>
      <c r="AG512" s="48"/>
      <c r="AH512" s="48"/>
      <c r="AI512" s="48"/>
    </row>
    <row r="513">
      <c r="A513" s="41"/>
      <c r="B513" s="42" t="str">
        <f t="shared" si="1"/>
        <v/>
      </c>
      <c r="C513" s="38" t="s">
        <v>1423</v>
      </c>
      <c r="D513" s="43" t="s">
        <v>1424</v>
      </c>
      <c r="E513" s="38" t="s">
        <v>363</v>
      </c>
      <c r="F513" s="38" t="s">
        <v>364</v>
      </c>
      <c r="G513" s="43">
        <v>8.0</v>
      </c>
      <c r="H513" s="38" t="s">
        <v>6</v>
      </c>
      <c r="I513" s="43" t="s">
        <v>366</v>
      </c>
      <c r="J513" s="43"/>
      <c r="K513" s="43"/>
      <c r="L513" s="50"/>
      <c r="M513" s="43"/>
      <c r="N513" s="43"/>
      <c r="O513" s="38" t="s">
        <v>419</v>
      </c>
      <c r="P513" s="51" t="s">
        <v>1425</v>
      </c>
      <c r="Q513" s="45">
        <v>44385.0</v>
      </c>
      <c r="R513" s="46" t="str">
        <f>IFERROR(__xludf.DUMMYFUNCTION("if(isblank($A513),"""",REGEXREPLACE($A513,   "",?(\d),?"",  ""$1""&amp;""-""&amp;$H513))"),"")</f>
        <v/>
      </c>
      <c r="S513" s="47" t="b">
        <f t="shared" si="2"/>
        <v>0</v>
      </c>
      <c r="T513" s="47" t="str">
        <f>IFERROR(__xludf.DUMMYFUNCTION("iferror(split(A513,"","",TRUE,TRUE),"""")"),"")</f>
        <v/>
      </c>
      <c r="U513" s="47"/>
      <c r="V513" s="47"/>
      <c r="W513" s="47"/>
      <c r="X513" s="46" t="str">
        <f>IFERROR(__xludf.DUMMYFUNCTION("if(T513="""","""",if($S513,""Not aligned w/ a specific learning goal."",T513&amp;"": ""&amp;vlookup(to_text(T513),'1.Learning-Goals'!$A$3:$B$100,2,FALSE)))"),"")</f>
        <v/>
      </c>
      <c r="Y513" s="46" t="str">
        <f>IFERROR(__xludf.DUMMYFUNCTION("if(U513="""","""",if($S513,""Not aligned w/ a specific learning goal."",U513&amp;"": ""&amp;vlookup(to_text(U513),'1.Learning-Goals'!$A$3:$B$100,2,FALSE)))"),"")</f>
        <v/>
      </c>
      <c r="Z513" s="46" t="str">
        <f>IFERROR(__xludf.DUMMYFUNCTION("if(V513="""","""",if($S513,""Not aligned w/ a specific learning goal."",V513&amp;"": ""&amp;vlookup(to_text(V513),'1.Learning-Goals'!$A$3:$B$100,2,FALSE)))"),"")</f>
        <v/>
      </c>
      <c r="AA513" s="46" t="str">
        <f>IFERROR(__xludf.DUMMYFUNCTION("if(W513="""","""",if($S513,""Not aligned w/ a specific learning goal."",W513&amp;"": ""&amp;vlookup(to_text(W513),'1.Learning-Goals'!$A$3:$B$100,2,FALSE)))"),"")</f>
        <v/>
      </c>
      <c r="AB513" s="48"/>
      <c r="AC513" s="48"/>
      <c r="AD513" s="48"/>
      <c r="AE513" s="48"/>
      <c r="AF513" s="48"/>
      <c r="AG513" s="48"/>
      <c r="AH513" s="48"/>
      <c r="AI513" s="48"/>
    </row>
    <row r="514">
      <c r="A514" s="41"/>
      <c r="B514" s="42" t="str">
        <f t="shared" si="1"/>
        <v/>
      </c>
      <c r="C514" s="38" t="s">
        <v>1426</v>
      </c>
      <c r="D514" s="43" t="s">
        <v>1427</v>
      </c>
      <c r="E514" s="38" t="s">
        <v>363</v>
      </c>
      <c r="F514" s="38" t="s">
        <v>364</v>
      </c>
      <c r="G514" s="43" t="s">
        <v>703</v>
      </c>
      <c r="H514" s="38" t="s">
        <v>6</v>
      </c>
      <c r="I514" s="43" t="s">
        <v>366</v>
      </c>
      <c r="J514" s="43"/>
      <c r="K514" s="43"/>
      <c r="L514" s="50"/>
      <c r="M514" s="43"/>
      <c r="N514" s="43"/>
      <c r="O514" s="38" t="s">
        <v>419</v>
      </c>
      <c r="P514" s="51" t="s">
        <v>1428</v>
      </c>
      <c r="Q514" s="45">
        <v>44451.0</v>
      </c>
      <c r="R514" s="46" t="str">
        <f>IFERROR(__xludf.DUMMYFUNCTION("if(isblank($A514),"""",REGEXREPLACE($A514,   "",?(\d),?"",  ""$1""&amp;""-""&amp;$H514))"),"")</f>
        <v/>
      </c>
      <c r="S514" s="47" t="b">
        <f t="shared" si="2"/>
        <v>0</v>
      </c>
      <c r="T514" s="47" t="str">
        <f>IFERROR(__xludf.DUMMYFUNCTION("iferror(split(A514,"","",TRUE,TRUE),"""")"),"")</f>
        <v/>
      </c>
      <c r="U514" s="47"/>
      <c r="V514" s="47"/>
      <c r="W514" s="47"/>
      <c r="X514" s="46" t="str">
        <f>IFERROR(__xludf.DUMMYFUNCTION("if(T514="""","""",if($S514,""Not aligned w/ a specific learning goal."",T514&amp;"": ""&amp;vlookup(to_text(T514),'1.Learning-Goals'!$A$3:$B$100,2,FALSE)))"),"")</f>
        <v/>
      </c>
      <c r="Y514" s="46" t="str">
        <f>IFERROR(__xludf.DUMMYFUNCTION("if(U514="""","""",if($S514,""Not aligned w/ a specific learning goal."",U514&amp;"": ""&amp;vlookup(to_text(U514),'1.Learning-Goals'!$A$3:$B$100,2,FALSE)))"),"")</f>
        <v/>
      </c>
      <c r="Z514" s="46" t="str">
        <f>IFERROR(__xludf.DUMMYFUNCTION("if(V514="""","""",if($S514,""Not aligned w/ a specific learning goal."",V514&amp;"": ""&amp;vlookup(to_text(V514),'1.Learning-Goals'!$A$3:$B$100,2,FALSE)))"),"")</f>
        <v/>
      </c>
      <c r="AA514" s="46" t="str">
        <f>IFERROR(__xludf.DUMMYFUNCTION("if(W514="""","""",if($S514,""Not aligned w/ a specific learning goal."",W514&amp;"": ""&amp;vlookup(to_text(W514),'1.Learning-Goals'!$A$3:$B$100,2,FALSE)))"),"")</f>
        <v/>
      </c>
      <c r="AB514" s="48"/>
      <c r="AC514" s="48"/>
      <c r="AD514" s="48"/>
      <c r="AE514" s="48"/>
      <c r="AF514" s="48"/>
      <c r="AG514" s="48"/>
      <c r="AH514" s="48"/>
      <c r="AI514" s="48"/>
    </row>
    <row r="515">
      <c r="A515" s="41"/>
      <c r="B515" s="42" t="str">
        <f t="shared" si="1"/>
        <v/>
      </c>
      <c r="C515" s="38" t="s">
        <v>1429</v>
      </c>
      <c r="D515" s="43" t="s">
        <v>1430</v>
      </c>
      <c r="E515" s="38" t="s">
        <v>363</v>
      </c>
      <c r="F515" s="38" t="s">
        <v>364</v>
      </c>
      <c r="G515" s="43" t="s">
        <v>703</v>
      </c>
      <c r="H515" s="38" t="s">
        <v>6</v>
      </c>
      <c r="I515" s="43" t="s">
        <v>366</v>
      </c>
      <c r="J515" s="43"/>
      <c r="K515" s="43"/>
      <c r="L515" s="50"/>
      <c r="M515" s="43"/>
      <c r="N515" s="43"/>
      <c r="O515" s="38" t="s">
        <v>419</v>
      </c>
      <c r="P515" s="51" t="s">
        <v>1431</v>
      </c>
      <c r="Q515" s="45">
        <v>44451.0</v>
      </c>
      <c r="R515" s="46" t="str">
        <f>IFERROR(__xludf.DUMMYFUNCTION("if(isblank($A515),"""",REGEXREPLACE($A515,   "",?(\d),?"",  ""$1""&amp;""-""&amp;$H515))"),"")</f>
        <v/>
      </c>
      <c r="S515" s="47" t="b">
        <f t="shared" si="2"/>
        <v>0</v>
      </c>
      <c r="T515" s="47" t="str">
        <f>IFERROR(__xludf.DUMMYFUNCTION("iferror(split(A515,"","",TRUE,TRUE),"""")"),"")</f>
        <v/>
      </c>
      <c r="U515" s="47"/>
      <c r="V515" s="47"/>
      <c r="W515" s="47"/>
      <c r="X515" s="46" t="str">
        <f>IFERROR(__xludf.DUMMYFUNCTION("if(T515="""","""",if($S515,""Not aligned w/ a specific learning goal."",T515&amp;"": ""&amp;vlookup(to_text(T515),'1.Learning-Goals'!$A$3:$B$100,2,FALSE)))"),"")</f>
        <v/>
      </c>
      <c r="Y515" s="46" t="str">
        <f>IFERROR(__xludf.DUMMYFUNCTION("if(U515="""","""",if($S515,""Not aligned w/ a specific learning goal."",U515&amp;"": ""&amp;vlookup(to_text(U515),'1.Learning-Goals'!$A$3:$B$100,2,FALSE)))"),"")</f>
        <v/>
      </c>
      <c r="Z515" s="46" t="str">
        <f>IFERROR(__xludf.DUMMYFUNCTION("if(V515="""","""",if($S515,""Not aligned w/ a specific learning goal."",V515&amp;"": ""&amp;vlookup(to_text(V515),'1.Learning-Goals'!$A$3:$B$100,2,FALSE)))"),"")</f>
        <v/>
      </c>
      <c r="AA515" s="46" t="str">
        <f>IFERROR(__xludf.DUMMYFUNCTION("if(W515="""","""",if($S515,""Not aligned w/ a specific learning goal."",W515&amp;"": ""&amp;vlookup(to_text(W515),'1.Learning-Goals'!$A$3:$B$100,2,FALSE)))"),"")</f>
        <v/>
      </c>
      <c r="AB515" s="48"/>
      <c r="AC515" s="48"/>
      <c r="AD515" s="48"/>
      <c r="AE515" s="48"/>
      <c r="AF515" s="48"/>
      <c r="AG515" s="48"/>
      <c r="AH515" s="48"/>
      <c r="AI515" s="48"/>
    </row>
    <row r="516">
      <c r="A516" s="41"/>
      <c r="B516" s="42" t="str">
        <f t="shared" si="1"/>
        <v/>
      </c>
      <c r="C516" s="38" t="s">
        <v>1432</v>
      </c>
      <c r="D516" s="43" t="s">
        <v>1433</v>
      </c>
      <c r="E516" s="38" t="s">
        <v>363</v>
      </c>
      <c r="F516" s="38" t="s">
        <v>364</v>
      </c>
      <c r="G516" s="43" t="s">
        <v>703</v>
      </c>
      <c r="H516" s="38" t="s">
        <v>6</v>
      </c>
      <c r="I516" s="43" t="s">
        <v>366</v>
      </c>
      <c r="J516" s="43"/>
      <c r="K516" s="43"/>
      <c r="L516" s="50"/>
      <c r="M516" s="43"/>
      <c r="N516" s="43"/>
      <c r="O516" s="38" t="s">
        <v>419</v>
      </c>
      <c r="P516" s="51" t="s">
        <v>1434</v>
      </c>
      <c r="Q516" s="45">
        <v>44451.0</v>
      </c>
      <c r="R516" s="46" t="str">
        <f>IFERROR(__xludf.DUMMYFUNCTION("if(isblank($A516),"""",REGEXREPLACE($A516,   "",?(\d),?"",  ""$1""&amp;""-""&amp;$H516))"),"")</f>
        <v/>
      </c>
      <c r="S516" s="47" t="b">
        <f t="shared" si="2"/>
        <v>0</v>
      </c>
      <c r="T516" s="47" t="str">
        <f>IFERROR(__xludf.DUMMYFUNCTION("iferror(split(A516,"","",TRUE,TRUE),"""")"),"")</f>
        <v/>
      </c>
      <c r="U516" s="47"/>
      <c r="V516" s="47"/>
      <c r="W516" s="47"/>
      <c r="X516" s="46" t="str">
        <f>IFERROR(__xludf.DUMMYFUNCTION("if(T516="""","""",if($S516,""Not aligned w/ a specific learning goal."",T516&amp;"": ""&amp;vlookup(to_text(T516),'1.Learning-Goals'!$A$3:$B$100,2,FALSE)))"),"")</f>
        <v/>
      </c>
      <c r="Y516" s="46" t="str">
        <f>IFERROR(__xludf.DUMMYFUNCTION("if(U516="""","""",if($S516,""Not aligned w/ a specific learning goal."",U516&amp;"": ""&amp;vlookup(to_text(U516),'1.Learning-Goals'!$A$3:$B$100,2,FALSE)))"),"")</f>
        <v/>
      </c>
      <c r="Z516" s="46" t="str">
        <f>IFERROR(__xludf.DUMMYFUNCTION("if(V516="""","""",if($S516,""Not aligned w/ a specific learning goal."",V516&amp;"": ""&amp;vlookup(to_text(V516),'1.Learning-Goals'!$A$3:$B$100,2,FALSE)))"),"")</f>
        <v/>
      </c>
      <c r="AA516" s="46" t="str">
        <f>IFERROR(__xludf.DUMMYFUNCTION("if(W516="""","""",if($S516,""Not aligned w/ a specific learning goal."",W516&amp;"": ""&amp;vlookup(to_text(W516),'1.Learning-Goals'!$A$3:$B$100,2,FALSE)))"),"")</f>
        <v/>
      </c>
      <c r="AB516" s="48"/>
      <c r="AC516" s="48"/>
      <c r="AD516" s="48"/>
      <c r="AE516" s="48"/>
      <c r="AF516" s="48"/>
      <c r="AG516" s="48"/>
      <c r="AH516" s="48"/>
      <c r="AI516" s="48"/>
    </row>
    <row r="517">
      <c r="A517" s="41"/>
      <c r="B517" s="42" t="str">
        <f t="shared" si="1"/>
        <v/>
      </c>
      <c r="C517" s="38" t="s">
        <v>1435</v>
      </c>
      <c r="D517" s="43" t="s">
        <v>1436</v>
      </c>
      <c r="E517" s="38" t="s">
        <v>363</v>
      </c>
      <c r="F517" s="38" t="s">
        <v>364</v>
      </c>
      <c r="G517" s="43" t="s">
        <v>703</v>
      </c>
      <c r="H517" s="38" t="s">
        <v>6</v>
      </c>
      <c r="I517" s="43" t="s">
        <v>366</v>
      </c>
      <c r="J517" s="43"/>
      <c r="K517" s="43"/>
      <c r="L517" s="50"/>
      <c r="M517" s="43"/>
      <c r="N517" s="43"/>
      <c r="O517" s="38" t="s">
        <v>419</v>
      </c>
      <c r="P517" s="51" t="s">
        <v>1437</v>
      </c>
      <c r="Q517" s="45">
        <v>44451.0</v>
      </c>
      <c r="R517" s="46" t="str">
        <f>IFERROR(__xludf.DUMMYFUNCTION("if(isblank($A517),"""",REGEXREPLACE($A517,   "",?(\d),?"",  ""$1""&amp;""-""&amp;$H517))"),"")</f>
        <v/>
      </c>
      <c r="S517" s="47" t="b">
        <f t="shared" si="2"/>
        <v>0</v>
      </c>
      <c r="T517" s="47" t="str">
        <f>IFERROR(__xludf.DUMMYFUNCTION("iferror(split(A517,"","",TRUE,TRUE),"""")"),"")</f>
        <v/>
      </c>
      <c r="U517" s="47"/>
      <c r="V517" s="47"/>
      <c r="W517" s="47"/>
      <c r="X517" s="46" t="str">
        <f>IFERROR(__xludf.DUMMYFUNCTION("if(T517="""","""",if($S517,""Not aligned w/ a specific learning goal."",T517&amp;"": ""&amp;vlookup(to_text(T517),'1.Learning-Goals'!$A$3:$B$100,2,FALSE)))"),"")</f>
        <v/>
      </c>
      <c r="Y517" s="46" t="str">
        <f>IFERROR(__xludf.DUMMYFUNCTION("if(U517="""","""",if($S517,""Not aligned w/ a specific learning goal."",U517&amp;"": ""&amp;vlookup(to_text(U517),'1.Learning-Goals'!$A$3:$B$100,2,FALSE)))"),"")</f>
        <v/>
      </c>
      <c r="Z517" s="46" t="str">
        <f>IFERROR(__xludf.DUMMYFUNCTION("if(V517="""","""",if($S517,""Not aligned w/ a specific learning goal."",V517&amp;"": ""&amp;vlookup(to_text(V517),'1.Learning-Goals'!$A$3:$B$100,2,FALSE)))"),"")</f>
        <v/>
      </c>
      <c r="AA517" s="46" t="str">
        <f>IFERROR(__xludf.DUMMYFUNCTION("if(W517="""","""",if($S517,""Not aligned w/ a specific learning goal."",W517&amp;"": ""&amp;vlookup(to_text(W517),'1.Learning-Goals'!$A$3:$B$100,2,FALSE)))"),"")</f>
        <v/>
      </c>
      <c r="AB517" s="48"/>
      <c r="AC517" s="48"/>
      <c r="AD517" s="48"/>
      <c r="AE517" s="48"/>
      <c r="AF517" s="48"/>
      <c r="AG517" s="48"/>
      <c r="AH517" s="48"/>
      <c r="AI517" s="48"/>
    </row>
    <row r="518">
      <c r="A518" s="41"/>
      <c r="B518" s="42" t="str">
        <f t="shared" si="1"/>
        <v/>
      </c>
      <c r="C518" s="38" t="s">
        <v>1438</v>
      </c>
      <c r="D518" s="43" t="s">
        <v>1439</v>
      </c>
      <c r="E518" s="38" t="s">
        <v>363</v>
      </c>
      <c r="F518" s="38" t="s">
        <v>364</v>
      </c>
      <c r="G518" s="43" t="s">
        <v>703</v>
      </c>
      <c r="H518" s="38" t="s">
        <v>6</v>
      </c>
      <c r="I518" s="43" t="s">
        <v>366</v>
      </c>
      <c r="J518" s="43"/>
      <c r="K518" s="43"/>
      <c r="L518" s="50"/>
      <c r="M518" s="43"/>
      <c r="N518" s="43"/>
      <c r="O518" s="38" t="s">
        <v>419</v>
      </c>
      <c r="P518" s="51" t="s">
        <v>1440</v>
      </c>
      <c r="Q518" s="45">
        <v>44451.0</v>
      </c>
      <c r="R518" s="46" t="str">
        <f>IFERROR(__xludf.DUMMYFUNCTION("if(isblank($A518),"""",REGEXREPLACE($A518,   "",?(\d),?"",  ""$1""&amp;""-""&amp;$H518))"),"")</f>
        <v/>
      </c>
      <c r="S518" s="47" t="b">
        <f t="shared" si="2"/>
        <v>0</v>
      </c>
      <c r="T518" s="47" t="str">
        <f>IFERROR(__xludf.DUMMYFUNCTION("iferror(split(A518,"","",TRUE,TRUE),"""")"),"")</f>
        <v/>
      </c>
      <c r="U518" s="47"/>
      <c r="V518" s="47"/>
      <c r="W518" s="47"/>
      <c r="X518" s="46" t="str">
        <f>IFERROR(__xludf.DUMMYFUNCTION("if(T518="""","""",if($S518,""Not aligned w/ a specific learning goal."",T518&amp;"": ""&amp;vlookup(to_text(T518),'1.Learning-Goals'!$A$3:$B$100,2,FALSE)))"),"")</f>
        <v/>
      </c>
      <c r="Y518" s="46" t="str">
        <f>IFERROR(__xludf.DUMMYFUNCTION("if(U518="""","""",if($S518,""Not aligned w/ a specific learning goal."",U518&amp;"": ""&amp;vlookup(to_text(U518),'1.Learning-Goals'!$A$3:$B$100,2,FALSE)))"),"")</f>
        <v/>
      </c>
      <c r="Z518" s="46" t="str">
        <f>IFERROR(__xludf.DUMMYFUNCTION("if(V518="""","""",if($S518,""Not aligned w/ a specific learning goal."",V518&amp;"": ""&amp;vlookup(to_text(V518),'1.Learning-Goals'!$A$3:$B$100,2,FALSE)))"),"")</f>
        <v/>
      </c>
      <c r="AA518" s="46" t="str">
        <f>IFERROR(__xludf.DUMMYFUNCTION("if(W518="""","""",if($S518,""Not aligned w/ a specific learning goal."",W518&amp;"": ""&amp;vlookup(to_text(W518),'1.Learning-Goals'!$A$3:$B$100,2,FALSE)))"),"")</f>
        <v/>
      </c>
      <c r="AB518" s="48"/>
      <c r="AC518" s="48"/>
      <c r="AD518" s="48"/>
      <c r="AE518" s="48"/>
      <c r="AF518" s="48"/>
      <c r="AG518" s="48"/>
      <c r="AH518" s="48"/>
      <c r="AI518" s="48"/>
    </row>
    <row r="519">
      <c r="A519" s="41"/>
      <c r="B519" s="42" t="str">
        <f t="shared" si="1"/>
        <v/>
      </c>
      <c r="C519" s="38" t="s">
        <v>1441</v>
      </c>
      <c r="D519" s="43" t="s">
        <v>1442</v>
      </c>
      <c r="E519" s="38" t="s">
        <v>363</v>
      </c>
      <c r="F519" s="38" t="s">
        <v>364</v>
      </c>
      <c r="G519" s="43" t="s">
        <v>703</v>
      </c>
      <c r="H519" s="38" t="s">
        <v>6</v>
      </c>
      <c r="I519" s="43" t="s">
        <v>366</v>
      </c>
      <c r="J519" s="43"/>
      <c r="K519" s="43"/>
      <c r="L519" s="50"/>
      <c r="M519" s="43"/>
      <c r="N519" s="43"/>
      <c r="O519" s="38" t="s">
        <v>419</v>
      </c>
      <c r="P519" s="51" t="s">
        <v>1443</v>
      </c>
      <c r="Q519" s="45">
        <v>44451.0</v>
      </c>
      <c r="R519" s="46" t="str">
        <f>IFERROR(__xludf.DUMMYFUNCTION("if(isblank($A519),"""",REGEXREPLACE($A519,   "",?(\d),?"",  ""$1""&amp;""-""&amp;$H519))"),"")</f>
        <v/>
      </c>
      <c r="S519" s="47" t="b">
        <f t="shared" si="2"/>
        <v>0</v>
      </c>
      <c r="T519" s="47" t="str">
        <f>IFERROR(__xludf.DUMMYFUNCTION("iferror(split(A519,"","",TRUE,TRUE),"""")"),"")</f>
        <v/>
      </c>
      <c r="U519" s="47"/>
      <c r="V519" s="47"/>
      <c r="W519" s="47"/>
      <c r="X519" s="46" t="str">
        <f>IFERROR(__xludf.DUMMYFUNCTION("if(T519="""","""",if($S519,""Not aligned w/ a specific learning goal."",T519&amp;"": ""&amp;vlookup(to_text(T519),'1.Learning-Goals'!$A$3:$B$100,2,FALSE)))"),"")</f>
        <v/>
      </c>
      <c r="Y519" s="46" t="str">
        <f>IFERROR(__xludf.DUMMYFUNCTION("if(U519="""","""",if($S519,""Not aligned w/ a specific learning goal."",U519&amp;"": ""&amp;vlookup(to_text(U519),'1.Learning-Goals'!$A$3:$B$100,2,FALSE)))"),"")</f>
        <v/>
      </c>
      <c r="Z519" s="46" t="str">
        <f>IFERROR(__xludf.DUMMYFUNCTION("if(V519="""","""",if($S519,""Not aligned w/ a specific learning goal."",V519&amp;"": ""&amp;vlookup(to_text(V519),'1.Learning-Goals'!$A$3:$B$100,2,FALSE)))"),"")</f>
        <v/>
      </c>
      <c r="AA519" s="46" t="str">
        <f>IFERROR(__xludf.DUMMYFUNCTION("if(W519="""","""",if($S519,""Not aligned w/ a specific learning goal."",W519&amp;"": ""&amp;vlookup(to_text(W519),'1.Learning-Goals'!$A$3:$B$100,2,FALSE)))"),"")</f>
        <v/>
      </c>
      <c r="AB519" s="48"/>
      <c r="AC519" s="48"/>
      <c r="AD519" s="48"/>
      <c r="AE519" s="48"/>
      <c r="AF519" s="48"/>
      <c r="AG519" s="48"/>
      <c r="AH519" s="48"/>
      <c r="AI519" s="48"/>
    </row>
    <row r="520">
      <c r="A520" s="41"/>
      <c r="B520" s="42" t="str">
        <f t="shared" si="1"/>
        <v/>
      </c>
      <c r="C520" s="38" t="s">
        <v>1444</v>
      </c>
      <c r="D520" s="43" t="s">
        <v>1445</v>
      </c>
      <c r="E520" s="38" t="s">
        <v>363</v>
      </c>
      <c r="F520" s="38" t="s">
        <v>364</v>
      </c>
      <c r="G520" s="43" t="s">
        <v>703</v>
      </c>
      <c r="H520" s="38" t="s">
        <v>6</v>
      </c>
      <c r="I520" s="43" t="s">
        <v>366</v>
      </c>
      <c r="J520" s="43"/>
      <c r="K520" s="43"/>
      <c r="L520" s="50"/>
      <c r="M520" s="43"/>
      <c r="N520" s="43"/>
      <c r="O520" s="38" t="s">
        <v>419</v>
      </c>
      <c r="P520" s="51" t="s">
        <v>1446</v>
      </c>
      <c r="Q520" s="45">
        <v>44451.0</v>
      </c>
      <c r="R520" s="46" t="str">
        <f>IFERROR(__xludf.DUMMYFUNCTION("if(isblank($A520),"""",REGEXREPLACE($A520,   "",?(\d),?"",  ""$1""&amp;""-""&amp;$H520))"),"")</f>
        <v/>
      </c>
      <c r="S520" s="47" t="b">
        <f t="shared" si="2"/>
        <v>0</v>
      </c>
      <c r="T520" s="47" t="str">
        <f>IFERROR(__xludf.DUMMYFUNCTION("iferror(split(A520,"","",TRUE,TRUE),"""")"),"")</f>
        <v/>
      </c>
      <c r="U520" s="47"/>
      <c r="V520" s="47"/>
      <c r="W520" s="47"/>
      <c r="X520" s="46" t="str">
        <f>IFERROR(__xludf.DUMMYFUNCTION("if(T520="""","""",if($S520,""Not aligned w/ a specific learning goal."",T520&amp;"": ""&amp;vlookup(to_text(T520),'1.Learning-Goals'!$A$3:$B$100,2,FALSE)))"),"")</f>
        <v/>
      </c>
      <c r="Y520" s="46" t="str">
        <f>IFERROR(__xludf.DUMMYFUNCTION("if(U520="""","""",if($S520,""Not aligned w/ a specific learning goal."",U520&amp;"": ""&amp;vlookup(to_text(U520),'1.Learning-Goals'!$A$3:$B$100,2,FALSE)))"),"")</f>
        <v/>
      </c>
      <c r="Z520" s="46" t="str">
        <f>IFERROR(__xludf.DUMMYFUNCTION("if(V520="""","""",if($S520,""Not aligned w/ a specific learning goal."",V520&amp;"": ""&amp;vlookup(to_text(V520),'1.Learning-Goals'!$A$3:$B$100,2,FALSE)))"),"")</f>
        <v/>
      </c>
      <c r="AA520" s="46" t="str">
        <f>IFERROR(__xludf.DUMMYFUNCTION("if(W520="""","""",if($S520,""Not aligned w/ a specific learning goal."",W520&amp;"": ""&amp;vlookup(to_text(W520),'1.Learning-Goals'!$A$3:$B$100,2,FALSE)))"),"")</f>
        <v/>
      </c>
      <c r="AB520" s="48"/>
      <c r="AC520" s="48"/>
      <c r="AD520" s="48"/>
      <c r="AE520" s="48"/>
      <c r="AF520" s="48"/>
      <c r="AG520" s="48"/>
      <c r="AH520" s="48"/>
      <c r="AI520" s="48"/>
    </row>
    <row r="521">
      <c r="A521" s="41"/>
      <c r="B521" s="42" t="str">
        <f t="shared" si="1"/>
        <v/>
      </c>
      <c r="C521" s="38" t="s">
        <v>1447</v>
      </c>
      <c r="D521" s="43" t="s">
        <v>1448</v>
      </c>
      <c r="E521" s="38" t="s">
        <v>363</v>
      </c>
      <c r="F521" s="38" t="s">
        <v>364</v>
      </c>
      <c r="G521" s="43" t="s">
        <v>703</v>
      </c>
      <c r="H521" s="38" t="s">
        <v>6</v>
      </c>
      <c r="I521" s="43" t="s">
        <v>366</v>
      </c>
      <c r="J521" s="43"/>
      <c r="K521" s="43"/>
      <c r="L521" s="50"/>
      <c r="M521" s="43"/>
      <c r="N521" s="43"/>
      <c r="O521" s="38" t="s">
        <v>419</v>
      </c>
      <c r="P521" s="51" t="s">
        <v>1449</v>
      </c>
      <c r="Q521" s="45">
        <v>44451.0</v>
      </c>
      <c r="R521" s="46" t="str">
        <f>IFERROR(__xludf.DUMMYFUNCTION("if(isblank($A521),"""",REGEXREPLACE($A521,   "",?(\d),?"",  ""$1""&amp;""-""&amp;$H521))"),"")</f>
        <v/>
      </c>
      <c r="S521" s="47" t="b">
        <f t="shared" si="2"/>
        <v>0</v>
      </c>
      <c r="T521" s="47" t="str">
        <f>IFERROR(__xludf.DUMMYFUNCTION("iferror(split(A521,"","",TRUE,TRUE),"""")"),"")</f>
        <v/>
      </c>
      <c r="U521" s="47"/>
      <c r="V521" s="47"/>
      <c r="W521" s="47"/>
      <c r="X521" s="46" t="str">
        <f>IFERROR(__xludf.DUMMYFUNCTION("if(T521="""","""",if($S521,""Not aligned w/ a specific learning goal."",T521&amp;"": ""&amp;vlookup(to_text(T521),'1.Learning-Goals'!$A$3:$B$100,2,FALSE)))"),"")</f>
        <v/>
      </c>
      <c r="Y521" s="46" t="str">
        <f>IFERROR(__xludf.DUMMYFUNCTION("if(U521="""","""",if($S521,""Not aligned w/ a specific learning goal."",U521&amp;"": ""&amp;vlookup(to_text(U521),'1.Learning-Goals'!$A$3:$B$100,2,FALSE)))"),"")</f>
        <v/>
      </c>
      <c r="Z521" s="46" t="str">
        <f>IFERROR(__xludf.DUMMYFUNCTION("if(V521="""","""",if($S521,""Not aligned w/ a specific learning goal."",V521&amp;"": ""&amp;vlookup(to_text(V521),'1.Learning-Goals'!$A$3:$B$100,2,FALSE)))"),"")</f>
        <v/>
      </c>
      <c r="AA521" s="46" t="str">
        <f>IFERROR(__xludf.DUMMYFUNCTION("if(W521="""","""",if($S521,""Not aligned w/ a specific learning goal."",W521&amp;"": ""&amp;vlookup(to_text(W521),'1.Learning-Goals'!$A$3:$B$100,2,FALSE)))"),"")</f>
        <v/>
      </c>
      <c r="AB521" s="48"/>
      <c r="AC521" s="48"/>
      <c r="AD521" s="48"/>
      <c r="AE521" s="48"/>
      <c r="AF521" s="48"/>
      <c r="AG521" s="48"/>
      <c r="AH521" s="48"/>
      <c r="AI521" s="48"/>
    </row>
    <row r="522">
      <c r="A522" s="41"/>
      <c r="B522" s="42" t="str">
        <f t="shared" si="1"/>
        <v/>
      </c>
      <c r="C522" s="38" t="s">
        <v>1450</v>
      </c>
      <c r="D522" s="43" t="s">
        <v>1451</v>
      </c>
      <c r="E522" s="38" t="s">
        <v>363</v>
      </c>
      <c r="F522" s="38" t="s">
        <v>364</v>
      </c>
      <c r="G522" s="43" t="s">
        <v>703</v>
      </c>
      <c r="H522" s="38" t="s">
        <v>6</v>
      </c>
      <c r="I522" s="43" t="s">
        <v>366</v>
      </c>
      <c r="J522" s="43"/>
      <c r="K522" s="43"/>
      <c r="L522" s="50"/>
      <c r="M522" s="43"/>
      <c r="N522" s="43"/>
      <c r="O522" s="38" t="s">
        <v>419</v>
      </c>
      <c r="P522" s="51" t="s">
        <v>1452</v>
      </c>
      <c r="Q522" s="45">
        <v>44451.0</v>
      </c>
      <c r="R522" s="46" t="str">
        <f>IFERROR(__xludf.DUMMYFUNCTION("if(isblank($A522),"""",REGEXREPLACE($A522,   "",?(\d),?"",  ""$1""&amp;""-""&amp;$H522))"),"")</f>
        <v/>
      </c>
      <c r="S522" s="47" t="b">
        <f t="shared" si="2"/>
        <v>0</v>
      </c>
      <c r="T522" s="47" t="str">
        <f>IFERROR(__xludf.DUMMYFUNCTION("iferror(split(A522,"","",TRUE,TRUE),"""")"),"")</f>
        <v/>
      </c>
      <c r="U522" s="47"/>
      <c r="V522" s="47"/>
      <c r="W522" s="47"/>
      <c r="X522" s="46" t="str">
        <f>IFERROR(__xludf.DUMMYFUNCTION("if(T522="""","""",if($S522,""Not aligned w/ a specific learning goal."",T522&amp;"": ""&amp;vlookup(to_text(T522),'1.Learning-Goals'!$A$3:$B$100,2,FALSE)))"),"")</f>
        <v/>
      </c>
      <c r="Y522" s="46" t="str">
        <f>IFERROR(__xludf.DUMMYFUNCTION("if(U522="""","""",if($S522,""Not aligned w/ a specific learning goal."",U522&amp;"": ""&amp;vlookup(to_text(U522),'1.Learning-Goals'!$A$3:$B$100,2,FALSE)))"),"")</f>
        <v/>
      </c>
      <c r="Z522" s="46" t="str">
        <f>IFERROR(__xludf.DUMMYFUNCTION("if(V522="""","""",if($S522,""Not aligned w/ a specific learning goal."",V522&amp;"": ""&amp;vlookup(to_text(V522),'1.Learning-Goals'!$A$3:$B$100,2,FALSE)))"),"")</f>
        <v/>
      </c>
      <c r="AA522" s="46" t="str">
        <f>IFERROR(__xludf.DUMMYFUNCTION("if(W522="""","""",if($S522,""Not aligned w/ a specific learning goal."",W522&amp;"": ""&amp;vlookup(to_text(W522),'1.Learning-Goals'!$A$3:$B$100,2,FALSE)))"),"")</f>
        <v/>
      </c>
      <c r="AB522" s="48"/>
      <c r="AC522" s="48"/>
      <c r="AD522" s="48"/>
      <c r="AE522" s="48"/>
      <c r="AF522" s="48"/>
      <c r="AG522" s="48"/>
      <c r="AH522" s="48"/>
      <c r="AI522" s="48"/>
    </row>
    <row r="523">
      <c r="A523" s="41"/>
      <c r="B523" s="42" t="str">
        <f t="shared" si="1"/>
        <v/>
      </c>
      <c r="C523" s="38" t="s">
        <v>1453</v>
      </c>
      <c r="D523" s="43" t="s">
        <v>1454</v>
      </c>
      <c r="E523" s="38" t="s">
        <v>363</v>
      </c>
      <c r="F523" s="38" t="s">
        <v>364</v>
      </c>
      <c r="G523" s="43" t="s">
        <v>703</v>
      </c>
      <c r="H523" s="38" t="s">
        <v>6</v>
      </c>
      <c r="I523" s="43" t="s">
        <v>366</v>
      </c>
      <c r="J523" s="43"/>
      <c r="K523" s="43"/>
      <c r="L523" s="50"/>
      <c r="M523" s="43"/>
      <c r="N523" s="43"/>
      <c r="O523" s="38" t="s">
        <v>419</v>
      </c>
      <c r="P523" s="51" t="s">
        <v>1455</v>
      </c>
      <c r="Q523" s="45">
        <v>44451.0</v>
      </c>
      <c r="R523" s="46" t="str">
        <f>IFERROR(__xludf.DUMMYFUNCTION("if(isblank($A523),"""",REGEXREPLACE($A523,   "",?(\d),?"",  ""$1""&amp;""-""&amp;$H523))"),"")</f>
        <v/>
      </c>
      <c r="S523" s="47" t="b">
        <f t="shared" si="2"/>
        <v>0</v>
      </c>
      <c r="T523" s="47" t="str">
        <f>IFERROR(__xludf.DUMMYFUNCTION("iferror(split(A523,"","",TRUE,TRUE),"""")"),"")</f>
        <v/>
      </c>
      <c r="U523" s="47"/>
      <c r="V523" s="47"/>
      <c r="W523" s="47"/>
      <c r="X523" s="46" t="str">
        <f>IFERROR(__xludf.DUMMYFUNCTION("if(T523="""","""",if($S523,""Not aligned w/ a specific learning goal."",T523&amp;"": ""&amp;vlookup(to_text(T523),'1.Learning-Goals'!$A$3:$B$100,2,FALSE)))"),"")</f>
        <v/>
      </c>
      <c r="Y523" s="46" t="str">
        <f>IFERROR(__xludf.DUMMYFUNCTION("if(U523="""","""",if($S523,""Not aligned w/ a specific learning goal."",U523&amp;"": ""&amp;vlookup(to_text(U523),'1.Learning-Goals'!$A$3:$B$100,2,FALSE)))"),"")</f>
        <v/>
      </c>
      <c r="Z523" s="46" t="str">
        <f>IFERROR(__xludf.DUMMYFUNCTION("if(V523="""","""",if($S523,""Not aligned w/ a specific learning goal."",V523&amp;"": ""&amp;vlookup(to_text(V523),'1.Learning-Goals'!$A$3:$B$100,2,FALSE)))"),"")</f>
        <v/>
      </c>
      <c r="AA523" s="46" t="str">
        <f>IFERROR(__xludf.DUMMYFUNCTION("if(W523="""","""",if($S523,""Not aligned w/ a specific learning goal."",W523&amp;"": ""&amp;vlookup(to_text(W523),'1.Learning-Goals'!$A$3:$B$100,2,FALSE)))"),"")</f>
        <v/>
      </c>
      <c r="AB523" s="48"/>
      <c r="AC523" s="48"/>
      <c r="AD523" s="48"/>
      <c r="AE523" s="48"/>
      <c r="AF523" s="48"/>
      <c r="AG523" s="48"/>
      <c r="AH523" s="48"/>
      <c r="AI523" s="48"/>
    </row>
    <row r="524">
      <c r="A524" s="41"/>
      <c r="B524" s="42" t="str">
        <f t="shared" si="1"/>
        <v/>
      </c>
      <c r="C524" s="38" t="s">
        <v>1456</v>
      </c>
      <c r="D524" s="43" t="s">
        <v>1457</v>
      </c>
      <c r="E524" s="38" t="s">
        <v>363</v>
      </c>
      <c r="F524" s="38" t="s">
        <v>364</v>
      </c>
      <c r="G524" s="43" t="s">
        <v>752</v>
      </c>
      <c r="H524" s="38" t="s">
        <v>6</v>
      </c>
      <c r="I524" s="43" t="s">
        <v>366</v>
      </c>
      <c r="J524" s="43"/>
      <c r="K524" s="43"/>
      <c r="L524" s="50"/>
      <c r="M524" s="43"/>
      <c r="N524" s="43"/>
      <c r="O524" s="38" t="s">
        <v>419</v>
      </c>
      <c r="P524" s="51" t="s">
        <v>1458</v>
      </c>
      <c r="Q524" s="45">
        <v>44451.0</v>
      </c>
      <c r="R524" s="46" t="str">
        <f>IFERROR(__xludf.DUMMYFUNCTION("if(isblank($A524),"""",REGEXREPLACE($A524,   "",?(\d),?"",  ""$1""&amp;""-""&amp;$H524))"),"")</f>
        <v/>
      </c>
      <c r="S524" s="47" t="b">
        <f t="shared" si="2"/>
        <v>0</v>
      </c>
      <c r="T524" s="47" t="str">
        <f>IFERROR(__xludf.DUMMYFUNCTION("iferror(split(A524,"","",TRUE,TRUE),"""")"),"")</f>
        <v/>
      </c>
      <c r="U524" s="47"/>
      <c r="V524" s="47"/>
      <c r="W524" s="47"/>
      <c r="X524" s="46" t="str">
        <f>IFERROR(__xludf.DUMMYFUNCTION("if(T524="""","""",if($S524,""Not aligned w/ a specific learning goal."",T524&amp;"": ""&amp;vlookup(to_text(T524),'1.Learning-Goals'!$A$3:$B$100,2,FALSE)))"),"")</f>
        <v/>
      </c>
      <c r="Y524" s="46" t="str">
        <f>IFERROR(__xludf.DUMMYFUNCTION("if(U524="""","""",if($S524,""Not aligned w/ a specific learning goal."",U524&amp;"": ""&amp;vlookup(to_text(U524),'1.Learning-Goals'!$A$3:$B$100,2,FALSE)))"),"")</f>
        <v/>
      </c>
      <c r="Z524" s="46" t="str">
        <f>IFERROR(__xludf.DUMMYFUNCTION("if(V524="""","""",if($S524,""Not aligned w/ a specific learning goal."",V524&amp;"": ""&amp;vlookup(to_text(V524),'1.Learning-Goals'!$A$3:$B$100,2,FALSE)))"),"")</f>
        <v/>
      </c>
      <c r="AA524" s="46" t="str">
        <f>IFERROR(__xludf.DUMMYFUNCTION("if(W524="""","""",if($S524,""Not aligned w/ a specific learning goal."",W524&amp;"": ""&amp;vlookup(to_text(W524),'1.Learning-Goals'!$A$3:$B$100,2,FALSE)))"),"")</f>
        <v/>
      </c>
      <c r="AB524" s="48"/>
      <c r="AC524" s="48"/>
      <c r="AD524" s="48"/>
      <c r="AE524" s="48"/>
      <c r="AF524" s="48"/>
      <c r="AG524" s="48"/>
      <c r="AH524" s="48"/>
      <c r="AI524" s="48"/>
    </row>
    <row r="525">
      <c r="A525" s="41"/>
      <c r="B525" s="42" t="str">
        <f t="shared" si="1"/>
        <v/>
      </c>
      <c r="C525" s="38" t="s">
        <v>1459</v>
      </c>
      <c r="D525" s="43" t="s">
        <v>1430</v>
      </c>
      <c r="E525" s="38" t="s">
        <v>363</v>
      </c>
      <c r="F525" s="38" t="s">
        <v>364</v>
      </c>
      <c r="G525" s="43" t="s">
        <v>752</v>
      </c>
      <c r="H525" s="38" t="s">
        <v>6</v>
      </c>
      <c r="I525" s="43" t="s">
        <v>366</v>
      </c>
      <c r="J525" s="43"/>
      <c r="K525" s="43"/>
      <c r="L525" s="50"/>
      <c r="M525" s="43"/>
      <c r="N525" s="43"/>
      <c r="O525" s="38" t="s">
        <v>419</v>
      </c>
      <c r="P525" s="51" t="s">
        <v>1460</v>
      </c>
      <c r="Q525" s="45">
        <v>44451.0</v>
      </c>
      <c r="R525" s="46" t="str">
        <f>IFERROR(__xludf.DUMMYFUNCTION("if(isblank($A525),"""",REGEXREPLACE($A525,   "",?(\d),?"",  ""$1""&amp;""-""&amp;$H525))"),"")</f>
        <v/>
      </c>
      <c r="S525" s="47" t="b">
        <f t="shared" si="2"/>
        <v>0</v>
      </c>
      <c r="T525" s="47" t="str">
        <f>IFERROR(__xludf.DUMMYFUNCTION("iferror(split(A525,"","",TRUE,TRUE),"""")"),"")</f>
        <v/>
      </c>
      <c r="U525" s="47"/>
      <c r="V525" s="47"/>
      <c r="W525" s="47"/>
      <c r="X525" s="46" t="str">
        <f>IFERROR(__xludf.DUMMYFUNCTION("if(T525="""","""",if($S525,""Not aligned w/ a specific learning goal."",T525&amp;"": ""&amp;vlookup(to_text(T525),'1.Learning-Goals'!$A$3:$B$100,2,FALSE)))"),"")</f>
        <v/>
      </c>
      <c r="Y525" s="46" t="str">
        <f>IFERROR(__xludf.DUMMYFUNCTION("if(U525="""","""",if($S525,""Not aligned w/ a specific learning goal."",U525&amp;"": ""&amp;vlookup(to_text(U525),'1.Learning-Goals'!$A$3:$B$100,2,FALSE)))"),"")</f>
        <v/>
      </c>
      <c r="Z525" s="46" t="str">
        <f>IFERROR(__xludf.DUMMYFUNCTION("if(V525="""","""",if($S525,""Not aligned w/ a specific learning goal."",V525&amp;"": ""&amp;vlookup(to_text(V525),'1.Learning-Goals'!$A$3:$B$100,2,FALSE)))"),"")</f>
        <v/>
      </c>
      <c r="AA525" s="46" t="str">
        <f>IFERROR(__xludf.DUMMYFUNCTION("if(W525="""","""",if($S525,""Not aligned w/ a specific learning goal."",W525&amp;"": ""&amp;vlookup(to_text(W525),'1.Learning-Goals'!$A$3:$B$100,2,FALSE)))"),"")</f>
        <v/>
      </c>
      <c r="AB525" s="48"/>
      <c r="AC525" s="48"/>
      <c r="AD525" s="48"/>
      <c r="AE525" s="48"/>
      <c r="AF525" s="48"/>
      <c r="AG525" s="48"/>
      <c r="AH525" s="48"/>
      <c r="AI525" s="48"/>
    </row>
    <row r="526">
      <c r="A526" s="41"/>
      <c r="B526" s="42" t="str">
        <f t="shared" si="1"/>
        <v/>
      </c>
      <c r="C526" s="38" t="s">
        <v>1461</v>
      </c>
      <c r="D526" s="43" t="s">
        <v>1462</v>
      </c>
      <c r="E526" s="38" t="s">
        <v>363</v>
      </c>
      <c r="F526" s="38" t="s">
        <v>364</v>
      </c>
      <c r="G526" s="43" t="s">
        <v>752</v>
      </c>
      <c r="H526" s="38" t="s">
        <v>6</v>
      </c>
      <c r="I526" s="43" t="s">
        <v>366</v>
      </c>
      <c r="J526" s="43"/>
      <c r="K526" s="43"/>
      <c r="L526" s="50"/>
      <c r="M526" s="43"/>
      <c r="N526" s="43"/>
      <c r="O526" s="38" t="s">
        <v>419</v>
      </c>
      <c r="P526" s="51" t="s">
        <v>1463</v>
      </c>
      <c r="Q526" s="45">
        <v>44451.0</v>
      </c>
      <c r="R526" s="46" t="str">
        <f>IFERROR(__xludf.DUMMYFUNCTION("if(isblank($A526),"""",REGEXREPLACE($A526,   "",?(\d),?"",  ""$1""&amp;""-""&amp;$H526))"),"")</f>
        <v/>
      </c>
      <c r="S526" s="47" t="b">
        <f t="shared" si="2"/>
        <v>0</v>
      </c>
      <c r="T526" s="47" t="str">
        <f>IFERROR(__xludf.DUMMYFUNCTION("iferror(split(A526,"","",TRUE,TRUE),"""")"),"")</f>
        <v/>
      </c>
      <c r="U526" s="47"/>
      <c r="V526" s="47"/>
      <c r="W526" s="47"/>
      <c r="X526" s="46" t="str">
        <f>IFERROR(__xludf.DUMMYFUNCTION("if(T526="""","""",if($S526,""Not aligned w/ a specific learning goal."",T526&amp;"": ""&amp;vlookup(to_text(T526),'1.Learning-Goals'!$A$3:$B$100,2,FALSE)))"),"")</f>
        <v/>
      </c>
      <c r="Y526" s="46" t="str">
        <f>IFERROR(__xludf.DUMMYFUNCTION("if(U526="""","""",if($S526,""Not aligned w/ a specific learning goal."",U526&amp;"": ""&amp;vlookup(to_text(U526),'1.Learning-Goals'!$A$3:$B$100,2,FALSE)))"),"")</f>
        <v/>
      </c>
      <c r="Z526" s="46" t="str">
        <f>IFERROR(__xludf.DUMMYFUNCTION("if(V526="""","""",if($S526,""Not aligned w/ a specific learning goal."",V526&amp;"": ""&amp;vlookup(to_text(V526),'1.Learning-Goals'!$A$3:$B$100,2,FALSE)))"),"")</f>
        <v/>
      </c>
      <c r="AA526" s="46" t="str">
        <f>IFERROR(__xludf.DUMMYFUNCTION("if(W526="""","""",if($S526,""Not aligned w/ a specific learning goal."",W526&amp;"": ""&amp;vlookup(to_text(W526),'1.Learning-Goals'!$A$3:$B$100,2,FALSE)))"),"")</f>
        <v/>
      </c>
      <c r="AB526" s="48"/>
      <c r="AC526" s="48"/>
      <c r="AD526" s="48"/>
      <c r="AE526" s="48"/>
      <c r="AF526" s="48"/>
      <c r="AG526" s="48"/>
      <c r="AH526" s="48"/>
      <c r="AI526" s="48"/>
    </row>
    <row r="527">
      <c r="A527" s="41"/>
      <c r="B527" s="42" t="str">
        <f t="shared" si="1"/>
        <v/>
      </c>
      <c r="C527" s="38" t="s">
        <v>1464</v>
      </c>
      <c r="D527" s="43" t="s">
        <v>1465</v>
      </c>
      <c r="E527" s="38" t="s">
        <v>363</v>
      </c>
      <c r="F527" s="38" t="s">
        <v>364</v>
      </c>
      <c r="G527" s="43" t="s">
        <v>752</v>
      </c>
      <c r="H527" s="38" t="s">
        <v>6</v>
      </c>
      <c r="I527" s="43" t="s">
        <v>366</v>
      </c>
      <c r="J527" s="43"/>
      <c r="K527" s="43"/>
      <c r="L527" s="50"/>
      <c r="M527" s="43"/>
      <c r="N527" s="43"/>
      <c r="O527" s="38" t="s">
        <v>419</v>
      </c>
      <c r="P527" s="51" t="s">
        <v>1466</v>
      </c>
      <c r="Q527" s="45">
        <v>44451.0</v>
      </c>
      <c r="R527" s="46" t="str">
        <f>IFERROR(__xludf.DUMMYFUNCTION("if(isblank($A527),"""",REGEXREPLACE($A527,   "",?(\d),?"",  ""$1""&amp;""-""&amp;$H527))"),"")</f>
        <v/>
      </c>
      <c r="S527" s="47" t="b">
        <f t="shared" si="2"/>
        <v>0</v>
      </c>
      <c r="T527" s="47" t="str">
        <f>IFERROR(__xludf.DUMMYFUNCTION("iferror(split(A527,"","",TRUE,TRUE),"""")"),"")</f>
        <v/>
      </c>
      <c r="U527" s="47"/>
      <c r="V527" s="47"/>
      <c r="W527" s="47"/>
      <c r="X527" s="46" t="str">
        <f>IFERROR(__xludf.DUMMYFUNCTION("if(T527="""","""",if($S527,""Not aligned w/ a specific learning goal."",T527&amp;"": ""&amp;vlookup(to_text(T527),'1.Learning-Goals'!$A$3:$B$100,2,FALSE)))"),"")</f>
        <v/>
      </c>
      <c r="Y527" s="46" t="str">
        <f>IFERROR(__xludf.DUMMYFUNCTION("if(U527="""","""",if($S527,""Not aligned w/ a specific learning goal."",U527&amp;"": ""&amp;vlookup(to_text(U527),'1.Learning-Goals'!$A$3:$B$100,2,FALSE)))"),"")</f>
        <v/>
      </c>
      <c r="Z527" s="46" t="str">
        <f>IFERROR(__xludf.DUMMYFUNCTION("if(V527="""","""",if($S527,""Not aligned w/ a specific learning goal."",V527&amp;"": ""&amp;vlookup(to_text(V527),'1.Learning-Goals'!$A$3:$B$100,2,FALSE)))"),"")</f>
        <v/>
      </c>
      <c r="AA527" s="46" t="str">
        <f>IFERROR(__xludf.DUMMYFUNCTION("if(W527="""","""",if($S527,""Not aligned w/ a specific learning goal."",W527&amp;"": ""&amp;vlookup(to_text(W527),'1.Learning-Goals'!$A$3:$B$100,2,FALSE)))"),"")</f>
        <v/>
      </c>
      <c r="AB527" s="48"/>
      <c r="AC527" s="48"/>
      <c r="AD527" s="48"/>
      <c r="AE527" s="48"/>
      <c r="AF527" s="48"/>
      <c r="AG527" s="48"/>
      <c r="AH527" s="48"/>
      <c r="AI527" s="48"/>
    </row>
    <row r="528">
      <c r="A528" s="41"/>
      <c r="B528" s="42" t="str">
        <f t="shared" si="1"/>
        <v/>
      </c>
      <c r="C528" s="38" t="s">
        <v>1467</v>
      </c>
      <c r="D528" s="43" t="s">
        <v>1468</v>
      </c>
      <c r="E528" s="38" t="s">
        <v>363</v>
      </c>
      <c r="F528" s="38" t="s">
        <v>364</v>
      </c>
      <c r="G528" s="43" t="s">
        <v>752</v>
      </c>
      <c r="H528" s="38" t="s">
        <v>6</v>
      </c>
      <c r="I528" s="43" t="s">
        <v>366</v>
      </c>
      <c r="J528" s="43"/>
      <c r="K528" s="43"/>
      <c r="L528" s="50"/>
      <c r="M528" s="43"/>
      <c r="N528" s="43"/>
      <c r="O528" s="38" t="s">
        <v>419</v>
      </c>
      <c r="P528" s="51" t="s">
        <v>1469</v>
      </c>
      <c r="Q528" s="45">
        <v>44451.0</v>
      </c>
      <c r="R528" s="46" t="str">
        <f>IFERROR(__xludf.DUMMYFUNCTION("if(isblank($A528),"""",REGEXREPLACE($A528,   "",?(\d),?"",  ""$1""&amp;""-""&amp;$H528))"),"")</f>
        <v/>
      </c>
      <c r="S528" s="47" t="b">
        <f t="shared" si="2"/>
        <v>0</v>
      </c>
      <c r="T528" s="47" t="str">
        <f>IFERROR(__xludf.DUMMYFUNCTION("iferror(split(A528,"","",TRUE,TRUE),"""")"),"")</f>
        <v/>
      </c>
      <c r="U528" s="47"/>
      <c r="V528" s="47"/>
      <c r="W528" s="47"/>
      <c r="X528" s="46" t="str">
        <f>IFERROR(__xludf.DUMMYFUNCTION("if(T528="""","""",if($S528,""Not aligned w/ a specific learning goal."",T528&amp;"": ""&amp;vlookup(to_text(T528),'1.Learning-Goals'!$A$3:$B$100,2,FALSE)))"),"")</f>
        <v/>
      </c>
      <c r="Y528" s="46" t="str">
        <f>IFERROR(__xludf.DUMMYFUNCTION("if(U528="""","""",if($S528,""Not aligned w/ a specific learning goal."",U528&amp;"": ""&amp;vlookup(to_text(U528),'1.Learning-Goals'!$A$3:$B$100,2,FALSE)))"),"")</f>
        <v/>
      </c>
      <c r="Z528" s="46" t="str">
        <f>IFERROR(__xludf.DUMMYFUNCTION("if(V528="""","""",if($S528,""Not aligned w/ a specific learning goal."",V528&amp;"": ""&amp;vlookup(to_text(V528),'1.Learning-Goals'!$A$3:$B$100,2,FALSE)))"),"")</f>
        <v/>
      </c>
      <c r="AA528" s="46" t="str">
        <f>IFERROR(__xludf.DUMMYFUNCTION("if(W528="""","""",if($S528,""Not aligned w/ a specific learning goal."",W528&amp;"": ""&amp;vlookup(to_text(W528),'1.Learning-Goals'!$A$3:$B$100,2,FALSE)))"),"")</f>
        <v/>
      </c>
      <c r="AB528" s="48"/>
      <c r="AC528" s="48"/>
      <c r="AD528" s="48"/>
      <c r="AE528" s="48"/>
      <c r="AF528" s="48"/>
      <c r="AG528" s="48"/>
      <c r="AH528" s="48"/>
      <c r="AI528" s="48"/>
    </row>
    <row r="529">
      <c r="A529" s="41"/>
      <c r="B529" s="42" t="str">
        <f t="shared" si="1"/>
        <v/>
      </c>
      <c r="C529" s="38" t="s">
        <v>1470</v>
      </c>
      <c r="D529" s="43" t="s">
        <v>1471</v>
      </c>
      <c r="E529" s="38" t="s">
        <v>363</v>
      </c>
      <c r="F529" s="38" t="s">
        <v>364</v>
      </c>
      <c r="G529" s="43" t="s">
        <v>752</v>
      </c>
      <c r="H529" s="38" t="s">
        <v>6</v>
      </c>
      <c r="I529" s="43" t="s">
        <v>366</v>
      </c>
      <c r="J529" s="43"/>
      <c r="K529" s="43"/>
      <c r="L529" s="50"/>
      <c r="M529" s="43"/>
      <c r="N529" s="43"/>
      <c r="O529" s="38" t="s">
        <v>419</v>
      </c>
      <c r="P529" s="51" t="s">
        <v>1472</v>
      </c>
      <c r="Q529" s="45">
        <v>44451.0</v>
      </c>
      <c r="R529" s="46" t="str">
        <f>IFERROR(__xludf.DUMMYFUNCTION("if(isblank($A529),"""",REGEXREPLACE($A529,   "",?(\d),?"",  ""$1""&amp;""-""&amp;$H529))"),"")</f>
        <v/>
      </c>
      <c r="S529" s="47" t="b">
        <f t="shared" si="2"/>
        <v>0</v>
      </c>
      <c r="T529" s="47" t="str">
        <f>IFERROR(__xludf.DUMMYFUNCTION("iferror(split(A529,"","",TRUE,TRUE),"""")"),"")</f>
        <v/>
      </c>
      <c r="U529" s="47"/>
      <c r="V529" s="47"/>
      <c r="W529" s="47"/>
      <c r="X529" s="46" t="str">
        <f>IFERROR(__xludf.DUMMYFUNCTION("if(T529="""","""",if($S529,""Not aligned w/ a specific learning goal."",T529&amp;"": ""&amp;vlookup(to_text(T529),'1.Learning-Goals'!$A$3:$B$100,2,FALSE)))"),"")</f>
        <v/>
      </c>
      <c r="Y529" s="46" t="str">
        <f>IFERROR(__xludf.DUMMYFUNCTION("if(U529="""","""",if($S529,""Not aligned w/ a specific learning goal."",U529&amp;"": ""&amp;vlookup(to_text(U529),'1.Learning-Goals'!$A$3:$B$100,2,FALSE)))"),"")</f>
        <v/>
      </c>
      <c r="Z529" s="46" t="str">
        <f>IFERROR(__xludf.DUMMYFUNCTION("if(V529="""","""",if($S529,""Not aligned w/ a specific learning goal."",V529&amp;"": ""&amp;vlookup(to_text(V529),'1.Learning-Goals'!$A$3:$B$100,2,FALSE)))"),"")</f>
        <v/>
      </c>
      <c r="AA529" s="46" t="str">
        <f>IFERROR(__xludf.DUMMYFUNCTION("if(W529="""","""",if($S529,""Not aligned w/ a specific learning goal."",W529&amp;"": ""&amp;vlookup(to_text(W529),'1.Learning-Goals'!$A$3:$B$100,2,FALSE)))"),"")</f>
        <v/>
      </c>
      <c r="AB529" s="48"/>
      <c r="AC529" s="48"/>
      <c r="AD529" s="48"/>
      <c r="AE529" s="48"/>
      <c r="AF529" s="48"/>
      <c r="AG529" s="48"/>
      <c r="AH529" s="48"/>
      <c r="AI529" s="48"/>
    </row>
    <row r="530">
      <c r="A530" s="41"/>
      <c r="B530" s="42" t="str">
        <f t="shared" si="1"/>
        <v/>
      </c>
      <c r="C530" s="38" t="s">
        <v>1473</v>
      </c>
      <c r="D530" s="43" t="s">
        <v>1474</v>
      </c>
      <c r="E530" s="38" t="s">
        <v>363</v>
      </c>
      <c r="F530" s="38" t="s">
        <v>364</v>
      </c>
      <c r="G530" s="43" t="s">
        <v>752</v>
      </c>
      <c r="H530" s="38" t="s">
        <v>6</v>
      </c>
      <c r="I530" s="43" t="s">
        <v>366</v>
      </c>
      <c r="J530" s="43"/>
      <c r="K530" s="43"/>
      <c r="L530" s="50"/>
      <c r="M530" s="43"/>
      <c r="N530" s="43"/>
      <c r="O530" s="38" t="s">
        <v>419</v>
      </c>
      <c r="P530" s="51" t="s">
        <v>1475</v>
      </c>
      <c r="Q530" s="45">
        <v>44451.0</v>
      </c>
      <c r="R530" s="46" t="str">
        <f>IFERROR(__xludf.DUMMYFUNCTION("if(isblank($A530),"""",REGEXREPLACE($A530,   "",?(\d),?"",  ""$1""&amp;""-""&amp;$H530))"),"")</f>
        <v/>
      </c>
      <c r="S530" s="47" t="b">
        <f t="shared" si="2"/>
        <v>0</v>
      </c>
      <c r="T530" s="47" t="str">
        <f>IFERROR(__xludf.DUMMYFUNCTION("iferror(split(A530,"","",TRUE,TRUE),"""")"),"")</f>
        <v/>
      </c>
      <c r="U530" s="47"/>
      <c r="V530" s="47"/>
      <c r="W530" s="47"/>
      <c r="X530" s="46" t="str">
        <f>IFERROR(__xludf.DUMMYFUNCTION("if(T530="""","""",if($S530,""Not aligned w/ a specific learning goal."",T530&amp;"": ""&amp;vlookup(to_text(T530),'1.Learning-Goals'!$A$3:$B$100,2,FALSE)))"),"")</f>
        <v/>
      </c>
      <c r="Y530" s="46" t="str">
        <f>IFERROR(__xludf.DUMMYFUNCTION("if(U530="""","""",if($S530,""Not aligned w/ a specific learning goal."",U530&amp;"": ""&amp;vlookup(to_text(U530),'1.Learning-Goals'!$A$3:$B$100,2,FALSE)))"),"")</f>
        <v/>
      </c>
      <c r="Z530" s="46" t="str">
        <f>IFERROR(__xludf.DUMMYFUNCTION("if(V530="""","""",if($S530,""Not aligned w/ a specific learning goal."",V530&amp;"": ""&amp;vlookup(to_text(V530),'1.Learning-Goals'!$A$3:$B$100,2,FALSE)))"),"")</f>
        <v/>
      </c>
      <c r="AA530" s="46" t="str">
        <f>IFERROR(__xludf.DUMMYFUNCTION("if(W530="""","""",if($S530,""Not aligned w/ a specific learning goal."",W530&amp;"": ""&amp;vlookup(to_text(W530),'1.Learning-Goals'!$A$3:$B$100,2,FALSE)))"),"")</f>
        <v/>
      </c>
      <c r="AB530" s="48"/>
      <c r="AC530" s="48"/>
      <c r="AD530" s="48"/>
      <c r="AE530" s="48"/>
      <c r="AF530" s="48"/>
      <c r="AG530" s="48"/>
      <c r="AH530" s="48"/>
      <c r="AI530" s="48"/>
    </row>
    <row r="531">
      <c r="A531" s="41"/>
      <c r="B531" s="42" t="str">
        <f t="shared" si="1"/>
        <v/>
      </c>
      <c r="C531" s="38" t="s">
        <v>1476</v>
      </c>
      <c r="D531" s="43" t="s">
        <v>1477</v>
      </c>
      <c r="E531" s="38" t="s">
        <v>363</v>
      </c>
      <c r="F531" s="38" t="s">
        <v>364</v>
      </c>
      <c r="G531" s="43" t="s">
        <v>752</v>
      </c>
      <c r="H531" s="38" t="s">
        <v>6</v>
      </c>
      <c r="I531" s="43" t="s">
        <v>366</v>
      </c>
      <c r="J531" s="43"/>
      <c r="K531" s="43"/>
      <c r="L531" s="50"/>
      <c r="M531" s="43"/>
      <c r="N531" s="43"/>
      <c r="O531" s="38" t="s">
        <v>419</v>
      </c>
      <c r="P531" s="51" t="s">
        <v>1478</v>
      </c>
      <c r="Q531" s="45">
        <v>44451.0</v>
      </c>
      <c r="R531" s="46" t="str">
        <f>IFERROR(__xludf.DUMMYFUNCTION("if(isblank($A531),"""",REGEXREPLACE($A531,   "",?(\d),?"",  ""$1""&amp;""-""&amp;$H531))"),"")</f>
        <v/>
      </c>
      <c r="S531" s="47" t="b">
        <f t="shared" si="2"/>
        <v>0</v>
      </c>
      <c r="T531" s="47" t="str">
        <f>IFERROR(__xludf.DUMMYFUNCTION("iferror(split(A531,"","",TRUE,TRUE),"""")"),"")</f>
        <v/>
      </c>
      <c r="U531" s="47"/>
      <c r="V531" s="47"/>
      <c r="W531" s="47"/>
      <c r="X531" s="46" t="str">
        <f>IFERROR(__xludf.DUMMYFUNCTION("if(T531="""","""",if($S531,""Not aligned w/ a specific learning goal."",T531&amp;"": ""&amp;vlookup(to_text(T531),'1.Learning-Goals'!$A$3:$B$100,2,FALSE)))"),"")</f>
        <v/>
      </c>
      <c r="Y531" s="46" t="str">
        <f>IFERROR(__xludf.DUMMYFUNCTION("if(U531="""","""",if($S531,""Not aligned w/ a specific learning goal."",U531&amp;"": ""&amp;vlookup(to_text(U531),'1.Learning-Goals'!$A$3:$B$100,2,FALSE)))"),"")</f>
        <v/>
      </c>
      <c r="Z531" s="46" t="str">
        <f>IFERROR(__xludf.DUMMYFUNCTION("if(V531="""","""",if($S531,""Not aligned w/ a specific learning goal."",V531&amp;"": ""&amp;vlookup(to_text(V531),'1.Learning-Goals'!$A$3:$B$100,2,FALSE)))"),"")</f>
        <v/>
      </c>
      <c r="AA531" s="46" t="str">
        <f>IFERROR(__xludf.DUMMYFUNCTION("if(W531="""","""",if($S531,""Not aligned w/ a specific learning goal."",W531&amp;"": ""&amp;vlookup(to_text(W531),'1.Learning-Goals'!$A$3:$B$100,2,FALSE)))"),"")</f>
        <v/>
      </c>
      <c r="AB531" s="48"/>
      <c r="AC531" s="48"/>
      <c r="AD531" s="48"/>
      <c r="AE531" s="48"/>
      <c r="AF531" s="48"/>
      <c r="AG531" s="48"/>
      <c r="AH531" s="48"/>
      <c r="AI531" s="48"/>
    </row>
    <row r="532">
      <c r="A532" s="41"/>
      <c r="B532" s="42" t="str">
        <f t="shared" si="1"/>
        <v/>
      </c>
      <c r="C532" s="38" t="s">
        <v>1479</v>
      </c>
      <c r="D532" s="43" t="s">
        <v>1451</v>
      </c>
      <c r="E532" s="38" t="s">
        <v>363</v>
      </c>
      <c r="F532" s="38" t="s">
        <v>364</v>
      </c>
      <c r="G532" s="43" t="s">
        <v>752</v>
      </c>
      <c r="H532" s="38" t="s">
        <v>6</v>
      </c>
      <c r="I532" s="43" t="s">
        <v>366</v>
      </c>
      <c r="J532" s="43"/>
      <c r="K532" s="43"/>
      <c r="L532" s="50"/>
      <c r="M532" s="43"/>
      <c r="N532" s="43"/>
      <c r="O532" s="38" t="s">
        <v>419</v>
      </c>
      <c r="P532" s="51" t="s">
        <v>1480</v>
      </c>
      <c r="Q532" s="45">
        <v>44451.0</v>
      </c>
      <c r="R532" s="46" t="str">
        <f>IFERROR(__xludf.DUMMYFUNCTION("if(isblank($A532),"""",REGEXREPLACE($A532,   "",?(\d),?"",  ""$1""&amp;""-""&amp;$H532))"),"")</f>
        <v/>
      </c>
      <c r="S532" s="47" t="b">
        <f t="shared" si="2"/>
        <v>0</v>
      </c>
      <c r="T532" s="47" t="str">
        <f>IFERROR(__xludf.DUMMYFUNCTION("iferror(split(A532,"","",TRUE,TRUE),"""")"),"")</f>
        <v/>
      </c>
      <c r="U532" s="47"/>
      <c r="V532" s="47"/>
      <c r="W532" s="47"/>
      <c r="X532" s="46" t="str">
        <f>IFERROR(__xludf.DUMMYFUNCTION("if(T532="""","""",if($S532,""Not aligned w/ a specific learning goal."",T532&amp;"": ""&amp;vlookup(to_text(T532),'1.Learning-Goals'!$A$3:$B$100,2,FALSE)))"),"")</f>
        <v/>
      </c>
      <c r="Y532" s="46" t="str">
        <f>IFERROR(__xludf.DUMMYFUNCTION("if(U532="""","""",if($S532,""Not aligned w/ a specific learning goal."",U532&amp;"": ""&amp;vlookup(to_text(U532),'1.Learning-Goals'!$A$3:$B$100,2,FALSE)))"),"")</f>
        <v/>
      </c>
      <c r="Z532" s="46" t="str">
        <f>IFERROR(__xludf.DUMMYFUNCTION("if(V532="""","""",if($S532,""Not aligned w/ a specific learning goal."",V532&amp;"": ""&amp;vlookup(to_text(V532),'1.Learning-Goals'!$A$3:$B$100,2,FALSE)))"),"")</f>
        <v/>
      </c>
      <c r="AA532" s="46" t="str">
        <f>IFERROR(__xludf.DUMMYFUNCTION("if(W532="""","""",if($S532,""Not aligned w/ a specific learning goal."",W532&amp;"": ""&amp;vlookup(to_text(W532),'1.Learning-Goals'!$A$3:$B$100,2,FALSE)))"),"")</f>
        <v/>
      </c>
      <c r="AB532" s="48"/>
      <c r="AC532" s="48"/>
      <c r="AD532" s="48"/>
      <c r="AE532" s="48"/>
      <c r="AF532" s="48"/>
      <c r="AG532" s="48"/>
      <c r="AH532" s="48"/>
      <c r="AI532" s="48"/>
    </row>
    <row r="533">
      <c r="A533" s="41"/>
      <c r="B533" s="42" t="str">
        <f t="shared" si="1"/>
        <v/>
      </c>
      <c r="C533" s="38" t="s">
        <v>1481</v>
      </c>
      <c r="D533" s="43" t="s">
        <v>1482</v>
      </c>
      <c r="E533" s="38" t="s">
        <v>363</v>
      </c>
      <c r="F533" s="38" t="s">
        <v>364</v>
      </c>
      <c r="G533" s="43" t="s">
        <v>752</v>
      </c>
      <c r="H533" s="38" t="s">
        <v>6</v>
      </c>
      <c r="I533" s="43" t="s">
        <v>366</v>
      </c>
      <c r="J533" s="43"/>
      <c r="K533" s="43"/>
      <c r="L533" s="50"/>
      <c r="M533" s="43"/>
      <c r="N533" s="43"/>
      <c r="O533" s="38" t="s">
        <v>419</v>
      </c>
      <c r="P533" s="51" t="s">
        <v>1483</v>
      </c>
      <c r="Q533" s="45">
        <v>44451.0</v>
      </c>
      <c r="R533" s="46" t="str">
        <f>IFERROR(__xludf.DUMMYFUNCTION("if(isblank($A533),"""",REGEXREPLACE($A533,   "",?(\d),?"",  ""$1""&amp;""-""&amp;$H533))"),"")</f>
        <v/>
      </c>
      <c r="S533" s="47" t="b">
        <f t="shared" si="2"/>
        <v>0</v>
      </c>
      <c r="T533" s="47" t="str">
        <f>IFERROR(__xludf.DUMMYFUNCTION("iferror(split(A533,"","",TRUE,TRUE),"""")"),"")</f>
        <v/>
      </c>
      <c r="U533" s="47"/>
      <c r="V533" s="47"/>
      <c r="W533" s="47"/>
      <c r="X533" s="46" t="str">
        <f>IFERROR(__xludf.DUMMYFUNCTION("if(T533="""","""",if($S533,""Not aligned w/ a specific learning goal."",T533&amp;"": ""&amp;vlookup(to_text(T533),'1.Learning-Goals'!$A$3:$B$100,2,FALSE)))"),"")</f>
        <v/>
      </c>
      <c r="Y533" s="46" t="str">
        <f>IFERROR(__xludf.DUMMYFUNCTION("if(U533="""","""",if($S533,""Not aligned w/ a specific learning goal."",U533&amp;"": ""&amp;vlookup(to_text(U533),'1.Learning-Goals'!$A$3:$B$100,2,FALSE)))"),"")</f>
        <v/>
      </c>
      <c r="Z533" s="46" t="str">
        <f>IFERROR(__xludf.DUMMYFUNCTION("if(V533="""","""",if($S533,""Not aligned w/ a specific learning goal."",V533&amp;"": ""&amp;vlookup(to_text(V533),'1.Learning-Goals'!$A$3:$B$100,2,FALSE)))"),"")</f>
        <v/>
      </c>
      <c r="AA533" s="46" t="str">
        <f>IFERROR(__xludf.DUMMYFUNCTION("if(W533="""","""",if($S533,""Not aligned w/ a specific learning goal."",W533&amp;"": ""&amp;vlookup(to_text(W533),'1.Learning-Goals'!$A$3:$B$100,2,FALSE)))"),"")</f>
        <v/>
      </c>
      <c r="AB533" s="48"/>
      <c r="AC533" s="48"/>
      <c r="AD533" s="48"/>
      <c r="AE533" s="48"/>
      <c r="AF533" s="48"/>
      <c r="AG533" s="48"/>
      <c r="AH533" s="48"/>
      <c r="AI533" s="48"/>
    </row>
    <row r="534">
      <c r="A534" s="41"/>
      <c r="B534" s="42" t="str">
        <f t="shared" si="1"/>
        <v/>
      </c>
      <c r="C534" s="38" t="s">
        <v>1484</v>
      </c>
      <c r="D534" s="43" t="s">
        <v>1485</v>
      </c>
      <c r="E534" s="38" t="s">
        <v>363</v>
      </c>
      <c r="F534" s="38" t="s">
        <v>438</v>
      </c>
      <c r="G534" s="43">
        <v>5.0</v>
      </c>
      <c r="H534" s="38" t="s">
        <v>6</v>
      </c>
      <c r="I534" s="43" t="s">
        <v>439</v>
      </c>
      <c r="J534" s="50"/>
      <c r="K534" s="50"/>
      <c r="L534" s="50"/>
      <c r="M534" s="43"/>
      <c r="N534" s="43"/>
      <c r="O534" s="38" t="s">
        <v>439</v>
      </c>
      <c r="P534" s="51" t="s">
        <v>1486</v>
      </c>
      <c r="Q534" s="45">
        <v>44322.0</v>
      </c>
      <c r="R534" s="46" t="str">
        <f>IFERROR(__xludf.DUMMYFUNCTION("if(isblank($A534),"""",REGEXREPLACE($A534,   "",?(\d),?"",  ""$1""&amp;""-""&amp;$H534))"),"")</f>
        <v/>
      </c>
      <c r="S534" s="47" t="b">
        <f t="shared" si="2"/>
        <v>0</v>
      </c>
      <c r="T534" s="47" t="str">
        <f>IFERROR(__xludf.DUMMYFUNCTION("iferror(split(A534,"","",TRUE,TRUE),"""")"),"")</f>
        <v/>
      </c>
      <c r="U534" s="47"/>
      <c r="V534" s="47"/>
      <c r="W534" s="47"/>
      <c r="X534" s="46" t="str">
        <f>IFERROR(__xludf.DUMMYFUNCTION("if(T534="""","""",if($S534,""Not aligned w/ a specific learning goal."",T534&amp;"": ""&amp;vlookup(to_text(T534),'1.Learning-Goals'!$A$3:$B$100,2,FALSE)))"),"")</f>
        <v/>
      </c>
      <c r="Y534" s="46" t="str">
        <f>IFERROR(__xludf.DUMMYFUNCTION("if(U534="""","""",if($S534,""Not aligned w/ a specific learning goal."",U534&amp;"": ""&amp;vlookup(to_text(U534),'1.Learning-Goals'!$A$3:$B$100,2,FALSE)))"),"")</f>
        <v/>
      </c>
      <c r="Z534" s="46" t="str">
        <f>IFERROR(__xludf.DUMMYFUNCTION("if(V534="""","""",if($S534,""Not aligned w/ a specific learning goal."",V534&amp;"": ""&amp;vlookup(to_text(V534),'1.Learning-Goals'!$A$3:$B$100,2,FALSE)))"),"")</f>
        <v/>
      </c>
      <c r="AA534" s="46" t="str">
        <f>IFERROR(__xludf.DUMMYFUNCTION("if(W534="""","""",if($S534,""Not aligned w/ a specific learning goal."",W534&amp;"": ""&amp;vlookup(to_text(W534),'1.Learning-Goals'!$A$3:$B$100,2,FALSE)))"),"")</f>
        <v/>
      </c>
      <c r="AB534" s="48"/>
      <c r="AC534" s="48"/>
      <c r="AD534" s="48"/>
      <c r="AE534" s="48"/>
      <c r="AF534" s="48"/>
      <c r="AG534" s="48"/>
      <c r="AH534" s="48"/>
      <c r="AI534" s="48"/>
    </row>
    <row r="535">
      <c r="A535" s="41"/>
      <c r="B535" s="42" t="str">
        <f t="shared" si="1"/>
        <v/>
      </c>
      <c r="C535" s="38" t="s">
        <v>1487</v>
      </c>
      <c r="D535" s="43" t="s">
        <v>1488</v>
      </c>
      <c r="E535" s="38" t="s">
        <v>363</v>
      </c>
      <c r="F535" s="38" t="s">
        <v>438</v>
      </c>
      <c r="G535" s="43">
        <v>5.0</v>
      </c>
      <c r="H535" s="38" t="s">
        <v>6</v>
      </c>
      <c r="I535" s="43" t="s">
        <v>439</v>
      </c>
      <c r="J535" s="50"/>
      <c r="K535" s="50"/>
      <c r="L535" s="50"/>
      <c r="M535" s="43"/>
      <c r="N535" s="43"/>
      <c r="O535" s="38" t="s">
        <v>439</v>
      </c>
      <c r="P535" s="51" t="s">
        <v>1489</v>
      </c>
      <c r="Q535" s="45">
        <v>44322.0</v>
      </c>
      <c r="R535" s="46" t="str">
        <f>IFERROR(__xludf.DUMMYFUNCTION("if(isblank($A535),"""",REGEXREPLACE($A535,   "",?(\d),?"",  ""$1""&amp;""-""&amp;$H535))"),"")</f>
        <v/>
      </c>
      <c r="S535" s="47" t="b">
        <f t="shared" si="2"/>
        <v>0</v>
      </c>
      <c r="T535" s="47" t="str">
        <f>IFERROR(__xludf.DUMMYFUNCTION("iferror(split(A535,"","",TRUE,TRUE),"""")"),"")</f>
        <v/>
      </c>
      <c r="U535" s="47"/>
      <c r="V535" s="47"/>
      <c r="W535" s="47"/>
      <c r="X535" s="46" t="str">
        <f>IFERROR(__xludf.DUMMYFUNCTION("if(T535="""","""",if($S535,""Not aligned w/ a specific learning goal."",T535&amp;"": ""&amp;vlookup(to_text(T535),'1.Learning-Goals'!$A$3:$B$100,2,FALSE)))"),"")</f>
        <v/>
      </c>
      <c r="Y535" s="46" t="str">
        <f>IFERROR(__xludf.DUMMYFUNCTION("if(U535="""","""",if($S535,""Not aligned w/ a specific learning goal."",U535&amp;"": ""&amp;vlookup(to_text(U535),'1.Learning-Goals'!$A$3:$B$100,2,FALSE)))"),"")</f>
        <v/>
      </c>
      <c r="Z535" s="46" t="str">
        <f>IFERROR(__xludf.DUMMYFUNCTION("if(V535="""","""",if($S535,""Not aligned w/ a specific learning goal."",V535&amp;"": ""&amp;vlookup(to_text(V535),'1.Learning-Goals'!$A$3:$B$100,2,FALSE)))"),"")</f>
        <v/>
      </c>
      <c r="AA535" s="46" t="str">
        <f>IFERROR(__xludf.DUMMYFUNCTION("if(W535="""","""",if($S535,""Not aligned w/ a specific learning goal."",W535&amp;"": ""&amp;vlookup(to_text(W535),'1.Learning-Goals'!$A$3:$B$100,2,FALSE)))"),"")</f>
        <v/>
      </c>
      <c r="AB535" s="48"/>
      <c r="AC535" s="48"/>
      <c r="AD535" s="48"/>
      <c r="AE535" s="48"/>
      <c r="AF535" s="48"/>
      <c r="AG535" s="48"/>
      <c r="AH535" s="48"/>
      <c r="AI535" s="48"/>
    </row>
    <row r="536">
      <c r="A536" s="41"/>
      <c r="B536" s="42" t="str">
        <f t="shared" si="1"/>
        <v/>
      </c>
      <c r="C536" s="38" t="s">
        <v>1490</v>
      </c>
      <c r="D536" s="43" t="s">
        <v>1491</v>
      </c>
      <c r="E536" s="38" t="s">
        <v>363</v>
      </c>
      <c r="F536" s="38" t="s">
        <v>438</v>
      </c>
      <c r="G536" s="43">
        <v>5.0</v>
      </c>
      <c r="H536" s="38" t="s">
        <v>6</v>
      </c>
      <c r="I536" s="43" t="s">
        <v>439</v>
      </c>
      <c r="J536" s="50"/>
      <c r="K536" s="50"/>
      <c r="L536" s="50"/>
      <c r="M536" s="43"/>
      <c r="N536" s="43"/>
      <c r="O536" s="38" t="s">
        <v>439</v>
      </c>
      <c r="P536" s="51" t="s">
        <v>1492</v>
      </c>
      <c r="Q536" s="45">
        <v>44322.0</v>
      </c>
      <c r="R536" s="46" t="str">
        <f>IFERROR(__xludf.DUMMYFUNCTION("if(isblank($A536),"""",REGEXREPLACE($A536,   "",?(\d),?"",  ""$1""&amp;""-""&amp;$H536))"),"")</f>
        <v/>
      </c>
      <c r="S536" s="47" t="b">
        <f t="shared" si="2"/>
        <v>0</v>
      </c>
      <c r="T536" s="47" t="str">
        <f>IFERROR(__xludf.DUMMYFUNCTION("iferror(split(A536,"","",TRUE,TRUE),"""")"),"")</f>
        <v/>
      </c>
      <c r="U536" s="47"/>
      <c r="V536" s="47"/>
      <c r="W536" s="47"/>
      <c r="X536" s="46" t="str">
        <f>IFERROR(__xludf.DUMMYFUNCTION("if(T536="""","""",if($S536,""Not aligned w/ a specific learning goal."",T536&amp;"": ""&amp;vlookup(to_text(T536),'1.Learning-Goals'!$A$3:$B$100,2,FALSE)))"),"")</f>
        <v/>
      </c>
      <c r="Y536" s="46" t="str">
        <f>IFERROR(__xludf.DUMMYFUNCTION("if(U536="""","""",if($S536,""Not aligned w/ a specific learning goal."",U536&amp;"": ""&amp;vlookup(to_text(U536),'1.Learning-Goals'!$A$3:$B$100,2,FALSE)))"),"")</f>
        <v/>
      </c>
      <c r="Z536" s="46" t="str">
        <f>IFERROR(__xludf.DUMMYFUNCTION("if(V536="""","""",if($S536,""Not aligned w/ a specific learning goal."",V536&amp;"": ""&amp;vlookup(to_text(V536),'1.Learning-Goals'!$A$3:$B$100,2,FALSE)))"),"")</f>
        <v/>
      </c>
      <c r="AA536" s="46" t="str">
        <f>IFERROR(__xludf.DUMMYFUNCTION("if(W536="""","""",if($S536,""Not aligned w/ a specific learning goal."",W536&amp;"": ""&amp;vlookup(to_text(W536),'1.Learning-Goals'!$A$3:$B$100,2,FALSE)))"),"")</f>
        <v/>
      </c>
      <c r="AB536" s="48"/>
      <c r="AC536" s="48"/>
      <c r="AD536" s="48"/>
      <c r="AE536" s="48"/>
      <c r="AF536" s="48"/>
      <c r="AG536" s="48"/>
      <c r="AH536" s="48"/>
      <c r="AI536" s="48"/>
    </row>
    <row r="537">
      <c r="A537" s="41"/>
      <c r="B537" s="42" t="str">
        <f t="shared" si="1"/>
        <v/>
      </c>
      <c r="C537" s="38" t="s">
        <v>1493</v>
      </c>
      <c r="D537" s="43" t="s">
        <v>1494</v>
      </c>
      <c r="E537" s="38" t="s">
        <v>363</v>
      </c>
      <c r="F537" s="38" t="s">
        <v>438</v>
      </c>
      <c r="G537" s="43">
        <v>5.0</v>
      </c>
      <c r="H537" s="38" t="s">
        <v>6</v>
      </c>
      <c r="I537" s="43" t="s">
        <v>439</v>
      </c>
      <c r="J537" s="50"/>
      <c r="K537" s="50"/>
      <c r="L537" s="50"/>
      <c r="M537" s="43"/>
      <c r="N537" s="43"/>
      <c r="O537" s="38" t="s">
        <v>439</v>
      </c>
      <c r="P537" s="51" t="s">
        <v>1495</v>
      </c>
      <c r="Q537" s="45">
        <v>44322.0</v>
      </c>
      <c r="R537" s="46" t="str">
        <f>IFERROR(__xludf.DUMMYFUNCTION("if(isblank($A537),"""",REGEXREPLACE($A537,   "",?(\d),?"",  ""$1""&amp;""-""&amp;$H537))"),"")</f>
        <v/>
      </c>
      <c r="S537" s="47" t="b">
        <f t="shared" si="2"/>
        <v>0</v>
      </c>
      <c r="T537" s="47" t="str">
        <f>IFERROR(__xludf.DUMMYFUNCTION("iferror(split(A537,"","",TRUE,TRUE),"""")"),"")</f>
        <v/>
      </c>
      <c r="U537" s="47"/>
      <c r="V537" s="47"/>
      <c r="W537" s="47"/>
      <c r="X537" s="46" t="str">
        <f>IFERROR(__xludf.DUMMYFUNCTION("if(T537="""","""",if($S537,""Not aligned w/ a specific learning goal."",T537&amp;"": ""&amp;vlookup(to_text(T537),'1.Learning-Goals'!$A$3:$B$100,2,FALSE)))"),"")</f>
        <v/>
      </c>
      <c r="Y537" s="46" t="str">
        <f>IFERROR(__xludf.DUMMYFUNCTION("if(U537="""","""",if($S537,""Not aligned w/ a specific learning goal."",U537&amp;"": ""&amp;vlookup(to_text(U537),'1.Learning-Goals'!$A$3:$B$100,2,FALSE)))"),"")</f>
        <v/>
      </c>
      <c r="Z537" s="46" t="str">
        <f>IFERROR(__xludf.DUMMYFUNCTION("if(V537="""","""",if($S537,""Not aligned w/ a specific learning goal."",V537&amp;"": ""&amp;vlookup(to_text(V537),'1.Learning-Goals'!$A$3:$B$100,2,FALSE)))"),"")</f>
        <v/>
      </c>
      <c r="AA537" s="46" t="str">
        <f>IFERROR(__xludf.DUMMYFUNCTION("if(W537="""","""",if($S537,""Not aligned w/ a specific learning goal."",W537&amp;"": ""&amp;vlookup(to_text(W537),'1.Learning-Goals'!$A$3:$B$100,2,FALSE)))"),"")</f>
        <v/>
      </c>
      <c r="AB537" s="48"/>
      <c r="AC537" s="48"/>
      <c r="AD537" s="48"/>
      <c r="AE537" s="48"/>
      <c r="AF537" s="48"/>
      <c r="AG537" s="48"/>
      <c r="AH537" s="48"/>
      <c r="AI537" s="48"/>
    </row>
    <row r="538">
      <c r="A538" s="41"/>
      <c r="B538" s="42" t="str">
        <f t="shared" si="1"/>
        <v/>
      </c>
      <c r="C538" s="38" t="s">
        <v>1496</v>
      </c>
      <c r="D538" s="43" t="s">
        <v>1497</v>
      </c>
      <c r="E538" s="38" t="s">
        <v>363</v>
      </c>
      <c r="F538" s="38" t="s">
        <v>438</v>
      </c>
      <c r="G538" s="43">
        <v>5.0</v>
      </c>
      <c r="H538" s="38" t="s">
        <v>6</v>
      </c>
      <c r="I538" s="43" t="s">
        <v>439</v>
      </c>
      <c r="J538" s="50"/>
      <c r="K538" s="50"/>
      <c r="L538" s="50"/>
      <c r="M538" s="43"/>
      <c r="N538" s="43"/>
      <c r="O538" s="38" t="s">
        <v>439</v>
      </c>
      <c r="P538" s="51" t="s">
        <v>1498</v>
      </c>
      <c r="Q538" s="45">
        <v>44322.0</v>
      </c>
      <c r="R538" s="46" t="str">
        <f>IFERROR(__xludf.DUMMYFUNCTION("if(isblank($A538),"""",REGEXREPLACE($A538,   "",?(\d),?"",  ""$1""&amp;""-""&amp;$H538))"),"")</f>
        <v/>
      </c>
      <c r="S538" s="47" t="b">
        <f t="shared" si="2"/>
        <v>0</v>
      </c>
      <c r="T538" s="47" t="str">
        <f>IFERROR(__xludf.DUMMYFUNCTION("iferror(split(A538,"","",TRUE,TRUE),"""")"),"")</f>
        <v/>
      </c>
      <c r="U538" s="47"/>
      <c r="V538" s="47"/>
      <c r="W538" s="47"/>
      <c r="X538" s="46" t="str">
        <f>IFERROR(__xludf.DUMMYFUNCTION("if(T538="""","""",if($S538,""Not aligned w/ a specific learning goal."",T538&amp;"": ""&amp;vlookup(to_text(T538),'1.Learning-Goals'!$A$3:$B$100,2,FALSE)))"),"")</f>
        <v/>
      </c>
      <c r="Y538" s="46" t="str">
        <f>IFERROR(__xludf.DUMMYFUNCTION("if(U538="""","""",if($S538,""Not aligned w/ a specific learning goal."",U538&amp;"": ""&amp;vlookup(to_text(U538),'1.Learning-Goals'!$A$3:$B$100,2,FALSE)))"),"")</f>
        <v/>
      </c>
      <c r="Z538" s="46" t="str">
        <f>IFERROR(__xludf.DUMMYFUNCTION("if(V538="""","""",if($S538,""Not aligned w/ a specific learning goal."",V538&amp;"": ""&amp;vlookup(to_text(V538),'1.Learning-Goals'!$A$3:$B$100,2,FALSE)))"),"")</f>
        <v/>
      </c>
      <c r="AA538" s="46" t="str">
        <f>IFERROR(__xludf.DUMMYFUNCTION("if(W538="""","""",if($S538,""Not aligned w/ a specific learning goal."",W538&amp;"": ""&amp;vlookup(to_text(W538),'1.Learning-Goals'!$A$3:$B$100,2,FALSE)))"),"")</f>
        <v/>
      </c>
      <c r="AB538" s="48"/>
      <c r="AC538" s="48"/>
      <c r="AD538" s="48"/>
      <c r="AE538" s="48"/>
      <c r="AF538" s="48"/>
      <c r="AG538" s="48"/>
      <c r="AH538" s="48"/>
      <c r="AI538" s="48"/>
    </row>
    <row r="539">
      <c r="A539" s="41"/>
      <c r="B539" s="42" t="str">
        <f t="shared" si="1"/>
        <v/>
      </c>
      <c r="C539" s="38" t="s">
        <v>1499</v>
      </c>
      <c r="D539" s="43" t="s">
        <v>1500</v>
      </c>
      <c r="E539" s="38" t="s">
        <v>363</v>
      </c>
      <c r="F539" s="38" t="s">
        <v>438</v>
      </c>
      <c r="G539" s="43">
        <v>5.0</v>
      </c>
      <c r="H539" s="38" t="s">
        <v>6</v>
      </c>
      <c r="I539" s="43" t="s">
        <v>439</v>
      </c>
      <c r="J539" s="50"/>
      <c r="K539" s="50"/>
      <c r="L539" s="50"/>
      <c r="M539" s="43"/>
      <c r="N539" s="43"/>
      <c r="O539" s="38" t="s">
        <v>439</v>
      </c>
      <c r="P539" s="51" t="s">
        <v>1501</v>
      </c>
      <c r="Q539" s="45">
        <v>44322.0</v>
      </c>
      <c r="R539" s="46" t="str">
        <f>IFERROR(__xludf.DUMMYFUNCTION("if(isblank($A539),"""",REGEXREPLACE($A539,   "",?(\d),?"",  ""$1""&amp;""-""&amp;$H539))"),"")</f>
        <v/>
      </c>
      <c r="S539" s="47" t="b">
        <f t="shared" si="2"/>
        <v>0</v>
      </c>
      <c r="T539" s="47" t="str">
        <f>IFERROR(__xludf.DUMMYFUNCTION("iferror(split(A539,"","",TRUE,TRUE),"""")"),"")</f>
        <v/>
      </c>
      <c r="U539" s="47"/>
      <c r="V539" s="47"/>
      <c r="W539" s="47"/>
      <c r="X539" s="46" t="str">
        <f>IFERROR(__xludf.DUMMYFUNCTION("if(T539="""","""",if($S539,""Not aligned w/ a specific learning goal."",T539&amp;"": ""&amp;vlookup(to_text(T539),'1.Learning-Goals'!$A$3:$B$100,2,FALSE)))"),"")</f>
        <v/>
      </c>
      <c r="Y539" s="46" t="str">
        <f>IFERROR(__xludf.DUMMYFUNCTION("if(U539="""","""",if($S539,""Not aligned w/ a specific learning goal."",U539&amp;"": ""&amp;vlookup(to_text(U539),'1.Learning-Goals'!$A$3:$B$100,2,FALSE)))"),"")</f>
        <v/>
      </c>
      <c r="Z539" s="46" t="str">
        <f>IFERROR(__xludf.DUMMYFUNCTION("if(V539="""","""",if($S539,""Not aligned w/ a specific learning goal."",V539&amp;"": ""&amp;vlookup(to_text(V539),'1.Learning-Goals'!$A$3:$B$100,2,FALSE)))"),"")</f>
        <v/>
      </c>
      <c r="AA539" s="46" t="str">
        <f>IFERROR(__xludf.DUMMYFUNCTION("if(W539="""","""",if($S539,""Not aligned w/ a specific learning goal."",W539&amp;"": ""&amp;vlookup(to_text(W539),'1.Learning-Goals'!$A$3:$B$100,2,FALSE)))"),"")</f>
        <v/>
      </c>
      <c r="AB539" s="48"/>
      <c r="AC539" s="48"/>
      <c r="AD539" s="48"/>
      <c r="AE539" s="48"/>
      <c r="AF539" s="48"/>
      <c r="AG539" s="48"/>
      <c r="AH539" s="48"/>
      <c r="AI539" s="48"/>
    </row>
    <row r="540">
      <c r="A540" s="41"/>
      <c r="B540" s="42" t="str">
        <f t="shared" si="1"/>
        <v/>
      </c>
      <c r="C540" s="38" t="s">
        <v>1502</v>
      </c>
      <c r="D540" s="43" t="s">
        <v>1503</v>
      </c>
      <c r="E540" s="38" t="s">
        <v>363</v>
      </c>
      <c r="F540" s="38" t="s">
        <v>438</v>
      </c>
      <c r="G540" s="43">
        <v>5.0</v>
      </c>
      <c r="H540" s="38" t="s">
        <v>6</v>
      </c>
      <c r="I540" s="43" t="s">
        <v>439</v>
      </c>
      <c r="J540" s="50"/>
      <c r="K540" s="50"/>
      <c r="L540" s="50"/>
      <c r="M540" s="43"/>
      <c r="N540" s="43"/>
      <c r="O540" s="38" t="s">
        <v>439</v>
      </c>
      <c r="P540" s="51" t="s">
        <v>1504</v>
      </c>
      <c r="Q540" s="45">
        <v>44322.0</v>
      </c>
      <c r="R540" s="46" t="str">
        <f>IFERROR(__xludf.DUMMYFUNCTION("if(isblank($A540),"""",REGEXREPLACE($A540,   "",?(\d),?"",  ""$1""&amp;""-""&amp;$H540))"),"")</f>
        <v/>
      </c>
      <c r="S540" s="47" t="b">
        <f t="shared" si="2"/>
        <v>0</v>
      </c>
      <c r="T540" s="47" t="str">
        <f>IFERROR(__xludf.DUMMYFUNCTION("iferror(split(A540,"","",TRUE,TRUE),"""")"),"")</f>
        <v/>
      </c>
      <c r="U540" s="47"/>
      <c r="V540" s="47"/>
      <c r="W540" s="47"/>
      <c r="X540" s="46" t="str">
        <f>IFERROR(__xludf.DUMMYFUNCTION("if(T540="""","""",if($S540,""Not aligned w/ a specific learning goal."",T540&amp;"": ""&amp;vlookup(to_text(T540),'1.Learning-Goals'!$A$3:$B$100,2,FALSE)))"),"")</f>
        <v/>
      </c>
      <c r="Y540" s="46" t="str">
        <f>IFERROR(__xludf.DUMMYFUNCTION("if(U540="""","""",if($S540,""Not aligned w/ a specific learning goal."",U540&amp;"": ""&amp;vlookup(to_text(U540),'1.Learning-Goals'!$A$3:$B$100,2,FALSE)))"),"")</f>
        <v/>
      </c>
      <c r="Z540" s="46" t="str">
        <f>IFERROR(__xludf.DUMMYFUNCTION("if(V540="""","""",if($S540,""Not aligned w/ a specific learning goal."",V540&amp;"": ""&amp;vlookup(to_text(V540),'1.Learning-Goals'!$A$3:$B$100,2,FALSE)))"),"")</f>
        <v/>
      </c>
      <c r="AA540" s="46" t="str">
        <f>IFERROR(__xludf.DUMMYFUNCTION("if(W540="""","""",if($S540,""Not aligned w/ a specific learning goal."",W540&amp;"": ""&amp;vlookup(to_text(W540),'1.Learning-Goals'!$A$3:$B$100,2,FALSE)))"),"")</f>
        <v/>
      </c>
      <c r="AB540" s="48"/>
      <c r="AC540" s="48"/>
      <c r="AD540" s="48"/>
      <c r="AE540" s="48"/>
      <c r="AF540" s="48"/>
      <c r="AG540" s="48"/>
      <c r="AH540" s="48"/>
      <c r="AI540" s="48"/>
    </row>
    <row r="541">
      <c r="A541" s="41"/>
      <c r="B541" s="42" t="str">
        <f t="shared" si="1"/>
        <v/>
      </c>
      <c r="C541" s="38" t="s">
        <v>1505</v>
      </c>
      <c r="D541" s="43" t="s">
        <v>1506</v>
      </c>
      <c r="E541" s="38" t="s">
        <v>363</v>
      </c>
      <c r="F541" s="38" t="s">
        <v>438</v>
      </c>
      <c r="G541" s="43">
        <v>5.0</v>
      </c>
      <c r="H541" s="38" t="s">
        <v>6</v>
      </c>
      <c r="I541" s="43" t="s">
        <v>439</v>
      </c>
      <c r="J541" s="50"/>
      <c r="K541" s="50"/>
      <c r="L541" s="50"/>
      <c r="M541" s="43"/>
      <c r="N541" s="43"/>
      <c r="O541" s="38" t="s">
        <v>439</v>
      </c>
      <c r="P541" s="51" t="s">
        <v>1507</v>
      </c>
      <c r="Q541" s="45">
        <v>44322.0</v>
      </c>
      <c r="R541" s="46" t="str">
        <f>IFERROR(__xludf.DUMMYFUNCTION("if(isblank($A541),"""",REGEXREPLACE($A541,   "",?(\d),?"",  ""$1""&amp;""-""&amp;$H541))"),"")</f>
        <v/>
      </c>
      <c r="S541" s="47" t="b">
        <f t="shared" si="2"/>
        <v>0</v>
      </c>
      <c r="T541" s="47" t="str">
        <f>IFERROR(__xludf.DUMMYFUNCTION("iferror(split(A541,"","",TRUE,TRUE),"""")"),"")</f>
        <v/>
      </c>
      <c r="U541" s="47"/>
      <c r="V541" s="47"/>
      <c r="W541" s="47"/>
      <c r="X541" s="46" t="str">
        <f>IFERROR(__xludf.DUMMYFUNCTION("if(T541="""","""",if($S541,""Not aligned w/ a specific learning goal."",T541&amp;"": ""&amp;vlookup(to_text(T541),'1.Learning-Goals'!$A$3:$B$100,2,FALSE)))"),"")</f>
        <v/>
      </c>
      <c r="Y541" s="46" t="str">
        <f>IFERROR(__xludf.DUMMYFUNCTION("if(U541="""","""",if($S541,""Not aligned w/ a specific learning goal."",U541&amp;"": ""&amp;vlookup(to_text(U541),'1.Learning-Goals'!$A$3:$B$100,2,FALSE)))"),"")</f>
        <v/>
      </c>
      <c r="Z541" s="46" t="str">
        <f>IFERROR(__xludf.DUMMYFUNCTION("if(V541="""","""",if($S541,""Not aligned w/ a specific learning goal."",V541&amp;"": ""&amp;vlookup(to_text(V541),'1.Learning-Goals'!$A$3:$B$100,2,FALSE)))"),"")</f>
        <v/>
      </c>
      <c r="AA541" s="46" t="str">
        <f>IFERROR(__xludf.DUMMYFUNCTION("if(W541="""","""",if($S541,""Not aligned w/ a specific learning goal."",W541&amp;"": ""&amp;vlookup(to_text(W541),'1.Learning-Goals'!$A$3:$B$100,2,FALSE)))"),"")</f>
        <v/>
      </c>
      <c r="AB541" s="48"/>
      <c r="AC541" s="48"/>
      <c r="AD541" s="48"/>
      <c r="AE541" s="48"/>
      <c r="AF541" s="48"/>
      <c r="AG541" s="48"/>
      <c r="AH541" s="48"/>
      <c r="AI541" s="48"/>
    </row>
    <row r="542">
      <c r="A542" s="41"/>
      <c r="B542" s="42" t="str">
        <f t="shared" si="1"/>
        <v/>
      </c>
      <c r="C542" s="38" t="s">
        <v>1508</v>
      </c>
      <c r="D542" s="43" t="s">
        <v>1509</v>
      </c>
      <c r="E542" s="38" t="s">
        <v>363</v>
      </c>
      <c r="F542" s="38" t="s">
        <v>438</v>
      </c>
      <c r="G542" s="43">
        <v>5.0</v>
      </c>
      <c r="H542" s="38" t="s">
        <v>6</v>
      </c>
      <c r="I542" s="43" t="s">
        <v>439</v>
      </c>
      <c r="J542" s="50"/>
      <c r="K542" s="50"/>
      <c r="L542" s="50"/>
      <c r="M542" s="43"/>
      <c r="N542" s="43"/>
      <c r="O542" s="38" t="s">
        <v>439</v>
      </c>
      <c r="P542" s="51" t="s">
        <v>1510</v>
      </c>
      <c r="Q542" s="45">
        <v>44322.0</v>
      </c>
      <c r="R542" s="46" t="str">
        <f>IFERROR(__xludf.DUMMYFUNCTION("if(isblank($A542),"""",REGEXREPLACE($A542,   "",?(\d),?"",  ""$1""&amp;""-""&amp;$H542))"),"")</f>
        <v/>
      </c>
      <c r="S542" s="47" t="b">
        <f t="shared" si="2"/>
        <v>0</v>
      </c>
      <c r="T542" s="47" t="str">
        <f>IFERROR(__xludf.DUMMYFUNCTION("iferror(split(A542,"","",TRUE,TRUE),"""")"),"")</f>
        <v/>
      </c>
      <c r="U542" s="47"/>
      <c r="V542" s="47"/>
      <c r="W542" s="47"/>
      <c r="X542" s="46" t="str">
        <f>IFERROR(__xludf.DUMMYFUNCTION("if(T542="""","""",if($S542,""Not aligned w/ a specific learning goal."",T542&amp;"": ""&amp;vlookup(to_text(T542),'1.Learning-Goals'!$A$3:$B$100,2,FALSE)))"),"")</f>
        <v/>
      </c>
      <c r="Y542" s="46" t="str">
        <f>IFERROR(__xludf.DUMMYFUNCTION("if(U542="""","""",if($S542,""Not aligned w/ a specific learning goal."",U542&amp;"": ""&amp;vlookup(to_text(U542),'1.Learning-Goals'!$A$3:$B$100,2,FALSE)))"),"")</f>
        <v/>
      </c>
      <c r="Z542" s="46" t="str">
        <f>IFERROR(__xludf.DUMMYFUNCTION("if(V542="""","""",if($S542,""Not aligned w/ a specific learning goal."",V542&amp;"": ""&amp;vlookup(to_text(V542),'1.Learning-Goals'!$A$3:$B$100,2,FALSE)))"),"")</f>
        <v/>
      </c>
      <c r="AA542" s="46" t="str">
        <f>IFERROR(__xludf.DUMMYFUNCTION("if(W542="""","""",if($S542,""Not aligned w/ a specific learning goal."",W542&amp;"": ""&amp;vlookup(to_text(W542),'1.Learning-Goals'!$A$3:$B$100,2,FALSE)))"),"")</f>
        <v/>
      </c>
      <c r="AB542" s="48"/>
      <c r="AC542" s="48"/>
      <c r="AD542" s="48"/>
      <c r="AE542" s="48"/>
      <c r="AF542" s="48"/>
      <c r="AG542" s="48"/>
      <c r="AH542" s="48"/>
      <c r="AI542" s="48"/>
    </row>
    <row r="543">
      <c r="A543" s="41"/>
      <c r="B543" s="42" t="str">
        <f t="shared" si="1"/>
        <v/>
      </c>
      <c r="C543" s="38" t="s">
        <v>1511</v>
      </c>
      <c r="D543" s="43" t="s">
        <v>1512</v>
      </c>
      <c r="E543" s="38" t="s">
        <v>363</v>
      </c>
      <c r="F543" s="38" t="s">
        <v>438</v>
      </c>
      <c r="G543" s="43">
        <v>5.0</v>
      </c>
      <c r="H543" s="38" t="s">
        <v>6</v>
      </c>
      <c r="I543" s="43" t="s">
        <v>439</v>
      </c>
      <c r="J543" s="50"/>
      <c r="K543" s="50"/>
      <c r="L543" s="50"/>
      <c r="M543" s="43"/>
      <c r="N543" s="43"/>
      <c r="O543" s="38" t="s">
        <v>439</v>
      </c>
      <c r="P543" s="51" t="s">
        <v>1513</v>
      </c>
      <c r="Q543" s="45">
        <v>44322.0</v>
      </c>
      <c r="R543" s="46" t="str">
        <f>IFERROR(__xludf.DUMMYFUNCTION("if(isblank($A543),"""",REGEXREPLACE($A543,   "",?(\d),?"",  ""$1""&amp;""-""&amp;$H543))"),"")</f>
        <v/>
      </c>
      <c r="S543" s="47" t="b">
        <f t="shared" si="2"/>
        <v>0</v>
      </c>
      <c r="T543" s="47" t="str">
        <f>IFERROR(__xludf.DUMMYFUNCTION("iferror(split(A543,"","",TRUE,TRUE),"""")"),"")</f>
        <v/>
      </c>
      <c r="U543" s="47"/>
      <c r="V543" s="47"/>
      <c r="W543" s="47"/>
      <c r="X543" s="46" t="str">
        <f>IFERROR(__xludf.DUMMYFUNCTION("if(T543="""","""",if($S543,""Not aligned w/ a specific learning goal."",T543&amp;"": ""&amp;vlookup(to_text(T543),'1.Learning-Goals'!$A$3:$B$100,2,FALSE)))"),"")</f>
        <v/>
      </c>
      <c r="Y543" s="46" t="str">
        <f>IFERROR(__xludf.DUMMYFUNCTION("if(U543="""","""",if($S543,""Not aligned w/ a specific learning goal."",U543&amp;"": ""&amp;vlookup(to_text(U543),'1.Learning-Goals'!$A$3:$B$100,2,FALSE)))"),"")</f>
        <v/>
      </c>
      <c r="Z543" s="46" t="str">
        <f>IFERROR(__xludf.DUMMYFUNCTION("if(V543="""","""",if($S543,""Not aligned w/ a specific learning goal."",V543&amp;"": ""&amp;vlookup(to_text(V543),'1.Learning-Goals'!$A$3:$B$100,2,FALSE)))"),"")</f>
        <v/>
      </c>
      <c r="AA543" s="46" t="str">
        <f>IFERROR(__xludf.DUMMYFUNCTION("if(W543="""","""",if($S543,""Not aligned w/ a specific learning goal."",W543&amp;"": ""&amp;vlookup(to_text(W543),'1.Learning-Goals'!$A$3:$B$100,2,FALSE)))"),"")</f>
        <v/>
      </c>
      <c r="AB543" s="48"/>
      <c r="AC543" s="48"/>
      <c r="AD543" s="48"/>
      <c r="AE543" s="48"/>
      <c r="AF543" s="48"/>
      <c r="AG543" s="48"/>
      <c r="AH543" s="48"/>
      <c r="AI543" s="48"/>
    </row>
    <row r="544">
      <c r="A544" s="41"/>
      <c r="B544" s="42" t="str">
        <f t="shared" si="1"/>
        <v/>
      </c>
      <c r="C544" s="38" t="s">
        <v>1514</v>
      </c>
      <c r="D544" s="43" t="s">
        <v>1515</v>
      </c>
      <c r="E544" s="38" t="s">
        <v>363</v>
      </c>
      <c r="F544" s="38" t="s">
        <v>438</v>
      </c>
      <c r="G544" s="43">
        <v>5.0</v>
      </c>
      <c r="H544" s="38" t="s">
        <v>6</v>
      </c>
      <c r="I544" s="43" t="s">
        <v>439</v>
      </c>
      <c r="J544" s="50"/>
      <c r="K544" s="50"/>
      <c r="L544" s="50"/>
      <c r="M544" s="43"/>
      <c r="N544" s="43"/>
      <c r="O544" s="38" t="s">
        <v>439</v>
      </c>
      <c r="P544" s="51" t="s">
        <v>1516</v>
      </c>
      <c r="Q544" s="45">
        <v>44322.0</v>
      </c>
      <c r="R544" s="46" t="str">
        <f>IFERROR(__xludf.DUMMYFUNCTION("if(isblank($A544),"""",REGEXREPLACE($A544,   "",?(\d),?"",  ""$1""&amp;""-""&amp;$H544))"),"")</f>
        <v/>
      </c>
      <c r="S544" s="47" t="b">
        <f t="shared" si="2"/>
        <v>0</v>
      </c>
      <c r="T544" s="47" t="str">
        <f>IFERROR(__xludf.DUMMYFUNCTION("iferror(split(A544,"","",TRUE,TRUE),"""")"),"")</f>
        <v/>
      </c>
      <c r="U544" s="47"/>
      <c r="V544" s="47"/>
      <c r="W544" s="47"/>
      <c r="X544" s="46" t="str">
        <f>IFERROR(__xludf.DUMMYFUNCTION("if(T544="""","""",if($S544,""Not aligned w/ a specific learning goal."",T544&amp;"": ""&amp;vlookup(to_text(T544),'1.Learning-Goals'!$A$3:$B$100,2,FALSE)))"),"")</f>
        <v/>
      </c>
      <c r="Y544" s="46" t="str">
        <f>IFERROR(__xludf.DUMMYFUNCTION("if(U544="""","""",if($S544,""Not aligned w/ a specific learning goal."",U544&amp;"": ""&amp;vlookup(to_text(U544),'1.Learning-Goals'!$A$3:$B$100,2,FALSE)))"),"")</f>
        <v/>
      </c>
      <c r="Z544" s="46" t="str">
        <f>IFERROR(__xludf.DUMMYFUNCTION("if(V544="""","""",if($S544,""Not aligned w/ a specific learning goal."",V544&amp;"": ""&amp;vlookup(to_text(V544),'1.Learning-Goals'!$A$3:$B$100,2,FALSE)))"),"")</f>
        <v/>
      </c>
      <c r="AA544" s="46" t="str">
        <f>IFERROR(__xludf.DUMMYFUNCTION("if(W544="""","""",if($S544,""Not aligned w/ a specific learning goal."",W544&amp;"": ""&amp;vlookup(to_text(W544),'1.Learning-Goals'!$A$3:$B$100,2,FALSE)))"),"")</f>
        <v/>
      </c>
      <c r="AB544" s="48"/>
      <c r="AC544" s="48"/>
      <c r="AD544" s="48"/>
      <c r="AE544" s="48"/>
      <c r="AF544" s="48"/>
      <c r="AG544" s="48"/>
      <c r="AH544" s="48"/>
      <c r="AI544" s="48"/>
    </row>
    <row r="545">
      <c r="A545" s="41"/>
      <c r="B545" s="42" t="str">
        <f t="shared" si="1"/>
        <v/>
      </c>
      <c r="C545" s="38" t="s">
        <v>1517</v>
      </c>
      <c r="D545" s="43" t="s">
        <v>1518</v>
      </c>
      <c r="E545" s="38" t="s">
        <v>363</v>
      </c>
      <c r="F545" s="38" t="s">
        <v>438</v>
      </c>
      <c r="G545" s="43">
        <v>5.0</v>
      </c>
      <c r="H545" s="38" t="s">
        <v>6</v>
      </c>
      <c r="I545" s="43" t="s">
        <v>439</v>
      </c>
      <c r="J545" s="50"/>
      <c r="K545" s="50"/>
      <c r="L545" s="50"/>
      <c r="M545" s="43"/>
      <c r="N545" s="43"/>
      <c r="O545" s="38" t="s">
        <v>439</v>
      </c>
      <c r="P545" s="51" t="s">
        <v>1519</v>
      </c>
      <c r="Q545" s="45">
        <v>44322.0</v>
      </c>
      <c r="R545" s="46" t="str">
        <f>IFERROR(__xludf.DUMMYFUNCTION("if(isblank($A545),"""",REGEXREPLACE($A545,   "",?(\d),?"",  ""$1""&amp;""-""&amp;$H545))"),"")</f>
        <v/>
      </c>
      <c r="S545" s="47" t="b">
        <f t="shared" si="2"/>
        <v>0</v>
      </c>
      <c r="T545" s="47" t="str">
        <f>IFERROR(__xludf.DUMMYFUNCTION("iferror(split(A545,"","",TRUE,TRUE),"""")"),"")</f>
        <v/>
      </c>
      <c r="U545" s="47"/>
      <c r="V545" s="47"/>
      <c r="W545" s="47"/>
      <c r="X545" s="46" t="str">
        <f>IFERROR(__xludf.DUMMYFUNCTION("if(T545="""","""",if($S545,""Not aligned w/ a specific learning goal."",T545&amp;"": ""&amp;vlookup(to_text(T545),'1.Learning-Goals'!$A$3:$B$100,2,FALSE)))"),"")</f>
        <v/>
      </c>
      <c r="Y545" s="46" t="str">
        <f>IFERROR(__xludf.DUMMYFUNCTION("if(U545="""","""",if($S545,""Not aligned w/ a specific learning goal."",U545&amp;"": ""&amp;vlookup(to_text(U545),'1.Learning-Goals'!$A$3:$B$100,2,FALSE)))"),"")</f>
        <v/>
      </c>
      <c r="Z545" s="46" t="str">
        <f>IFERROR(__xludf.DUMMYFUNCTION("if(V545="""","""",if($S545,""Not aligned w/ a specific learning goal."",V545&amp;"": ""&amp;vlookup(to_text(V545),'1.Learning-Goals'!$A$3:$B$100,2,FALSE)))"),"")</f>
        <v/>
      </c>
      <c r="AA545" s="46" t="str">
        <f>IFERROR(__xludf.DUMMYFUNCTION("if(W545="""","""",if($S545,""Not aligned w/ a specific learning goal."",W545&amp;"": ""&amp;vlookup(to_text(W545),'1.Learning-Goals'!$A$3:$B$100,2,FALSE)))"),"")</f>
        <v/>
      </c>
      <c r="AB545" s="48"/>
      <c r="AC545" s="48"/>
      <c r="AD545" s="48"/>
      <c r="AE545" s="48"/>
      <c r="AF545" s="48"/>
      <c r="AG545" s="48"/>
      <c r="AH545" s="48"/>
      <c r="AI545" s="48"/>
    </row>
    <row r="546">
      <c r="A546" s="41"/>
      <c r="B546" s="42" t="str">
        <f t="shared" si="1"/>
        <v/>
      </c>
      <c r="C546" s="38" t="s">
        <v>1520</v>
      </c>
      <c r="D546" s="43" t="s">
        <v>1521</v>
      </c>
      <c r="E546" s="38" t="s">
        <v>363</v>
      </c>
      <c r="F546" s="38" t="s">
        <v>438</v>
      </c>
      <c r="G546" s="43">
        <v>5.0</v>
      </c>
      <c r="H546" s="38" t="s">
        <v>6</v>
      </c>
      <c r="I546" s="43" t="s">
        <v>439</v>
      </c>
      <c r="J546" s="50"/>
      <c r="K546" s="50"/>
      <c r="L546" s="50"/>
      <c r="M546" s="43"/>
      <c r="N546" s="43"/>
      <c r="O546" s="38" t="s">
        <v>439</v>
      </c>
      <c r="P546" s="51" t="s">
        <v>1522</v>
      </c>
      <c r="Q546" s="45">
        <v>44322.0</v>
      </c>
      <c r="R546" s="46" t="str">
        <f>IFERROR(__xludf.DUMMYFUNCTION("if(isblank($A546),"""",REGEXREPLACE($A546,   "",?(\d),?"",  ""$1""&amp;""-""&amp;$H546))"),"")</f>
        <v/>
      </c>
      <c r="S546" s="47" t="b">
        <f t="shared" si="2"/>
        <v>0</v>
      </c>
      <c r="T546" s="47" t="str">
        <f>IFERROR(__xludf.DUMMYFUNCTION("iferror(split(A546,"","",TRUE,TRUE),"""")"),"")</f>
        <v/>
      </c>
      <c r="U546" s="47"/>
      <c r="V546" s="47"/>
      <c r="W546" s="47"/>
      <c r="X546" s="46" t="str">
        <f>IFERROR(__xludf.DUMMYFUNCTION("if(T546="""","""",if($S546,""Not aligned w/ a specific learning goal."",T546&amp;"": ""&amp;vlookup(to_text(T546),'1.Learning-Goals'!$A$3:$B$100,2,FALSE)))"),"")</f>
        <v/>
      </c>
      <c r="Y546" s="46" t="str">
        <f>IFERROR(__xludf.DUMMYFUNCTION("if(U546="""","""",if($S546,""Not aligned w/ a specific learning goal."",U546&amp;"": ""&amp;vlookup(to_text(U546),'1.Learning-Goals'!$A$3:$B$100,2,FALSE)))"),"")</f>
        <v/>
      </c>
      <c r="Z546" s="46" t="str">
        <f>IFERROR(__xludf.DUMMYFUNCTION("if(V546="""","""",if($S546,""Not aligned w/ a specific learning goal."",V546&amp;"": ""&amp;vlookup(to_text(V546),'1.Learning-Goals'!$A$3:$B$100,2,FALSE)))"),"")</f>
        <v/>
      </c>
      <c r="AA546" s="46" t="str">
        <f>IFERROR(__xludf.DUMMYFUNCTION("if(W546="""","""",if($S546,""Not aligned w/ a specific learning goal."",W546&amp;"": ""&amp;vlookup(to_text(W546),'1.Learning-Goals'!$A$3:$B$100,2,FALSE)))"),"")</f>
        <v/>
      </c>
      <c r="AB546" s="48"/>
      <c r="AC546" s="48"/>
      <c r="AD546" s="48"/>
      <c r="AE546" s="48"/>
      <c r="AF546" s="48"/>
      <c r="AG546" s="48"/>
      <c r="AH546" s="48"/>
      <c r="AI546" s="48"/>
    </row>
    <row r="547">
      <c r="A547" s="41"/>
      <c r="B547" s="42" t="str">
        <f t="shared" si="1"/>
        <v/>
      </c>
      <c r="C547" s="38" t="s">
        <v>1523</v>
      </c>
      <c r="D547" s="43" t="s">
        <v>1524</v>
      </c>
      <c r="E547" s="38" t="s">
        <v>363</v>
      </c>
      <c r="F547" s="38" t="s">
        <v>438</v>
      </c>
      <c r="G547" s="43">
        <v>5.0</v>
      </c>
      <c r="H547" s="38" t="s">
        <v>6</v>
      </c>
      <c r="I547" s="43" t="s">
        <v>439</v>
      </c>
      <c r="J547" s="50"/>
      <c r="K547" s="50"/>
      <c r="L547" s="50"/>
      <c r="M547" s="43"/>
      <c r="N547" s="43"/>
      <c r="O547" s="38" t="s">
        <v>439</v>
      </c>
      <c r="P547" s="51" t="s">
        <v>1525</v>
      </c>
      <c r="Q547" s="45">
        <v>44322.0</v>
      </c>
      <c r="R547" s="46" t="str">
        <f>IFERROR(__xludf.DUMMYFUNCTION("if(isblank($A547),"""",REGEXREPLACE($A547,   "",?(\d),?"",  ""$1""&amp;""-""&amp;$H547))"),"")</f>
        <v/>
      </c>
      <c r="S547" s="47" t="b">
        <f t="shared" si="2"/>
        <v>0</v>
      </c>
      <c r="T547" s="47" t="str">
        <f>IFERROR(__xludf.DUMMYFUNCTION("iferror(split(A547,"","",TRUE,TRUE),"""")"),"")</f>
        <v/>
      </c>
      <c r="U547" s="47"/>
      <c r="V547" s="47"/>
      <c r="W547" s="47"/>
      <c r="X547" s="46" t="str">
        <f>IFERROR(__xludf.DUMMYFUNCTION("if(T547="""","""",if($S547,""Not aligned w/ a specific learning goal."",T547&amp;"": ""&amp;vlookup(to_text(T547),'1.Learning-Goals'!$A$3:$B$100,2,FALSE)))"),"")</f>
        <v/>
      </c>
      <c r="Y547" s="46" t="str">
        <f>IFERROR(__xludf.DUMMYFUNCTION("if(U547="""","""",if($S547,""Not aligned w/ a specific learning goal."",U547&amp;"": ""&amp;vlookup(to_text(U547),'1.Learning-Goals'!$A$3:$B$100,2,FALSE)))"),"")</f>
        <v/>
      </c>
      <c r="Z547" s="46" t="str">
        <f>IFERROR(__xludf.DUMMYFUNCTION("if(V547="""","""",if($S547,""Not aligned w/ a specific learning goal."",V547&amp;"": ""&amp;vlookup(to_text(V547),'1.Learning-Goals'!$A$3:$B$100,2,FALSE)))"),"")</f>
        <v/>
      </c>
      <c r="AA547" s="46" t="str">
        <f>IFERROR(__xludf.DUMMYFUNCTION("if(W547="""","""",if($S547,""Not aligned w/ a specific learning goal."",W547&amp;"": ""&amp;vlookup(to_text(W547),'1.Learning-Goals'!$A$3:$B$100,2,FALSE)))"),"")</f>
        <v/>
      </c>
      <c r="AB547" s="48"/>
      <c r="AC547" s="48"/>
      <c r="AD547" s="48"/>
      <c r="AE547" s="48"/>
      <c r="AF547" s="48"/>
      <c r="AG547" s="48"/>
      <c r="AH547" s="48"/>
      <c r="AI547" s="48"/>
    </row>
    <row r="548">
      <c r="A548" s="41"/>
      <c r="B548" s="42" t="str">
        <f t="shared" si="1"/>
        <v/>
      </c>
      <c r="C548" s="38" t="s">
        <v>1526</v>
      </c>
      <c r="D548" s="43" t="s">
        <v>1527</v>
      </c>
      <c r="E548" s="38" t="s">
        <v>363</v>
      </c>
      <c r="F548" s="38" t="s">
        <v>438</v>
      </c>
      <c r="G548" s="43">
        <v>5.0</v>
      </c>
      <c r="H548" s="38" t="s">
        <v>6</v>
      </c>
      <c r="I548" s="43" t="s">
        <v>439</v>
      </c>
      <c r="J548" s="50"/>
      <c r="K548" s="50"/>
      <c r="L548" s="50"/>
      <c r="M548" s="43"/>
      <c r="N548" s="43"/>
      <c r="O548" s="38" t="s">
        <v>439</v>
      </c>
      <c r="P548" s="51" t="s">
        <v>1528</v>
      </c>
      <c r="Q548" s="45">
        <v>44322.0</v>
      </c>
      <c r="R548" s="46" t="str">
        <f>IFERROR(__xludf.DUMMYFUNCTION("if(isblank($A548),"""",REGEXREPLACE($A548,   "",?(\d),?"",  ""$1""&amp;""-""&amp;$H548))"),"")</f>
        <v/>
      </c>
      <c r="S548" s="47" t="b">
        <f t="shared" si="2"/>
        <v>0</v>
      </c>
      <c r="T548" s="47" t="str">
        <f>IFERROR(__xludf.DUMMYFUNCTION("iferror(split(A548,"","",TRUE,TRUE),"""")"),"")</f>
        <v/>
      </c>
      <c r="U548" s="47"/>
      <c r="V548" s="47"/>
      <c r="W548" s="47"/>
      <c r="X548" s="46" t="str">
        <f>IFERROR(__xludf.DUMMYFUNCTION("if(T548="""","""",if($S548,""Not aligned w/ a specific learning goal."",T548&amp;"": ""&amp;vlookup(to_text(T548),'1.Learning-Goals'!$A$3:$B$100,2,FALSE)))"),"")</f>
        <v/>
      </c>
      <c r="Y548" s="46" t="str">
        <f>IFERROR(__xludf.DUMMYFUNCTION("if(U548="""","""",if($S548,""Not aligned w/ a specific learning goal."",U548&amp;"": ""&amp;vlookup(to_text(U548),'1.Learning-Goals'!$A$3:$B$100,2,FALSE)))"),"")</f>
        <v/>
      </c>
      <c r="Z548" s="46" t="str">
        <f>IFERROR(__xludf.DUMMYFUNCTION("if(V548="""","""",if($S548,""Not aligned w/ a specific learning goal."",V548&amp;"": ""&amp;vlookup(to_text(V548),'1.Learning-Goals'!$A$3:$B$100,2,FALSE)))"),"")</f>
        <v/>
      </c>
      <c r="AA548" s="46" t="str">
        <f>IFERROR(__xludf.DUMMYFUNCTION("if(W548="""","""",if($S548,""Not aligned w/ a specific learning goal."",W548&amp;"": ""&amp;vlookup(to_text(W548),'1.Learning-Goals'!$A$3:$B$100,2,FALSE)))"),"")</f>
        <v/>
      </c>
      <c r="AB548" s="48"/>
      <c r="AC548" s="48"/>
      <c r="AD548" s="48"/>
      <c r="AE548" s="48"/>
      <c r="AF548" s="48"/>
      <c r="AG548" s="48"/>
      <c r="AH548" s="48"/>
      <c r="AI548" s="48"/>
    </row>
    <row r="549">
      <c r="A549" s="41"/>
      <c r="B549" s="42" t="str">
        <f t="shared" si="1"/>
        <v/>
      </c>
      <c r="C549" s="38" t="s">
        <v>1529</v>
      </c>
      <c r="D549" s="43" t="s">
        <v>1530</v>
      </c>
      <c r="E549" s="38" t="s">
        <v>363</v>
      </c>
      <c r="F549" s="38" t="s">
        <v>438</v>
      </c>
      <c r="G549" s="43">
        <v>5.0</v>
      </c>
      <c r="H549" s="38" t="s">
        <v>6</v>
      </c>
      <c r="I549" s="43" t="s">
        <v>439</v>
      </c>
      <c r="J549" s="50"/>
      <c r="K549" s="50"/>
      <c r="L549" s="50"/>
      <c r="M549" s="43"/>
      <c r="N549" s="43"/>
      <c r="O549" s="38" t="s">
        <v>439</v>
      </c>
      <c r="P549" s="51" t="s">
        <v>1531</v>
      </c>
      <c r="Q549" s="45">
        <v>44322.0</v>
      </c>
      <c r="R549" s="46" t="str">
        <f>IFERROR(__xludf.DUMMYFUNCTION("if(isblank($A549),"""",REGEXREPLACE($A549,   "",?(\d),?"",  ""$1""&amp;""-""&amp;$H549))"),"")</f>
        <v/>
      </c>
      <c r="S549" s="47" t="b">
        <f t="shared" si="2"/>
        <v>0</v>
      </c>
      <c r="T549" s="47" t="str">
        <f>IFERROR(__xludf.DUMMYFUNCTION("iferror(split(A549,"","",TRUE,TRUE),"""")"),"")</f>
        <v/>
      </c>
      <c r="U549" s="47"/>
      <c r="V549" s="47"/>
      <c r="W549" s="47"/>
      <c r="X549" s="46" t="str">
        <f>IFERROR(__xludf.DUMMYFUNCTION("if(T549="""","""",if($S549,""Not aligned w/ a specific learning goal."",T549&amp;"": ""&amp;vlookup(to_text(T549),'1.Learning-Goals'!$A$3:$B$100,2,FALSE)))"),"")</f>
        <v/>
      </c>
      <c r="Y549" s="46" t="str">
        <f>IFERROR(__xludf.DUMMYFUNCTION("if(U549="""","""",if($S549,""Not aligned w/ a specific learning goal."",U549&amp;"": ""&amp;vlookup(to_text(U549),'1.Learning-Goals'!$A$3:$B$100,2,FALSE)))"),"")</f>
        <v/>
      </c>
      <c r="Z549" s="46" t="str">
        <f>IFERROR(__xludf.DUMMYFUNCTION("if(V549="""","""",if($S549,""Not aligned w/ a specific learning goal."",V549&amp;"": ""&amp;vlookup(to_text(V549),'1.Learning-Goals'!$A$3:$B$100,2,FALSE)))"),"")</f>
        <v/>
      </c>
      <c r="AA549" s="46" t="str">
        <f>IFERROR(__xludf.DUMMYFUNCTION("if(W549="""","""",if($S549,""Not aligned w/ a specific learning goal."",W549&amp;"": ""&amp;vlookup(to_text(W549),'1.Learning-Goals'!$A$3:$B$100,2,FALSE)))"),"")</f>
        <v/>
      </c>
      <c r="AB549" s="48"/>
      <c r="AC549" s="48"/>
      <c r="AD549" s="48"/>
      <c r="AE549" s="48"/>
      <c r="AF549" s="48"/>
      <c r="AG549" s="48"/>
      <c r="AH549" s="48"/>
      <c r="AI549" s="48"/>
    </row>
    <row r="550">
      <c r="A550" s="41"/>
      <c r="B550" s="42" t="str">
        <f t="shared" si="1"/>
        <v/>
      </c>
      <c r="C550" s="38" t="s">
        <v>1532</v>
      </c>
      <c r="D550" s="43" t="s">
        <v>1533</v>
      </c>
      <c r="E550" s="38" t="s">
        <v>363</v>
      </c>
      <c r="F550" s="38" t="s">
        <v>438</v>
      </c>
      <c r="G550" s="43">
        <v>5.0</v>
      </c>
      <c r="H550" s="38" t="s">
        <v>6</v>
      </c>
      <c r="I550" s="43" t="s">
        <v>439</v>
      </c>
      <c r="J550" s="50"/>
      <c r="K550" s="50"/>
      <c r="L550" s="50"/>
      <c r="M550" s="43"/>
      <c r="N550" s="43"/>
      <c r="O550" s="38" t="s">
        <v>439</v>
      </c>
      <c r="P550" s="51" t="s">
        <v>1534</v>
      </c>
      <c r="Q550" s="45">
        <v>44322.0</v>
      </c>
      <c r="R550" s="46" t="str">
        <f>IFERROR(__xludf.DUMMYFUNCTION("if(isblank($A550),"""",REGEXREPLACE($A550,   "",?(\d),?"",  ""$1""&amp;""-""&amp;$H550))"),"")</f>
        <v/>
      </c>
      <c r="S550" s="47" t="b">
        <f t="shared" si="2"/>
        <v>0</v>
      </c>
      <c r="T550" s="47" t="str">
        <f>IFERROR(__xludf.DUMMYFUNCTION("iferror(split(A550,"","",TRUE,TRUE),"""")"),"")</f>
        <v/>
      </c>
      <c r="U550" s="47"/>
      <c r="V550" s="47"/>
      <c r="W550" s="47"/>
      <c r="X550" s="46" t="str">
        <f>IFERROR(__xludf.DUMMYFUNCTION("if(T550="""","""",if($S550,""Not aligned w/ a specific learning goal."",T550&amp;"": ""&amp;vlookup(to_text(T550),'1.Learning-Goals'!$A$3:$B$100,2,FALSE)))"),"")</f>
        <v/>
      </c>
      <c r="Y550" s="46" t="str">
        <f>IFERROR(__xludf.DUMMYFUNCTION("if(U550="""","""",if($S550,""Not aligned w/ a specific learning goal."",U550&amp;"": ""&amp;vlookup(to_text(U550),'1.Learning-Goals'!$A$3:$B$100,2,FALSE)))"),"")</f>
        <v/>
      </c>
      <c r="Z550" s="46" t="str">
        <f>IFERROR(__xludf.DUMMYFUNCTION("if(V550="""","""",if($S550,""Not aligned w/ a specific learning goal."",V550&amp;"": ""&amp;vlookup(to_text(V550),'1.Learning-Goals'!$A$3:$B$100,2,FALSE)))"),"")</f>
        <v/>
      </c>
      <c r="AA550" s="46" t="str">
        <f>IFERROR(__xludf.DUMMYFUNCTION("if(W550="""","""",if($S550,""Not aligned w/ a specific learning goal."",W550&amp;"": ""&amp;vlookup(to_text(W550),'1.Learning-Goals'!$A$3:$B$100,2,FALSE)))"),"")</f>
        <v/>
      </c>
      <c r="AB550" s="48"/>
      <c r="AC550" s="48"/>
      <c r="AD550" s="48"/>
      <c r="AE550" s="48"/>
      <c r="AF550" s="48"/>
      <c r="AG550" s="48"/>
      <c r="AH550" s="48"/>
      <c r="AI550" s="48"/>
    </row>
    <row r="551">
      <c r="A551" s="41"/>
      <c r="B551" s="42" t="str">
        <f t="shared" si="1"/>
        <v/>
      </c>
      <c r="C551" s="38" t="s">
        <v>1535</v>
      </c>
      <c r="D551" s="43" t="s">
        <v>1536</v>
      </c>
      <c r="E551" s="38" t="s">
        <v>363</v>
      </c>
      <c r="F551" s="38" t="s">
        <v>438</v>
      </c>
      <c r="G551" s="43">
        <v>5.0</v>
      </c>
      <c r="H551" s="38" t="s">
        <v>6</v>
      </c>
      <c r="I551" s="43" t="s">
        <v>439</v>
      </c>
      <c r="J551" s="50"/>
      <c r="K551" s="50"/>
      <c r="L551" s="50"/>
      <c r="M551" s="43"/>
      <c r="N551" s="43"/>
      <c r="O551" s="38" t="s">
        <v>439</v>
      </c>
      <c r="P551" s="51" t="s">
        <v>1537</v>
      </c>
      <c r="Q551" s="45">
        <v>44322.0</v>
      </c>
      <c r="R551" s="46" t="str">
        <f>IFERROR(__xludf.DUMMYFUNCTION("if(isblank($A551),"""",REGEXREPLACE($A551,   "",?(\d),?"",  ""$1""&amp;""-""&amp;$H551))"),"")</f>
        <v/>
      </c>
      <c r="S551" s="47" t="b">
        <f t="shared" si="2"/>
        <v>0</v>
      </c>
      <c r="T551" s="47" t="str">
        <f>IFERROR(__xludf.DUMMYFUNCTION("iferror(split(A551,"","",TRUE,TRUE),"""")"),"")</f>
        <v/>
      </c>
      <c r="U551" s="47"/>
      <c r="V551" s="47"/>
      <c r="W551" s="47"/>
      <c r="X551" s="46" t="str">
        <f>IFERROR(__xludf.DUMMYFUNCTION("if(T551="""","""",if($S551,""Not aligned w/ a specific learning goal."",T551&amp;"": ""&amp;vlookup(to_text(T551),'1.Learning-Goals'!$A$3:$B$100,2,FALSE)))"),"")</f>
        <v/>
      </c>
      <c r="Y551" s="46" t="str">
        <f>IFERROR(__xludf.DUMMYFUNCTION("if(U551="""","""",if($S551,""Not aligned w/ a specific learning goal."",U551&amp;"": ""&amp;vlookup(to_text(U551),'1.Learning-Goals'!$A$3:$B$100,2,FALSE)))"),"")</f>
        <v/>
      </c>
      <c r="Z551" s="46" t="str">
        <f>IFERROR(__xludf.DUMMYFUNCTION("if(V551="""","""",if($S551,""Not aligned w/ a specific learning goal."",V551&amp;"": ""&amp;vlookup(to_text(V551),'1.Learning-Goals'!$A$3:$B$100,2,FALSE)))"),"")</f>
        <v/>
      </c>
      <c r="AA551" s="46" t="str">
        <f>IFERROR(__xludf.DUMMYFUNCTION("if(W551="""","""",if($S551,""Not aligned w/ a specific learning goal."",W551&amp;"": ""&amp;vlookup(to_text(W551),'1.Learning-Goals'!$A$3:$B$100,2,FALSE)))"),"")</f>
        <v/>
      </c>
      <c r="AB551" s="48"/>
      <c r="AC551" s="48"/>
      <c r="AD551" s="48"/>
      <c r="AE551" s="48"/>
      <c r="AF551" s="48"/>
      <c r="AG551" s="48"/>
      <c r="AH551" s="48"/>
      <c r="AI551" s="48"/>
    </row>
    <row r="552">
      <c r="A552" s="41"/>
      <c r="B552" s="42" t="str">
        <f t="shared" si="1"/>
        <v/>
      </c>
      <c r="C552" s="38" t="s">
        <v>1538</v>
      </c>
      <c r="D552" s="43" t="s">
        <v>1539</v>
      </c>
      <c r="E552" s="38" t="s">
        <v>363</v>
      </c>
      <c r="F552" s="38" t="s">
        <v>438</v>
      </c>
      <c r="G552" s="43">
        <v>5.0</v>
      </c>
      <c r="H552" s="38" t="s">
        <v>6</v>
      </c>
      <c r="I552" s="43" t="s">
        <v>439</v>
      </c>
      <c r="J552" s="50"/>
      <c r="K552" s="50"/>
      <c r="L552" s="50"/>
      <c r="M552" s="43"/>
      <c r="N552" s="43"/>
      <c r="O552" s="38" t="s">
        <v>439</v>
      </c>
      <c r="P552" s="51" t="s">
        <v>1540</v>
      </c>
      <c r="Q552" s="45">
        <v>44322.0</v>
      </c>
      <c r="R552" s="46" t="str">
        <f>IFERROR(__xludf.DUMMYFUNCTION("if(isblank($A552),"""",REGEXREPLACE($A552,   "",?(\d),?"",  ""$1""&amp;""-""&amp;$H552))"),"")</f>
        <v/>
      </c>
      <c r="S552" s="47" t="b">
        <f t="shared" si="2"/>
        <v>0</v>
      </c>
      <c r="T552" s="47" t="str">
        <f>IFERROR(__xludf.DUMMYFUNCTION("iferror(split(A552,"","",TRUE,TRUE),"""")"),"")</f>
        <v/>
      </c>
      <c r="U552" s="47"/>
      <c r="V552" s="47"/>
      <c r="W552" s="47"/>
      <c r="X552" s="46" t="str">
        <f>IFERROR(__xludf.DUMMYFUNCTION("if(T552="""","""",if($S552,""Not aligned w/ a specific learning goal."",T552&amp;"": ""&amp;vlookup(to_text(T552),'1.Learning-Goals'!$A$3:$B$100,2,FALSE)))"),"")</f>
        <v/>
      </c>
      <c r="Y552" s="46" t="str">
        <f>IFERROR(__xludf.DUMMYFUNCTION("if(U552="""","""",if($S552,""Not aligned w/ a specific learning goal."",U552&amp;"": ""&amp;vlookup(to_text(U552),'1.Learning-Goals'!$A$3:$B$100,2,FALSE)))"),"")</f>
        <v/>
      </c>
      <c r="Z552" s="46" t="str">
        <f>IFERROR(__xludf.DUMMYFUNCTION("if(V552="""","""",if($S552,""Not aligned w/ a specific learning goal."",V552&amp;"": ""&amp;vlookup(to_text(V552),'1.Learning-Goals'!$A$3:$B$100,2,FALSE)))"),"")</f>
        <v/>
      </c>
      <c r="AA552" s="46" t="str">
        <f>IFERROR(__xludf.DUMMYFUNCTION("if(W552="""","""",if($S552,""Not aligned w/ a specific learning goal."",W552&amp;"": ""&amp;vlookup(to_text(W552),'1.Learning-Goals'!$A$3:$B$100,2,FALSE)))"),"")</f>
        <v/>
      </c>
      <c r="AB552" s="48"/>
      <c r="AC552" s="48"/>
      <c r="AD552" s="48"/>
      <c r="AE552" s="48"/>
      <c r="AF552" s="48"/>
      <c r="AG552" s="48"/>
      <c r="AH552" s="48"/>
      <c r="AI552" s="48"/>
    </row>
    <row r="553">
      <c r="A553" s="41"/>
      <c r="B553" s="42" t="str">
        <f t="shared" si="1"/>
        <v/>
      </c>
      <c r="C553" s="38" t="s">
        <v>1541</v>
      </c>
      <c r="D553" s="43" t="s">
        <v>1542</v>
      </c>
      <c r="E553" s="38" t="s">
        <v>363</v>
      </c>
      <c r="F553" s="38" t="s">
        <v>438</v>
      </c>
      <c r="G553" s="43">
        <v>5.0</v>
      </c>
      <c r="H553" s="38" t="s">
        <v>6</v>
      </c>
      <c r="I553" s="43" t="s">
        <v>439</v>
      </c>
      <c r="J553" s="50"/>
      <c r="K553" s="50"/>
      <c r="L553" s="50"/>
      <c r="M553" s="43"/>
      <c r="N553" s="43"/>
      <c r="O553" s="38" t="s">
        <v>439</v>
      </c>
      <c r="P553" s="51" t="s">
        <v>1543</v>
      </c>
      <c r="Q553" s="45">
        <v>44322.0</v>
      </c>
      <c r="R553" s="46" t="str">
        <f>IFERROR(__xludf.DUMMYFUNCTION("if(isblank($A553),"""",REGEXREPLACE($A553,   "",?(\d),?"",  ""$1""&amp;""-""&amp;$H553))"),"")</f>
        <v/>
      </c>
      <c r="S553" s="47" t="b">
        <f t="shared" si="2"/>
        <v>0</v>
      </c>
      <c r="T553" s="47" t="str">
        <f>IFERROR(__xludf.DUMMYFUNCTION("iferror(split(A553,"","",TRUE,TRUE),"""")"),"")</f>
        <v/>
      </c>
      <c r="U553" s="47"/>
      <c r="V553" s="47"/>
      <c r="W553" s="47"/>
      <c r="X553" s="46" t="str">
        <f>IFERROR(__xludf.DUMMYFUNCTION("if(T553="""","""",if($S553,""Not aligned w/ a specific learning goal."",T553&amp;"": ""&amp;vlookup(to_text(T553),'1.Learning-Goals'!$A$3:$B$100,2,FALSE)))"),"")</f>
        <v/>
      </c>
      <c r="Y553" s="46" t="str">
        <f>IFERROR(__xludf.DUMMYFUNCTION("if(U553="""","""",if($S553,""Not aligned w/ a specific learning goal."",U553&amp;"": ""&amp;vlookup(to_text(U553),'1.Learning-Goals'!$A$3:$B$100,2,FALSE)))"),"")</f>
        <v/>
      </c>
      <c r="Z553" s="46" t="str">
        <f>IFERROR(__xludf.DUMMYFUNCTION("if(V553="""","""",if($S553,""Not aligned w/ a specific learning goal."",V553&amp;"": ""&amp;vlookup(to_text(V553),'1.Learning-Goals'!$A$3:$B$100,2,FALSE)))"),"")</f>
        <v/>
      </c>
      <c r="AA553" s="46" t="str">
        <f>IFERROR(__xludf.DUMMYFUNCTION("if(W553="""","""",if($S553,""Not aligned w/ a specific learning goal."",W553&amp;"": ""&amp;vlookup(to_text(W553),'1.Learning-Goals'!$A$3:$B$100,2,FALSE)))"),"")</f>
        <v/>
      </c>
      <c r="AB553" s="48"/>
      <c r="AC553" s="48"/>
      <c r="AD553" s="48"/>
      <c r="AE553" s="48"/>
      <c r="AF553" s="48"/>
      <c r="AG553" s="48"/>
      <c r="AH553" s="48"/>
      <c r="AI553" s="48"/>
    </row>
    <row r="554">
      <c r="A554" s="41"/>
      <c r="B554" s="42" t="str">
        <f t="shared" si="1"/>
        <v/>
      </c>
      <c r="C554" s="38" t="s">
        <v>1544</v>
      </c>
      <c r="D554" s="43" t="s">
        <v>1545</v>
      </c>
      <c r="E554" s="38" t="s">
        <v>363</v>
      </c>
      <c r="F554" s="38" t="s">
        <v>438</v>
      </c>
      <c r="G554" s="43">
        <v>5.0</v>
      </c>
      <c r="H554" s="38" t="s">
        <v>6</v>
      </c>
      <c r="I554" s="43" t="s">
        <v>439</v>
      </c>
      <c r="J554" s="50"/>
      <c r="K554" s="50"/>
      <c r="L554" s="50"/>
      <c r="M554" s="43"/>
      <c r="N554" s="43"/>
      <c r="O554" s="38" t="s">
        <v>439</v>
      </c>
      <c r="P554" s="51" t="s">
        <v>1546</v>
      </c>
      <c r="Q554" s="45">
        <v>44322.0</v>
      </c>
      <c r="R554" s="46" t="str">
        <f>IFERROR(__xludf.DUMMYFUNCTION("if(isblank($A554),"""",REGEXREPLACE($A554,   "",?(\d),?"",  ""$1""&amp;""-""&amp;$H554))"),"")</f>
        <v/>
      </c>
      <c r="S554" s="47" t="b">
        <f t="shared" si="2"/>
        <v>0</v>
      </c>
      <c r="T554" s="47" t="str">
        <f>IFERROR(__xludf.DUMMYFUNCTION("iferror(split(A554,"","",TRUE,TRUE),"""")"),"")</f>
        <v/>
      </c>
      <c r="U554" s="47"/>
      <c r="V554" s="47"/>
      <c r="W554" s="47"/>
      <c r="X554" s="46" t="str">
        <f>IFERROR(__xludf.DUMMYFUNCTION("if(T554="""","""",if($S554,""Not aligned w/ a specific learning goal."",T554&amp;"": ""&amp;vlookup(to_text(T554),'1.Learning-Goals'!$A$3:$B$100,2,FALSE)))"),"")</f>
        <v/>
      </c>
      <c r="Y554" s="46" t="str">
        <f>IFERROR(__xludf.DUMMYFUNCTION("if(U554="""","""",if($S554,""Not aligned w/ a specific learning goal."",U554&amp;"": ""&amp;vlookup(to_text(U554),'1.Learning-Goals'!$A$3:$B$100,2,FALSE)))"),"")</f>
        <v/>
      </c>
      <c r="Z554" s="46" t="str">
        <f>IFERROR(__xludf.DUMMYFUNCTION("if(V554="""","""",if($S554,""Not aligned w/ a specific learning goal."",V554&amp;"": ""&amp;vlookup(to_text(V554),'1.Learning-Goals'!$A$3:$B$100,2,FALSE)))"),"")</f>
        <v/>
      </c>
      <c r="AA554" s="46" t="str">
        <f>IFERROR(__xludf.DUMMYFUNCTION("if(W554="""","""",if($S554,""Not aligned w/ a specific learning goal."",W554&amp;"": ""&amp;vlookup(to_text(W554),'1.Learning-Goals'!$A$3:$B$100,2,FALSE)))"),"")</f>
        <v/>
      </c>
      <c r="AB554" s="48"/>
      <c r="AC554" s="48"/>
      <c r="AD554" s="48"/>
      <c r="AE554" s="48"/>
      <c r="AF554" s="48"/>
      <c r="AG554" s="48"/>
      <c r="AH554" s="48"/>
      <c r="AI554" s="48"/>
    </row>
    <row r="555">
      <c r="A555" s="41"/>
      <c r="B555" s="42" t="str">
        <f t="shared" si="1"/>
        <v/>
      </c>
      <c r="C555" s="38" t="s">
        <v>1547</v>
      </c>
      <c r="D555" s="43" t="s">
        <v>1548</v>
      </c>
      <c r="E555" s="38" t="s">
        <v>363</v>
      </c>
      <c r="F555" s="38" t="s">
        <v>438</v>
      </c>
      <c r="G555" s="43">
        <v>5.0</v>
      </c>
      <c r="H555" s="38" t="s">
        <v>6</v>
      </c>
      <c r="I555" s="43" t="s">
        <v>439</v>
      </c>
      <c r="J555" s="50"/>
      <c r="K555" s="50"/>
      <c r="L555" s="50"/>
      <c r="M555" s="43"/>
      <c r="N555" s="43"/>
      <c r="O555" s="38" t="s">
        <v>439</v>
      </c>
      <c r="P555" s="51" t="s">
        <v>1549</v>
      </c>
      <c r="Q555" s="45">
        <v>44322.0</v>
      </c>
      <c r="R555" s="46" t="str">
        <f>IFERROR(__xludf.DUMMYFUNCTION("if(isblank($A555),"""",REGEXREPLACE($A555,   "",?(\d),?"",  ""$1""&amp;""-""&amp;$H555))"),"")</f>
        <v/>
      </c>
      <c r="S555" s="47" t="b">
        <f t="shared" si="2"/>
        <v>0</v>
      </c>
      <c r="T555" s="47" t="str">
        <f>IFERROR(__xludf.DUMMYFUNCTION("iferror(split(A555,"","",TRUE,TRUE),"""")"),"")</f>
        <v/>
      </c>
      <c r="U555" s="47"/>
      <c r="V555" s="47"/>
      <c r="W555" s="47"/>
      <c r="X555" s="46" t="str">
        <f>IFERROR(__xludf.DUMMYFUNCTION("if(T555="""","""",if($S555,""Not aligned w/ a specific learning goal."",T555&amp;"": ""&amp;vlookup(to_text(T555),'1.Learning-Goals'!$A$3:$B$100,2,FALSE)))"),"")</f>
        <v/>
      </c>
      <c r="Y555" s="46" t="str">
        <f>IFERROR(__xludf.DUMMYFUNCTION("if(U555="""","""",if($S555,""Not aligned w/ a specific learning goal."",U555&amp;"": ""&amp;vlookup(to_text(U555),'1.Learning-Goals'!$A$3:$B$100,2,FALSE)))"),"")</f>
        <v/>
      </c>
      <c r="Z555" s="46" t="str">
        <f>IFERROR(__xludf.DUMMYFUNCTION("if(V555="""","""",if($S555,""Not aligned w/ a specific learning goal."",V555&amp;"": ""&amp;vlookup(to_text(V555),'1.Learning-Goals'!$A$3:$B$100,2,FALSE)))"),"")</f>
        <v/>
      </c>
      <c r="AA555" s="46" t="str">
        <f>IFERROR(__xludf.DUMMYFUNCTION("if(W555="""","""",if($S555,""Not aligned w/ a specific learning goal."",W555&amp;"": ""&amp;vlookup(to_text(W555),'1.Learning-Goals'!$A$3:$B$100,2,FALSE)))"),"")</f>
        <v/>
      </c>
      <c r="AB555" s="48"/>
      <c r="AC555" s="48"/>
      <c r="AD555" s="48"/>
      <c r="AE555" s="48"/>
      <c r="AF555" s="48"/>
      <c r="AG555" s="48"/>
      <c r="AH555" s="48"/>
      <c r="AI555" s="48"/>
    </row>
    <row r="556">
      <c r="A556" s="41"/>
      <c r="B556" s="42" t="str">
        <f t="shared" si="1"/>
        <v/>
      </c>
      <c r="C556" s="38" t="s">
        <v>1550</v>
      </c>
      <c r="D556" s="43" t="s">
        <v>463</v>
      </c>
      <c r="E556" s="38" t="s">
        <v>363</v>
      </c>
      <c r="F556" s="38" t="s">
        <v>438</v>
      </c>
      <c r="G556" s="43">
        <v>5.0</v>
      </c>
      <c r="H556" s="38" t="s">
        <v>6</v>
      </c>
      <c r="I556" s="43" t="s">
        <v>439</v>
      </c>
      <c r="J556" s="50"/>
      <c r="K556" s="50"/>
      <c r="L556" s="50"/>
      <c r="M556" s="43"/>
      <c r="N556" s="43"/>
      <c r="O556" s="38" t="s">
        <v>439</v>
      </c>
      <c r="P556" s="51" t="s">
        <v>1551</v>
      </c>
      <c r="Q556" s="45">
        <v>44322.0</v>
      </c>
      <c r="R556" s="46" t="str">
        <f>IFERROR(__xludf.DUMMYFUNCTION("if(isblank($A556),"""",REGEXREPLACE($A556,   "",?(\d),?"",  ""$1""&amp;""-""&amp;$H556))"),"")</f>
        <v/>
      </c>
      <c r="S556" s="47" t="b">
        <f t="shared" si="2"/>
        <v>0</v>
      </c>
      <c r="T556" s="47" t="str">
        <f>IFERROR(__xludf.DUMMYFUNCTION("iferror(split(A556,"","",TRUE,TRUE),"""")"),"")</f>
        <v/>
      </c>
      <c r="U556" s="47"/>
      <c r="V556" s="47"/>
      <c r="W556" s="47"/>
      <c r="X556" s="46" t="str">
        <f>IFERROR(__xludf.DUMMYFUNCTION("if(T556="""","""",if($S556,""Not aligned w/ a specific learning goal."",T556&amp;"": ""&amp;vlookup(to_text(T556),'1.Learning-Goals'!$A$3:$B$100,2,FALSE)))"),"")</f>
        <v/>
      </c>
      <c r="Y556" s="46" t="str">
        <f>IFERROR(__xludf.DUMMYFUNCTION("if(U556="""","""",if($S556,""Not aligned w/ a specific learning goal."",U556&amp;"": ""&amp;vlookup(to_text(U556),'1.Learning-Goals'!$A$3:$B$100,2,FALSE)))"),"")</f>
        <v/>
      </c>
      <c r="Z556" s="46" t="str">
        <f>IFERROR(__xludf.DUMMYFUNCTION("if(V556="""","""",if($S556,""Not aligned w/ a specific learning goal."",V556&amp;"": ""&amp;vlookup(to_text(V556),'1.Learning-Goals'!$A$3:$B$100,2,FALSE)))"),"")</f>
        <v/>
      </c>
      <c r="AA556" s="46" t="str">
        <f>IFERROR(__xludf.DUMMYFUNCTION("if(W556="""","""",if($S556,""Not aligned w/ a specific learning goal."",W556&amp;"": ""&amp;vlookup(to_text(W556),'1.Learning-Goals'!$A$3:$B$100,2,FALSE)))"),"")</f>
        <v/>
      </c>
      <c r="AB556" s="48"/>
      <c r="AC556" s="48"/>
      <c r="AD556" s="48"/>
      <c r="AE556" s="48"/>
      <c r="AF556" s="48"/>
      <c r="AG556" s="48"/>
      <c r="AH556" s="48"/>
      <c r="AI556" s="48"/>
    </row>
    <row r="557">
      <c r="A557" s="41"/>
      <c r="B557" s="42" t="str">
        <f t="shared" si="1"/>
        <v/>
      </c>
      <c r="C557" s="38" t="s">
        <v>1552</v>
      </c>
      <c r="D557" s="43" t="s">
        <v>1553</v>
      </c>
      <c r="E557" s="38" t="s">
        <v>363</v>
      </c>
      <c r="F557" s="38" t="s">
        <v>438</v>
      </c>
      <c r="G557" s="43">
        <v>5.0</v>
      </c>
      <c r="H557" s="38" t="s">
        <v>6</v>
      </c>
      <c r="I557" s="43" t="s">
        <v>439</v>
      </c>
      <c r="J557" s="50"/>
      <c r="K557" s="50"/>
      <c r="L557" s="50"/>
      <c r="M557" s="43"/>
      <c r="N557" s="43"/>
      <c r="O557" s="38" t="s">
        <v>439</v>
      </c>
      <c r="P557" s="51" t="s">
        <v>1554</v>
      </c>
      <c r="Q557" s="45">
        <v>44322.0</v>
      </c>
      <c r="R557" s="46" t="str">
        <f>IFERROR(__xludf.DUMMYFUNCTION("if(isblank($A557),"""",REGEXREPLACE($A557,   "",?(\d),?"",  ""$1""&amp;""-""&amp;$H557))"),"")</f>
        <v/>
      </c>
      <c r="S557" s="47" t="b">
        <f t="shared" si="2"/>
        <v>0</v>
      </c>
      <c r="T557" s="47" t="str">
        <f>IFERROR(__xludf.DUMMYFUNCTION("iferror(split(A557,"","",TRUE,TRUE),"""")"),"")</f>
        <v/>
      </c>
      <c r="U557" s="47"/>
      <c r="V557" s="47"/>
      <c r="W557" s="47"/>
      <c r="X557" s="46" t="str">
        <f>IFERROR(__xludf.DUMMYFUNCTION("if(T557="""","""",if($S557,""Not aligned w/ a specific learning goal."",T557&amp;"": ""&amp;vlookup(to_text(T557),'1.Learning-Goals'!$A$3:$B$100,2,FALSE)))"),"")</f>
        <v/>
      </c>
      <c r="Y557" s="46" t="str">
        <f>IFERROR(__xludf.DUMMYFUNCTION("if(U557="""","""",if($S557,""Not aligned w/ a specific learning goal."",U557&amp;"": ""&amp;vlookup(to_text(U557),'1.Learning-Goals'!$A$3:$B$100,2,FALSE)))"),"")</f>
        <v/>
      </c>
      <c r="Z557" s="46" t="str">
        <f>IFERROR(__xludf.DUMMYFUNCTION("if(V557="""","""",if($S557,""Not aligned w/ a specific learning goal."",V557&amp;"": ""&amp;vlookup(to_text(V557),'1.Learning-Goals'!$A$3:$B$100,2,FALSE)))"),"")</f>
        <v/>
      </c>
      <c r="AA557" s="46" t="str">
        <f>IFERROR(__xludf.DUMMYFUNCTION("if(W557="""","""",if($S557,""Not aligned w/ a specific learning goal."",W557&amp;"": ""&amp;vlookup(to_text(W557),'1.Learning-Goals'!$A$3:$B$100,2,FALSE)))"),"")</f>
        <v/>
      </c>
      <c r="AB557" s="48"/>
      <c r="AC557" s="48"/>
      <c r="AD557" s="48"/>
      <c r="AE557" s="48"/>
      <c r="AF557" s="48"/>
      <c r="AG557" s="48"/>
      <c r="AH557" s="48"/>
      <c r="AI557" s="48"/>
    </row>
    <row r="558">
      <c r="A558" s="41"/>
      <c r="B558" s="42" t="str">
        <f t="shared" si="1"/>
        <v/>
      </c>
      <c r="C558" s="38" t="s">
        <v>1555</v>
      </c>
      <c r="D558" s="43" t="s">
        <v>1556</v>
      </c>
      <c r="E558" s="38" t="s">
        <v>363</v>
      </c>
      <c r="F558" s="38" t="s">
        <v>438</v>
      </c>
      <c r="G558" s="43">
        <v>5.0</v>
      </c>
      <c r="H558" s="38" t="s">
        <v>6</v>
      </c>
      <c r="I558" s="43" t="s">
        <v>439</v>
      </c>
      <c r="J558" s="50"/>
      <c r="K558" s="50"/>
      <c r="L558" s="50"/>
      <c r="M558" s="43"/>
      <c r="N558" s="43"/>
      <c r="O558" s="38" t="s">
        <v>439</v>
      </c>
      <c r="P558" s="51" t="s">
        <v>1557</v>
      </c>
      <c r="Q558" s="45">
        <v>44322.0</v>
      </c>
      <c r="R558" s="46" t="str">
        <f>IFERROR(__xludf.DUMMYFUNCTION("if(isblank($A558),"""",REGEXREPLACE($A558,   "",?(\d),?"",  ""$1""&amp;""-""&amp;$H558))"),"")</f>
        <v/>
      </c>
      <c r="S558" s="47" t="b">
        <f t="shared" si="2"/>
        <v>0</v>
      </c>
      <c r="T558" s="47" t="str">
        <f>IFERROR(__xludf.DUMMYFUNCTION("iferror(split(A558,"","",TRUE,TRUE),"""")"),"")</f>
        <v/>
      </c>
      <c r="U558" s="47"/>
      <c r="V558" s="47"/>
      <c r="W558" s="47"/>
      <c r="X558" s="46" t="str">
        <f>IFERROR(__xludf.DUMMYFUNCTION("if(T558="""","""",if($S558,""Not aligned w/ a specific learning goal."",T558&amp;"": ""&amp;vlookup(to_text(T558),'1.Learning-Goals'!$A$3:$B$100,2,FALSE)))"),"")</f>
        <v/>
      </c>
      <c r="Y558" s="46" t="str">
        <f>IFERROR(__xludf.DUMMYFUNCTION("if(U558="""","""",if($S558,""Not aligned w/ a specific learning goal."",U558&amp;"": ""&amp;vlookup(to_text(U558),'1.Learning-Goals'!$A$3:$B$100,2,FALSE)))"),"")</f>
        <v/>
      </c>
      <c r="Z558" s="46" t="str">
        <f>IFERROR(__xludf.DUMMYFUNCTION("if(V558="""","""",if($S558,""Not aligned w/ a specific learning goal."",V558&amp;"": ""&amp;vlookup(to_text(V558),'1.Learning-Goals'!$A$3:$B$100,2,FALSE)))"),"")</f>
        <v/>
      </c>
      <c r="AA558" s="46" t="str">
        <f>IFERROR(__xludf.DUMMYFUNCTION("if(W558="""","""",if($S558,""Not aligned w/ a specific learning goal."",W558&amp;"": ""&amp;vlookup(to_text(W558),'1.Learning-Goals'!$A$3:$B$100,2,FALSE)))"),"")</f>
        <v/>
      </c>
      <c r="AB558" s="48"/>
      <c r="AC558" s="48"/>
      <c r="AD558" s="48"/>
      <c r="AE558" s="48"/>
      <c r="AF558" s="48"/>
      <c r="AG558" s="48"/>
      <c r="AH558" s="48"/>
      <c r="AI558" s="48"/>
    </row>
    <row r="559">
      <c r="A559" s="41"/>
      <c r="B559" s="42" t="str">
        <f t="shared" si="1"/>
        <v/>
      </c>
      <c r="C559" s="38" t="s">
        <v>1558</v>
      </c>
      <c r="D559" s="43" t="s">
        <v>1559</v>
      </c>
      <c r="E559" s="38" t="s">
        <v>363</v>
      </c>
      <c r="F559" s="38" t="s">
        <v>438</v>
      </c>
      <c r="G559" s="43">
        <v>5.0</v>
      </c>
      <c r="H559" s="38" t="s">
        <v>6</v>
      </c>
      <c r="I559" s="43" t="s">
        <v>439</v>
      </c>
      <c r="J559" s="50"/>
      <c r="K559" s="50"/>
      <c r="L559" s="50"/>
      <c r="M559" s="43"/>
      <c r="N559" s="43"/>
      <c r="O559" s="38" t="s">
        <v>439</v>
      </c>
      <c r="P559" s="51" t="s">
        <v>1560</v>
      </c>
      <c r="Q559" s="45">
        <v>44322.0</v>
      </c>
      <c r="R559" s="46" t="str">
        <f>IFERROR(__xludf.DUMMYFUNCTION("if(isblank($A559),"""",REGEXREPLACE($A559,   "",?(\d),?"",  ""$1""&amp;""-""&amp;$H559))"),"")</f>
        <v/>
      </c>
      <c r="S559" s="47" t="b">
        <f t="shared" si="2"/>
        <v>0</v>
      </c>
      <c r="T559" s="47" t="str">
        <f>IFERROR(__xludf.DUMMYFUNCTION("iferror(split(A559,"","",TRUE,TRUE),"""")"),"")</f>
        <v/>
      </c>
      <c r="U559" s="47"/>
      <c r="V559" s="47"/>
      <c r="W559" s="47"/>
      <c r="X559" s="46" t="str">
        <f>IFERROR(__xludf.DUMMYFUNCTION("if(T559="""","""",if($S559,""Not aligned w/ a specific learning goal."",T559&amp;"": ""&amp;vlookup(to_text(T559),'1.Learning-Goals'!$A$3:$B$100,2,FALSE)))"),"")</f>
        <v/>
      </c>
      <c r="Y559" s="46" t="str">
        <f>IFERROR(__xludf.DUMMYFUNCTION("if(U559="""","""",if($S559,""Not aligned w/ a specific learning goal."",U559&amp;"": ""&amp;vlookup(to_text(U559),'1.Learning-Goals'!$A$3:$B$100,2,FALSE)))"),"")</f>
        <v/>
      </c>
      <c r="Z559" s="46" t="str">
        <f>IFERROR(__xludf.DUMMYFUNCTION("if(V559="""","""",if($S559,""Not aligned w/ a specific learning goal."",V559&amp;"": ""&amp;vlookup(to_text(V559),'1.Learning-Goals'!$A$3:$B$100,2,FALSE)))"),"")</f>
        <v/>
      </c>
      <c r="AA559" s="46" t="str">
        <f>IFERROR(__xludf.DUMMYFUNCTION("if(W559="""","""",if($S559,""Not aligned w/ a specific learning goal."",W559&amp;"": ""&amp;vlookup(to_text(W559),'1.Learning-Goals'!$A$3:$B$100,2,FALSE)))"),"")</f>
        <v/>
      </c>
      <c r="AB559" s="48"/>
      <c r="AC559" s="48"/>
      <c r="AD559" s="48"/>
      <c r="AE559" s="48"/>
      <c r="AF559" s="48"/>
      <c r="AG559" s="48"/>
      <c r="AH559" s="48"/>
      <c r="AI559" s="48"/>
    </row>
    <row r="560">
      <c r="A560" s="41"/>
      <c r="B560" s="42" t="str">
        <f t="shared" si="1"/>
        <v/>
      </c>
      <c r="C560" s="38" t="s">
        <v>1561</v>
      </c>
      <c r="D560" s="43" t="s">
        <v>1562</v>
      </c>
      <c r="E560" s="38" t="s">
        <v>363</v>
      </c>
      <c r="F560" s="38" t="s">
        <v>438</v>
      </c>
      <c r="G560" s="43">
        <v>6.0</v>
      </c>
      <c r="H560" s="38" t="s">
        <v>6</v>
      </c>
      <c r="I560" s="43" t="s">
        <v>439</v>
      </c>
      <c r="J560" s="50"/>
      <c r="K560" s="50"/>
      <c r="L560" s="50"/>
      <c r="M560" s="43"/>
      <c r="N560" s="43"/>
      <c r="O560" s="38" t="s">
        <v>439</v>
      </c>
      <c r="P560" s="51" t="s">
        <v>1563</v>
      </c>
      <c r="Q560" s="45">
        <v>44322.0</v>
      </c>
      <c r="R560" s="46" t="str">
        <f>IFERROR(__xludf.DUMMYFUNCTION("if(isblank($A560),"""",REGEXREPLACE($A560,   "",?(\d),?"",  ""$1""&amp;""-""&amp;$H560))"),"")</f>
        <v/>
      </c>
      <c r="S560" s="47" t="b">
        <f t="shared" si="2"/>
        <v>0</v>
      </c>
      <c r="T560" s="47" t="str">
        <f>IFERROR(__xludf.DUMMYFUNCTION("iferror(split(A560,"","",TRUE,TRUE),"""")"),"")</f>
        <v/>
      </c>
      <c r="U560" s="47"/>
      <c r="V560" s="47"/>
      <c r="W560" s="47"/>
      <c r="X560" s="46" t="str">
        <f>IFERROR(__xludf.DUMMYFUNCTION("if(T560="""","""",if($S560,""Not aligned w/ a specific learning goal."",T560&amp;"": ""&amp;vlookup(to_text(T560),'1.Learning-Goals'!$A$3:$B$100,2,FALSE)))"),"")</f>
        <v/>
      </c>
      <c r="Y560" s="46" t="str">
        <f>IFERROR(__xludf.DUMMYFUNCTION("if(U560="""","""",if($S560,""Not aligned w/ a specific learning goal."",U560&amp;"": ""&amp;vlookup(to_text(U560),'1.Learning-Goals'!$A$3:$B$100,2,FALSE)))"),"")</f>
        <v/>
      </c>
      <c r="Z560" s="46" t="str">
        <f>IFERROR(__xludf.DUMMYFUNCTION("if(V560="""","""",if($S560,""Not aligned w/ a specific learning goal."",V560&amp;"": ""&amp;vlookup(to_text(V560),'1.Learning-Goals'!$A$3:$B$100,2,FALSE)))"),"")</f>
        <v/>
      </c>
      <c r="AA560" s="46" t="str">
        <f>IFERROR(__xludf.DUMMYFUNCTION("if(W560="""","""",if($S560,""Not aligned w/ a specific learning goal."",W560&amp;"": ""&amp;vlookup(to_text(W560),'1.Learning-Goals'!$A$3:$B$100,2,FALSE)))"),"")</f>
        <v/>
      </c>
      <c r="AB560" s="48"/>
      <c r="AC560" s="48"/>
      <c r="AD560" s="48"/>
      <c r="AE560" s="48"/>
      <c r="AF560" s="48"/>
      <c r="AG560" s="48"/>
      <c r="AH560" s="48"/>
      <c r="AI560" s="48"/>
    </row>
    <row r="561">
      <c r="A561" s="41"/>
      <c r="B561" s="42" t="str">
        <f t="shared" si="1"/>
        <v/>
      </c>
      <c r="C561" s="38" t="s">
        <v>1564</v>
      </c>
      <c r="D561" s="43" t="s">
        <v>1565</v>
      </c>
      <c r="E561" s="38" t="s">
        <v>363</v>
      </c>
      <c r="F561" s="38" t="s">
        <v>438</v>
      </c>
      <c r="G561" s="43">
        <v>6.0</v>
      </c>
      <c r="H561" s="38" t="s">
        <v>6</v>
      </c>
      <c r="I561" s="43" t="s">
        <v>439</v>
      </c>
      <c r="J561" s="50"/>
      <c r="K561" s="50"/>
      <c r="L561" s="50"/>
      <c r="M561" s="43"/>
      <c r="N561" s="43"/>
      <c r="O561" s="38" t="s">
        <v>439</v>
      </c>
      <c r="P561" s="51" t="s">
        <v>1566</v>
      </c>
      <c r="Q561" s="45">
        <v>44322.0</v>
      </c>
      <c r="R561" s="46" t="str">
        <f>IFERROR(__xludf.DUMMYFUNCTION("if(isblank($A561),"""",REGEXREPLACE($A561,   "",?(\d),?"",  ""$1""&amp;""-""&amp;$H561))"),"")</f>
        <v/>
      </c>
      <c r="S561" s="47" t="b">
        <f t="shared" si="2"/>
        <v>0</v>
      </c>
      <c r="T561" s="47" t="str">
        <f>IFERROR(__xludf.DUMMYFUNCTION("iferror(split(A561,"","",TRUE,TRUE),"""")"),"")</f>
        <v/>
      </c>
      <c r="U561" s="47"/>
      <c r="V561" s="47"/>
      <c r="W561" s="47"/>
      <c r="X561" s="46" t="str">
        <f>IFERROR(__xludf.DUMMYFUNCTION("if(T561="""","""",if($S561,""Not aligned w/ a specific learning goal."",T561&amp;"": ""&amp;vlookup(to_text(T561),'1.Learning-Goals'!$A$3:$B$100,2,FALSE)))"),"")</f>
        <v/>
      </c>
      <c r="Y561" s="46" t="str">
        <f>IFERROR(__xludf.DUMMYFUNCTION("if(U561="""","""",if($S561,""Not aligned w/ a specific learning goal."",U561&amp;"": ""&amp;vlookup(to_text(U561),'1.Learning-Goals'!$A$3:$B$100,2,FALSE)))"),"")</f>
        <v/>
      </c>
      <c r="Z561" s="46" t="str">
        <f>IFERROR(__xludf.DUMMYFUNCTION("if(V561="""","""",if($S561,""Not aligned w/ a specific learning goal."",V561&amp;"": ""&amp;vlookup(to_text(V561),'1.Learning-Goals'!$A$3:$B$100,2,FALSE)))"),"")</f>
        <v/>
      </c>
      <c r="AA561" s="46" t="str">
        <f>IFERROR(__xludf.DUMMYFUNCTION("if(W561="""","""",if($S561,""Not aligned w/ a specific learning goal."",W561&amp;"": ""&amp;vlookup(to_text(W561),'1.Learning-Goals'!$A$3:$B$100,2,FALSE)))"),"")</f>
        <v/>
      </c>
      <c r="AB561" s="48"/>
      <c r="AC561" s="48"/>
      <c r="AD561" s="48"/>
      <c r="AE561" s="48"/>
      <c r="AF561" s="48"/>
      <c r="AG561" s="48"/>
      <c r="AH561" s="48"/>
      <c r="AI561" s="48"/>
    </row>
    <row r="562">
      <c r="A562" s="41"/>
      <c r="B562" s="42" t="str">
        <f t="shared" si="1"/>
        <v/>
      </c>
      <c r="C562" s="38" t="s">
        <v>1567</v>
      </c>
      <c r="D562" s="43" t="s">
        <v>1568</v>
      </c>
      <c r="E562" s="38" t="s">
        <v>363</v>
      </c>
      <c r="F562" s="38" t="s">
        <v>438</v>
      </c>
      <c r="G562" s="43">
        <v>6.0</v>
      </c>
      <c r="H562" s="38" t="s">
        <v>6</v>
      </c>
      <c r="I562" s="43" t="s">
        <v>439</v>
      </c>
      <c r="J562" s="50"/>
      <c r="K562" s="50"/>
      <c r="L562" s="50"/>
      <c r="M562" s="43"/>
      <c r="N562" s="43"/>
      <c r="O562" s="38" t="s">
        <v>439</v>
      </c>
      <c r="P562" s="51" t="s">
        <v>1569</v>
      </c>
      <c r="Q562" s="45">
        <v>44322.0</v>
      </c>
      <c r="R562" s="46" t="str">
        <f>IFERROR(__xludf.DUMMYFUNCTION("if(isblank($A562),"""",REGEXREPLACE($A562,   "",?(\d),?"",  ""$1""&amp;""-""&amp;$H562))"),"")</f>
        <v/>
      </c>
      <c r="S562" s="47" t="b">
        <f t="shared" si="2"/>
        <v>0</v>
      </c>
      <c r="T562" s="47" t="str">
        <f>IFERROR(__xludf.DUMMYFUNCTION("iferror(split(A562,"","",TRUE,TRUE),"""")"),"")</f>
        <v/>
      </c>
      <c r="U562" s="47"/>
      <c r="V562" s="47"/>
      <c r="W562" s="47"/>
      <c r="X562" s="46" t="str">
        <f>IFERROR(__xludf.DUMMYFUNCTION("if(T562="""","""",if($S562,""Not aligned w/ a specific learning goal."",T562&amp;"": ""&amp;vlookup(to_text(T562),'1.Learning-Goals'!$A$3:$B$100,2,FALSE)))"),"")</f>
        <v/>
      </c>
      <c r="Y562" s="46" t="str">
        <f>IFERROR(__xludf.DUMMYFUNCTION("if(U562="""","""",if($S562,""Not aligned w/ a specific learning goal."",U562&amp;"": ""&amp;vlookup(to_text(U562),'1.Learning-Goals'!$A$3:$B$100,2,FALSE)))"),"")</f>
        <v/>
      </c>
      <c r="Z562" s="46" t="str">
        <f>IFERROR(__xludf.DUMMYFUNCTION("if(V562="""","""",if($S562,""Not aligned w/ a specific learning goal."",V562&amp;"": ""&amp;vlookup(to_text(V562),'1.Learning-Goals'!$A$3:$B$100,2,FALSE)))"),"")</f>
        <v/>
      </c>
      <c r="AA562" s="46" t="str">
        <f>IFERROR(__xludf.DUMMYFUNCTION("if(W562="""","""",if($S562,""Not aligned w/ a specific learning goal."",W562&amp;"": ""&amp;vlookup(to_text(W562),'1.Learning-Goals'!$A$3:$B$100,2,FALSE)))"),"")</f>
        <v/>
      </c>
      <c r="AB562" s="48"/>
      <c r="AC562" s="48"/>
      <c r="AD562" s="48"/>
      <c r="AE562" s="48"/>
      <c r="AF562" s="48"/>
      <c r="AG562" s="48"/>
      <c r="AH562" s="48"/>
      <c r="AI562" s="48"/>
    </row>
    <row r="563">
      <c r="A563" s="41"/>
      <c r="B563" s="42" t="str">
        <f t="shared" si="1"/>
        <v/>
      </c>
      <c r="C563" s="38" t="s">
        <v>1570</v>
      </c>
      <c r="D563" s="43" t="s">
        <v>1571</v>
      </c>
      <c r="E563" s="38" t="s">
        <v>363</v>
      </c>
      <c r="F563" s="38" t="s">
        <v>438</v>
      </c>
      <c r="G563" s="43">
        <v>6.0</v>
      </c>
      <c r="H563" s="38" t="s">
        <v>6</v>
      </c>
      <c r="I563" s="43" t="s">
        <v>439</v>
      </c>
      <c r="J563" s="50"/>
      <c r="K563" s="50"/>
      <c r="L563" s="50"/>
      <c r="M563" s="43"/>
      <c r="N563" s="43"/>
      <c r="O563" s="38" t="s">
        <v>439</v>
      </c>
      <c r="P563" s="51" t="s">
        <v>1572</v>
      </c>
      <c r="Q563" s="45">
        <v>44322.0</v>
      </c>
      <c r="R563" s="46" t="str">
        <f>IFERROR(__xludf.DUMMYFUNCTION("if(isblank($A563),"""",REGEXREPLACE($A563,   "",?(\d),?"",  ""$1""&amp;""-""&amp;$H563))"),"")</f>
        <v/>
      </c>
      <c r="S563" s="47" t="b">
        <f t="shared" si="2"/>
        <v>0</v>
      </c>
      <c r="T563" s="47" t="str">
        <f>IFERROR(__xludf.DUMMYFUNCTION("iferror(split(A563,"","",TRUE,TRUE),"""")"),"")</f>
        <v/>
      </c>
      <c r="U563" s="47"/>
      <c r="V563" s="47"/>
      <c r="W563" s="47"/>
      <c r="X563" s="46" t="str">
        <f>IFERROR(__xludf.DUMMYFUNCTION("if(T563="""","""",if($S563,""Not aligned w/ a specific learning goal."",T563&amp;"": ""&amp;vlookup(to_text(T563),'1.Learning-Goals'!$A$3:$B$100,2,FALSE)))"),"")</f>
        <v/>
      </c>
      <c r="Y563" s="46" t="str">
        <f>IFERROR(__xludf.DUMMYFUNCTION("if(U563="""","""",if($S563,""Not aligned w/ a specific learning goal."",U563&amp;"": ""&amp;vlookup(to_text(U563),'1.Learning-Goals'!$A$3:$B$100,2,FALSE)))"),"")</f>
        <v/>
      </c>
      <c r="Z563" s="46" t="str">
        <f>IFERROR(__xludf.DUMMYFUNCTION("if(V563="""","""",if($S563,""Not aligned w/ a specific learning goal."",V563&amp;"": ""&amp;vlookup(to_text(V563),'1.Learning-Goals'!$A$3:$B$100,2,FALSE)))"),"")</f>
        <v/>
      </c>
      <c r="AA563" s="46" t="str">
        <f>IFERROR(__xludf.DUMMYFUNCTION("if(W563="""","""",if($S563,""Not aligned w/ a specific learning goal."",W563&amp;"": ""&amp;vlookup(to_text(W563),'1.Learning-Goals'!$A$3:$B$100,2,FALSE)))"),"")</f>
        <v/>
      </c>
      <c r="AB563" s="48"/>
      <c r="AC563" s="48"/>
      <c r="AD563" s="48"/>
      <c r="AE563" s="48"/>
      <c r="AF563" s="48"/>
      <c r="AG563" s="48"/>
      <c r="AH563" s="48"/>
      <c r="AI563" s="48"/>
    </row>
    <row r="564">
      <c r="A564" s="41"/>
      <c r="B564" s="42" t="str">
        <f t="shared" si="1"/>
        <v/>
      </c>
      <c r="C564" s="38" t="s">
        <v>1573</v>
      </c>
      <c r="D564" s="43" t="s">
        <v>1574</v>
      </c>
      <c r="E564" s="38" t="s">
        <v>363</v>
      </c>
      <c r="F564" s="38" t="s">
        <v>438</v>
      </c>
      <c r="G564" s="43">
        <v>6.0</v>
      </c>
      <c r="H564" s="38" t="s">
        <v>6</v>
      </c>
      <c r="I564" s="43" t="s">
        <v>439</v>
      </c>
      <c r="J564" s="50"/>
      <c r="K564" s="50"/>
      <c r="L564" s="50"/>
      <c r="M564" s="43"/>
      <c r="N564" s="43"/>
      <c r="O564" s="38" t="s">
        <v>439</v>
      </c>
      <c r="P564" s="51" t="s">
        <v>1575</v>
      </c>
      <c r="Q564" s="45">
        <v>44322.0</v>
      </c>
      <c r="R564" s="46" t="str">
        <f>IFERROR(__xludf.DUMMYFUNCTION("if(isblank($A564),"""",REGEXREPLACE($A564,   "",?(\d),?"",  ""$1""&amp;""-""&amp;$H564))"),"")</f>
        <v/>
      </c>
      <c r="S564" s="47" t="b">
        <f t="shared" si="2"/>
        <v>0</v>
      </c>
      <c r="T564" s="47" t="str">
        <f>IFERROR(__xludf.DUMMYFUNCTION("iferror(split(A564,"","",TRUE,TRUE),"""")"),"")</f>
        <v/>
      </c>
      <c r="U564" s="47"/>
      <c r="V564" s="47"/>
      <c r="W564" s="47"/>
      <c r="X564" s="46" t="str">
        <f>IFERROR(__xludf.DUMMYFUNCTION("if(T564="""","""",if($S564,""Not aligned w/ a specific learning goal."",T564&amp;"": ""&amp;vlookup(to_text(T564),'1.Learning-Goals'!$A$3:$B$100,2,FALSE)))"),"")</f>
        <v/>
      </c>
      <c r="Y564" s="46" t="str">
        <f>IFERROR(__xludf.DUMMYFUNCTION("if(U564="""","""",if($S564,""Not aligned w/ a specific learning goal."",U564&amp;"": ""&amp;vlookup(to_text(U564),'1.Learning-Goals'!$A$3:$B$100,2,FALSE)))"),"")</f>
        <v/>
      </c>
      <c r="Z564" s="46" t="str">
        <f>IFERROR(__xludf.DUMMYFUNCTION("if(V564="""","""",if($S564,""Not aligned w/ a specific learning goal."",V564&amp;"": ""&amp;vlookup(to_text(V564),'1.Learning-Goals'!$A$3:$B$100,2,FALSE)))"),"")</f>
        <v/>
      </c>
      <c r="AA564" s="46" t="str">
        <f>IFERROR(__xludf.DUMMYFUNCTION("if(W564="""","""",if($S564,""Not aligned w/ a specific learning goal."",W564&amp;"": ""&amp;vlookup(to_text(W564),'1.Learning-Goals'!$A$3:$B$100,2,FALSE)))"),"")</f>
        <v/>
      </c>
      <c r="AB564" s="48"/>
      <c r="AC564" s="48"/>
      <c r="AD564" s="48"/>
      <c r="AE564" s="48"/>
      <c r="AF564" s="48"/>
      <c r="AG564" s="48"/>
      <c r="AH564" s="48"/>
      <c r="AI564" s="48"/>
    </row>
    <row r="565">
      <c r="A565" s="41"/>
      <c r="B565" s="42" t="str">
        <f t="shared" si="1"/>
        <v/>
      </c>
      <c r="C565" s="38" t="s">
        <v>1576</v>
      </c>
      <c r="D565" s="43" t="s">
        <v>1577</v>
      </c>
      <c r="E565" s="38" t="s">
        <v>363</v>
      </c>
      <c r="F565" s="38" t="s">
        <v>438</v>
      </c>
      <c r="G565" s="43">
        <v>6.0</v>
      </c>
      <c r="H565" s="38" t="s">
        <v>6</v>
      </c>
      <c r="I565" s="43" t="s">
        <v>439</v>
      </c>
      <c r="J565" s="50"/>
      <c r="K565" s="50"/>
      <c r="L565" s="50"/>
      <c r="M565" s="43"/>
      <c r="N565" s="43"/>
      <c r="O565" s="38" t="s">
        <v>439</v>
      </c>
      <c r="P565" s="51" t="s">
        <v>1578</v>
      </c>
      <c r="Q565" s="45">
        <v>44322.0</v>
      </c>
      <c r="R565" s="46" t="str">
        <f>IFERROR(__xludf.DUMMYFUNCTION("if(isblank($A565),"""",REGEXREPLACE($A565,   "",?(\d),?"",  ""$1""&amp;""-""&amp;$H565))"),"")</f>
        <v/>
      </c>
      <c r="S565" s="47" t="b">
        <f t="shared" si="2"/>
        <v>0</v>
      </c>
      <c r="T565" s="47" t="str">
        <f>IFERROR(__xludf.DUMMYFUNCTION("iferror(split(A565,"","",TRUE,TRUE),"""")"),"")</f>
        <v/>
      </c>
      <c r="U565" s="47"/>
      <c r="V565" s="47"/>
      <c r="W565" s="47"/>
      <c r="X565" s="46" t="str">
        <f>IFERROR(__xludf.DUMMYFUNCTION("if(T565="""","""",if($S565,""Not aligned w/ a specific learning goal."",T565&amp;"": ""&amp;vlookup(to_text(T565),'1.Learning-Goals'!$A$3:$B$100,2,FALSE)))"),"")</f>
        <v/>
      </c>
      <c r="Y565" s="46" t="str">
        <f>IFERROR(__xludf.DUMMYFUNCTION("if(U565="""","""",if($S565,""Not aligned w/ a specific learning goal."",U565&amp;"": ""&amp;vlookup(to_text(U565),'1.Learning-Goals'!$A$3:$B$100,2,FALSE)))"),"")</f>
        <v/>
      </c>
      <c r="Z565" s="46" t="str">
        <f>IFERROR(__xludf.DUMMYFUNCTION("if(V565="""","""",if($S565,""Not aligned w/ a specific learning goal."",V565&amp;"": ""&amp;vlookup(to_text(V565),'1.Learning-Goals'!$A$3:$B$100,2,FALSE)))"),"")</f>
        <v/>
      </c>
      <c r="AA565" s="46" t="str">
        <f>IFERROR(__xludf.DUMMYFUNCTION("if(W565="""","""",if($S565,""Not aligned w/ a specific learning goal."",W565&amp;"": ""&amp;vlookup(to_text(W565),'1.Learning-Goals'!$A$3:$B$100,2,FALSE)))"),"")</f>
        <v/>
      </c>
      <c r="AB565" s="48"/>
      <c r="AC565" s="48"/>
      <c r="AD565" s="48"/>
      <c r="AE565" s="48"/>
      <c r="AF565" s="48"/>
      <c r="AG565" s="48"/>
      <c r="AH565" s="48"/>
      <c r="AI565" s="48"/>
    </row>
    <row r="566">
      <c r="A566" s="41"/>
      <c r="B566" s="42" t="str">
        <f t="shared" si="1"/>
        <v/>
      </c>
      <c r="C566" s="38" t="s">
        <v>1579</v>
      </c>
      <c r="D566" s="43" t="s">
        <v>1580</v>
      </c>
      <c r="E566" s="38" t="s">
        <v>363</v>
      </c>
      <c r="F566" s="38" t="s">
        <v>438</v>
      </c>
      <c r="G566" s="43">
        <v>6.0</v>
      </c>
      <c r="H566" s="38" t="s">
        <v>6</v>
      </c>
      <c r="I566" s="43" t="s">
        <v>439</v>
      </c>
      <c r="J566" s="50"/>
      <c r="K566" s="50"/>
      <c r="L566" s="50"/>
      <c r="M566" s="43"/>
      <c r="N566" s="43"/>
      <c r="O566" s="38" t="s">
        <v>439</v>
      </c>
      <c r="P566" s="51" t="s">
        <v>1581</v>
      </c>
      <c r="Q566" s="45">
        <v>44322.0</v>
      </c>
      <c r="R566" s="46" t="str">
        <f>IFERROR(__xludf.DUMMYFUNCTION("if(isblank($A566),"""",REGEXREPLACE($A566,   "",?(\d),?"",  ""$1""&amp;""-""&amp;$H566))"),"")</f>
        <v/>
      </c>
      <c r="S566" s="47" t="b">
        <f t="shared" si="2"/>
        <v>0</v>
      </c>
      <c r="T566" s="47" t="str">
        <f>IFERROR(__xludf.DUMMYFUNCTION("iferror(split(A566,"","",TRUE,TRUE),"""")"),"")</f>
        <v/>
      </c>
      <c r="U566" s="47"/>
      <c r="V566" s="47"/>
      <c r="W566" s="47"/>
      <c r="X566" s="46" t="str">
        <f>IFERROR(__xludf.DUMMYFUNCTION("if(T566="""","""",if($S566,""Not aligned w/ a specific learning goal."",T566&amp;"": ""&amp;vlookup(to_text(T566),'1.Learning-Goals'!$A$3:$B$100,2,FALSE)))"),"")</f>
        <v/>
      </c>
      <c r="Y566" s="46" t="str">
        <f>IFERROR(__xludf.DUMMYFUNCTION("if(U566="""","""",if($S566,""Not aligned w/ a specific learning goal."",U566&amp;"": ""&amp;vlookup(to_text(U566),'1.Learning-Goals'!$A$3:$B$100,2,FALSE)))"),"")</f>
        <v/>
      </c>
      <c r="Z566" s="46" t="str">
        <f>IFERROR(__xludf.DUMMYFUNCTION("if(V566="""","""",if($S566,""Not aligned w/ a specific learning goal."",V566&amp;"": ""&amp;vlookup(to_text(V566),'1.Learning-Goals'!$A$3:$B$100,2,FALSE)))"),"")</f>
        <v/>
      </c>
      <c r="AA566" s="46" t="str">
        <f>IFERROR(__xludf.DUMMYFUNCTION("if(W566="""","""",if($S566,""Not aligned w/ a specific learning goal."",W566&amp;"": ""&amp;vlookup(to_text(W566),'1.Learning-Goals'!$A$3:$B$100,2,FALSE)))"),"")</f>
        <v/>
      </c>
      <c r="AB566" s="48"/>
      <c r="AC566" s="48"/>
      <c r="AD566" s="48"/>
      <c r="AE566" s="48"/>
      <c r="AF566" s="48"/>
      <c r="AG566" s="48"/>
      <c r="AH566" s="48"/>
      <c r="AI566" s="48"/>
    </row>
    <row r="567">
      <c r="A567" s="41"/>
      <c r="B567" s="42" t="str">
        <f t="shared" si="1"/>
        <v/>
      </c>
      <c r="C567" s="38" t="s">
        <v>1582</v>
      </c>
      <c r="D567" s="43" t="s">
        <v>1583</v>
      </c>
      <c r="E567" s="38" t="s">
        <v>363</v>
      </c>
      <c r="F567" s="38" t="s">
        <v>438</v>
      </c>
      <c r="G567" s="43">
        <v>6.0</v>
      </c>
      <c r="H567" s="38" t="s">
        <v>6</v>
      </c>
      <c r="I567" s="43" t="s">
        <v>439</v>
      </c>
      <c r="J567" s="50"/>
      <c r="K567" s="50"/>
      <c r="L567" s="50"/>
      <c r="M567" s="43"/>
      <c r="N567" s="43"/>
      <c r="O567" s="38" t="s">
        <v>439</v>
      </c>
      <c r="P567" s="51" t="s">
        <v>1584</v>
      </c>
      <c r="Q567" s="45">
        <v>44322.0</v>
      </c>
      <c r="R567" s="46" t="str">
        <f>IFERROR(__xludf.DUMMYFUNCTION("if(isblank($A567),"""",REGEXREPLACE($A567,   "",?(\d),?"",  ""$1""&amp;""-""&amp;$H567))"),"")</f>
        <v/>
      </c>
      <c r="S567" s="47" t="b">
        <f t="shared" si="2"/>
        <v>0</v>
      </c>
      <c r="T567" s="47" t="str">
        <f>IFERROR(__xludf.DUMMYFUNCTION("iferror(split(A567,"","",TRUE,TRUE),"""")"),"")</f>
        <v/>
      </c>
      <c r="U567" s="47"/>
      <c r="V567" s="47"/>
      <c r="W567" s="47"/>
      <c r="X567" s="46" t="str">
        <f>IFERROR(__xludf.DUMMYFUNCTION("if(T567="""","""",if($S567,""Not aligned w/ a specific learning goal."",T567&amp;"": ""&amp;vlookup(to_text(T567),'1.Learning-Goals'!$A$3:$B$100,2,FALSE)))"),"")</f>
        <v/>
      </c>
      <c r="Y567" s="46" t="str">
        <f>IFERROR(__xludf.DUMMYFUNCTION("if(U567="""","""",if($S567,""Not aligned w/ a specific learning goal."",U567&amp;"": ""&amp;vlookup(to_text(U567),'1.Learning-Goals'!$A$3:$B$100,2,FALSE)))"),"")</f>
        <v/>
      </c>
      <c r="Z567" s="46" t="str">
        <f>IFERROR(__xludf.DUMMYFUNCTION("if(V567="""","""",if($S567,""Not aligned w/ a specific learning goal."",V567&amp;"": ""&amp;vlookup(to_text(V567),'1.Learning-Goals'!$A$3:$B$100,2,FALSE)))"),"")</f>
        <v/>
      </c>
      <c r="AA567" s="46" t="str">
        <f>IFERROR(__xludf.DUMMYFUNCTION("if(W567="""","""",if($S567,""Not aligned w/ a specific learning goal."",W567&amp;"": ""&amp;vlookup(to_text(W567),'1.Learning-Goals'!$A$3:$B$100,2,FALSE)))"),"")</f>
        <v/>
      </c>
      <c r="AB567" s="48"/>
      <c r="AC567" s="48"/>
      <c r="AD567" s="48"/>
      <c r="AE567" s="48"/>
      <c r="AF567" s="48"/>
      <c r="AG567" s="48"/>
      <c r="AH567" s="48"/>
      <c r="AI567" s="48"/>
    </row>
    <row r="568">
      <c r="A568" s="41"/>
      <c r="B568" s="42" t="str">
        <f t="shared" si="1"/>
        <v/>
      </c>
      <c r="C568" s="38" t="s">
        <v>1585</v>
      </c>
      <c r="D568" s="43" t="s">
        <v>1586</v>
      </c>
      <c r="E568" s="38" t="s">
        <v>363</v>
      </c>
      <c r="F568" s="38" t="s">
        <v>438</v>
      </c>
      <c r="G568" s="43">
        <v>6.0</v>
      </c>
      <c r="H568" s="38" t="s">
        <v>6</v>
      </c>
      <c r="I568" s="43" t="s">
        <v>439</v>
      </c>
      <c r="J568" s="50"/>
      <c r="K568" s="50"/>
      <c r="L568" s="50"/>
      <c r="M568" s="43"/>
      <c r="N568" s="43"/>
      <c r="O568" s="38" t="s">
        <v>439</v>
      </c>
      <c r="P568" s="51" t="s">
        <v>1587</v>
      </c>
      <c r="Q568" s="45">
        <v>44322.0</v>
      </c>
      <c r="R568" s="46" t="str">
        <f>IFERROR(__xludf.DUMMYFUNCTION("if(isblank($A568),"""",REGEXREPLACE($A568,   "",?(\d),?"",  ""$1""&amp;""-""&amp;$H568))"),"")</f>
        <v/>
      </c>
      <c r="S568" s="47" t="b">
        <f t="shared" si="2"/>
        <v>0</v>
      </c>
      <c r="T568" s="47" t="str">
        <f>IFERROR(__xludf.DUMMYFUNCTION("iferror(split(A568,"","",TRUE,TRUE),"""")"),"")</f>
        <v/>
      </c>
      <c r="U568" s="47"/>
      <c r="V568" s="47"/>
      <c r="W568" s="47"/>
      <c r="X568" s="46" t="str">
        <f>IFERROR(__xludf.DUMMYFUNCTION("if(T568="""","""",if($S568,""Not aligned w/ a specific learning goal."",T568&amp;"": ""&amp;vlookup(to_text(T568),'1.Learning-Goals'!$A$3:$B$100,2,FALSE)))"),"")</f>
        <v/>
      </c>
      <c r="Y568" s="46" t="str">
        <f>IFERROR(__xludf.DUMMYFUNCTION("if(U568="""","""",if($S568,""Not aligned w/ a specific learning goal."",U568&amp;"": ""&amp;vlookup(to_text(U568),'1.Learning-Goals'!$A$3:$B$100,2,FALSE)))"),"")</f>
        <v/>
      </c>
      <c r="Z568" s="46" t="str">
        <f>IFERROR(__xludf.DUMMYFUNCTION("if(V568="""","""",if($S568,""Not aligned w/ a specific learning goal."",V568&amp;"": ""&amp;vlookup(to_text(V568),'1.Learning-Goals'!$A$3:$B$100,2,FALSE)))"),"")</f>
        <v/>
      </c>
      <c r="AA568" s="46" t="str">
        <f>IFERROR(__xludf.DUMMYFUNCTION("if(W568="""","""",if($S568,""Not aligned w/ a specific learning goal."",W568&amp;"": ""&amp;vlookup(to_text(W568),'1.Learning-Goals'!$A$3:$B$100,2,FALSE)))"),"")</f>
        <v/>
      </c>
      <c r="AB568" s="48"/>
      <c r="AC568" s="48"/>
      <c r="AD568" s="48"/>
      <c r="AE568" s="48"/>
      <c r="AF568" s="48"/>
      <c r="AG568" s="48"/>
      <c r="AH568" s="48"/>
      <c r="AI568" s="48"/>
    </row>
    <row r="569">
      <c r="A569" s="41"/>
      <c r="B569" s="42" t="str">
        <f t="shared" si="1"/>
        <v/>
      </c>
      <c r="C569" s="38" t="s">
        <v>1588</v>
      </c>
      <c r="D569" s="43" t="s">
        <v>1589</v>
      </c>
      <c r="E569" s="38" t="s">
        <v>363</v>
      </c>
      <c r="F569" s="38" t="s">
        <v>438</v>
      </c>
      <c r="G569" s="43">
        <v>6.0</v>
      </c>
      <c r="H569" s="38" t="s">
        <v>6</v>
      </c>
      <c r="I569" s="43" t="s">
        <v>439</v>
      </c>
      <c r="J569" s="50"/>
      <c r="K569" s="50"/>
      <c r="L569" s="50"/>
      <c r="M569" s="43"/>
      <c r="N569" s="43"/>
      <c r="O569" s="38" t="s">
        <v>439</v>
      </c>
      <c r="P569" s="51" t="s">
        <v>1590</v>
      </c>
      <c r="Q569" s="45">
        <v>44322.0</v>
      </c>
      <c r="R569" s="46" t="str">
        <f>IFERROR(__xludf.DUMMYFUNCTION("if(isblank($A569),"""",REGEXREPLACE($A569,   "",?(\d),?"",  ""$1""&amp;""-""&amp;$H569))"),"")</f>
        <v/>
      </c>
      <c r="S569" s="47" t="b">
        <f t="shared" si="2"/>
        <v>0</v>
      </c>
      <c r="T569" s="47" t="str">
        <f>IFERROR(__xludf.DUMMYFUNCTION("iferror(split(A569,"","",TRUE,TRUE),"""")"),"")</f>
        <v/>
      </c>
      <c r="U569" s="47"/>
      <c r="V569" s="47"/>
      <c r="W569" s="47"/>
      <c r="X569" s="46" t="str">
        <f>IFERROR(__xludf.DUMMYFUNCTION("if(T569="""","""",if($S569,""Not aligned w/ a specific learning goal."",T569&amp;"": ""&amp;vlookup(to_text(T569),'1.Learning-Goals'!$A$3:$B$100,2,FALSE)))"),"")</f>
        <v/>
      </c>
      <c r="Y569" s="46" t="str">
        <f>IFERROR(__xludf.DUMMYFUNCTION("if(U569="""","""",if($S569,""Not aligned w/ a specific learning goal."",U569&amp;"": ""&amp;vlookup(to_text(U569),'1.Learning-Goals'!$A$3:$B$100,2,FALSE)))"),"")</f>
        <v/>
      </c>
      <c r="Z569" s="46" t="str">
        <f>IFERROR(__xludf.DUMMYFUNCTION("if(V569="""","""",if($S569,""Not aligned w/ a specific learning goal."",V569&amp;"": ""&amp;vlookup(to_text(V569),'1.Learning-Goals'!$A$3:$B$100,2,FALSE)))"),"")</f>
        <v/>
      </c>
      <c r="AA569" s="46" t="str">
        <f>IFERROR(__xludf.DUMMYFUNCTION("if(W569="""","""",if($S569,""Not aligned w/ a specific learning goal."",W569&amp;"": ""&amp;vlookup(to_text(W569),'1.Learning-Goals'!$A$3:$B$100,2,FALSE)))"),"")</f>
        <v/>
      </c>
      <c r="AB569" s="48"/>
      <c r="AC569" s="48"/>
      <c r="AD569" s="48"/>
      <c r="AE569" s="48"/>
      <c r="AF569" s="48"/>
      <c r="AG569" s="48"/>
      <c r="AH569" s="48"/>
      <c r="AI569" s="48"/>
    </row>
    <row r="570">
      <c r="A570" s="41"/>
      <c r="B570" s="42" t="str">
        <f t="shared" si="1"/>
        <v/>
      </c>
      <c r="C570" s="38" t="s">
        <v>1591</v>
      </c>
      <c r="D570" s="43" t="s">
        <v>1512</v>
      </c>
      <c r="E570" s="38" t="s">
        <v>363</v>
      </c>
      <c r="F570" s="38" t="s">
        <v>438</v>
      </c>
      <c r="G570" s="43">
        <v>6.0</v>
      </c>
      <c r="H570" s="38" t="s">
        <v>6</v>
      </c>
      <c r="I570" s="43" t="s">
        <v>439</v>
      </c>
      <c r="J570" s="50"/>
      <c r="K570" s="50"/>
      <c r="L570" s="50"/>
      <c r="M570" s="43"/>
      <c r="N570" s="43"/>
      <c r="O570" s="38" t="s">
        <v>439</v>
      </c>
      <c r="P570" s="51" t="s">
        <v>1592</v>
      </c>
      <c r="Q570" s="45">
        <v>44322.0</v>
      </c>
      <c r="R570" s="46" t="str">
        <f>IFERROR(__xludf.DUMMYFUNCTION("if(isblank($A570),"""",REGEXREPLACE($A570,   "",?(\d),?"",  ""$1""&amp;""-""&amp;$H570))"),"")</f>
        <v/>
      </c>
      <c r="S570" s="47" t="b">
        <f t="shared" si="2"/>
        <v>0</v>
      </c>
      <c r="T570" s="47" t="str">
        <f>IFERROR(__xludf.DUMMYFUNCTION("iferror(split(A570,"","",TRUE,TRUE),"""")"),"")</f>
        <v/>
      </c>
      <c r="U570" s="47"/>
      <c r="V570" s="47"/>
      <c r="W570" s="47"/>
      <c r="X570" s="46" t="str">
        <f>IFERROR(__xludf.DUMMYFUNCTION("if(T570="""","""",if($S570,""Not aligned w/ a specific learning goal."",T570&amp;"": ""&amp;vlookup(to_text(T570),'1.Learning-Goals'!$A$3:$B$100,2,FALSE)))"),"")</f>
        <v/>
      </c>
      <c r="Y570" s="46" t="str">
        <f>IFERROR(__xludf.DUMMYFUNCTION("if(U570="""","""",if($S570,""Not aligned w/ a specific learning goal."",U570&amp;"": ""&amp;vlookup(to_text(U570),'1.Learning-Goals'!$A$3:$B$100,2,FALSE)))"),"")</f>
        <v/>
      </c>
      <c r="Z570" s="46" t="str">
        <f>IFERROR(__xludf.DUMMYFUNCTION("if(V570="""","""",if($S570,""Not aligned w/ a specific learning goal."",V570&amp;"": ""&amp;vlookup(to_text(V570),'1.Learning-Goals'!$A$3:$B$100,2,FALSE)))"),"")</f>
        <v/>
      </c>
      <c r="AA570" s="46" t="str">
        <f>IFERROR(__xludf.DUMMYFUNCTION("if(W570="""","""",if($S570,""Not aligned w/ a specific learning goal."",W570&amp;"": ""&amp;vlookup(to_text(W570),'1.Learning-Goals'!$A$3:$B$100,2,FALSE)))"),"")</f>
        <v/>
      </c>
      <c r="AB570" s="48"/>
      <c r="AC570" s="48"/>
      <c r="AD570" s="48"/>
      <c r="AE570" s="48"/>
      <c r="AF570" s="48"/>
      <c r="AG570" s="48"/>
      <c r="AH570" s="48"/>
      <c r="AI570" s="48"/>
    </row>
    <row r="571">
      <c r="A571" s="41"/>
      <c r="B571" s="42" t="str">
        <f t="shared" si="1"/>
        <v/>
      </c>
      <c r="C571" s="38" t="s">
        <v>1593</v>
      </c>
      <c r="D571" s="43" t="s">
        <v>1574</v>
      </c>
      <c r="E571" s="38" t="s">
        <v>363</v>
      </c>
      <c r="F571" s="38" t="s">
        <v>438</v>
      </c>
      <c r="G571" s="43">
        <v>6.0</v>
      </c>
      <c r="H571" s="38" t="s">
        <v>6</v>
      </c>
      <c r="I571" s="43" t="s">
        <v>439</v>
      </c>
      <c r="J571" s="50"/>
      <c r="K571" s="50"/>
      <c r="L571" s="50"/>
      <c r="M571" s="43"/>
      <c r="N571" s="43"/>
      <c r="O571" s="38" t="s">
        <v>439</v>
      </c>
      <c r="P571" s="51" t="s">
        <v>1594</v>
      </c>
      <c r="Q571" s="45">
        <v>44322.0</v>
      </c>
      <c r="R571" s="46" t="str">
        <f>IFERROR(__xludf.DUMMYFUNCTION("if(isblank($A571),"""",REGEXREPLACE($A571,   "",?(\d),?"",  ""$1""&amp;""-""&amp;$H571))"),"")</f>
        <v/>
      </c>
      <c r="S571" s="47" t="b">
        <f t="shared" si="2"/>
        <v>0</v>
      </c>
      <c r="T571" s="47" t="str">
        <f>IFERROR(__xludf.DUMMYFUNCTION("iferror(split(A571,"","",TRUE,TRUE),"""")"),"")</f>
        <v/>
      </c>
      <c r="U571" s="47"/>
      <c r="V571" s="47"/>
      <c r="W571" s="47"/>
      <c r="X571" s="46" t="str">
        <f>IFERROR(__xludf.DUMMYFUNCTION("if(T571="""","""",if($S571,""Not aligned w/ a specific learning goal."",T571&amp;"": ""&amp;vlookup(to_text(T571),'1.Learning-Goals'!$A$3:$B$100,2,FALSE)))"),"")</f>
        <v/>
      </c>
      <c r="Y571" s="46" t="str">
        <f>IFERROR(__xludf.DUMMYFUNCTION("if(U571="""","""",if($S571,""Not aligned w/ a specific learning goal."",U571&amp;"": ""&amp;vlookup(to_text(U571),'1.Learning-Goals'!$A$3:$B$100,2,FALSE)))"),"")</f>
        <v/>
      </c>
      <c r="Z571" s="46" t="str">
        <f>IFERROR(__xludf.DUMMYFUNCTION("if(V571="""","""",if($S571,""Not aligned w/ a specific learning goal."",V571&amp;"": ""&amp;vlookup(to_text(V571),'1.Learning-Goals'!$A$3:$B$100,2,FALSE)))"),"")</f>
        <v/>
      </c>
      <c r="AA571" s="46" t="str">
        <f>IFERROR(__xludf.DUMMYFUNCTION("if(W571="""","""",if($S571,""Not aligned w/ a specific learning goal."",W571&amp;"": ""&amp;vlookup(to_text(W571),'1.Learning-Goals'!$A$3:$B$100,2,FALSE)))"),"")</f>
        <v/>
      </c>
      <c r="AB571" s="48"/>
      <c r="AC571" s="48"/>
      <c r="AD571" s="48"/>
      <c r="AE571" s="48"/>
      <c r="AF571" s="48"/>
      <c r="AG571" s="48"/>
      <c r="AH571" s="48"/>
      <c r="AI571" s="48"/>
    </row>
    <row r="572">
      <c r="A572" s="41"/>
      <c r="B572" s="42" t="str">
        <f t="shared" si="1"/>
        <v/>
      </c>
      <c r="C572" s="38" t="s">
        <v>1595</v>
      </c>
      <c r="D572" s="43" t="s">
        <v>1596</v>
      </c>
      <c r="E572" s="38" t="s">
        <v>363</v>
      </c>
      <c r="F572" s="38" t="s">
        <v>438</v>
      </c>
      <c r="G572" s="43">
        <v>6.0</v>
      </c>
      <c r="H572" s="38" t="s">
        <v>6</v>
      </c>
      <c r="I572" s="43" t="s">
        <v>439</v>
      </c>
      <c r="J572" s="50"/>
      <c r="K572" s="50"/>
      <c r="L572" s="50"/>
      <c r="M572" s="43"/>
      <c r="N572" s="43"/>
      <c r="O572" s="38" t="s">
        <v>439</v>
      </c>
      <c r="P572" s="51" t="s">
        <v>1597</v>
      </c>
      <c r="Q572" s="45">
        <v>44322.0</v>
      </c>
      <c r="R572" s="46" t="str">
        <f>IFERROR(__xludf.DUMMYFUNCTION("if(isblank($A572),"""",REGEXREPLACE($A572,   "",?(\d),?"",  ""$1""&amp;""-""&amp;$H572))"),"")</f>
        <v/>
      </c>
      <c r="S572" s="47" t="b">
        <f t="shared" si="2"/>
        <v>0</v>
      </c>
      <c r="T572" s="47" t="str">
        <f>IFERROR(__xludf.DUMMYFUNCTION("iferror(split(A572,"","",TRUE,TRUE),"""")"),"")</f>
        <v/>
      </c>
      <c r="U572" s="47"/>
      <c r="V572" s="47"/>
      <c r="W572" s="47"/>
      <c r="X572" s="46" t="str">
        <f>IFERROR(__xludf.DUMMYFUNCTION("if(T572="""","""",if($S572,""Not aligned w/ a specific learning goal."",T572&amp;"": ""&amp;vlookup(to_text(T572),'1.Learning-Goals'!$A$3:$B$100,2,FALSE)))"),"")</f>
        <v/>
      </c>
      <c r="Y572" s="46" t="str">
        <f>IFERROR(__xludf.DUMMYFUNCTION("if(U572="""","""",if($S572,""Not aligned w/ a specific learning goal."",U572&amp;"": ""&amp;vlookup(to_text(U572),'1.Learning-Goals'!$A$3:$B$100,2,FALSE)))"),"")</f>
        <v/>
      </c>
      <c r="Z572" s="46" t="str">
        <f>IFERROR(__xludf.DUMMYFUNCTION("if(V572="""","""",if($S572,""Not aligned w/ a specific learning goal."",V572&amp;"": ""&amp;vlookup(to_text(V572),'1.Learning-Goals'!$A$3:$B$100,2,FALSE)))"),"")</f>
        <v/>
      </c>
      <c r="AA572" s="46" t="str">
        <f>IFERROR(__xludf.DUMMYFUNCTION("if(W572="""","""",if($S572,""Not aligned w/ a specific learning goal."",W572&amp;"": ""&amp;vlookup(to_text(W572),'1.Learning-Goals'!$A$3:$B$100,2,FALSE)))"),"")</f>
        <v/>
      </c>
      <c r="AB572" s="48"/>
      <c r="AC572" s="48"/>
      <c r="AD572" s="48"/>
      <c r="AE572" s="48"/>
      <c r="AF572" s="48"/>
      <c r="AG572" s="48"/>
      <c r="AH572" s="48"/>
      <c r="AI572" s="48"/>
    </row>
    <row r="573">
      <c r="A573" s="41"/>
      <c r="B573" s="42" t="str">
        <f t="shared" si="1"/>
        <v/>
      </c>
      <c r="C573" s="38" t="s">
        <v>1598</v>
      </c>
      <c r="D573" s="43" t="s">
        <v>1599</v>
      </c>
      <c r="E573" s="38" t="s">
        <v>363</v>
      </c>
      <c r="F573" s="38" t="s">
        <v>438</v>
      </c>
      <c r="G573" s="43">
        <v>6.0</v>
      </c>
      <c r="H573" s="38" t="s">
        <v>6</v>
      </c>
      <c r="I573" s="43" t="s">
        <v>439</v>
      </c>
      <c r="J573" s="50"/>
      <c r="K573" s="50"/>
      <c r="L573" s="50"/>
      <c r="M573" s="43"/>
      <c r="N573" s="43"/>
      <c r="O573" s="38" t="s">
        <v>439</v>
      </c>
      <c r="P573" s="51" t="s">
        <v>1600</v>
      </c>
      <c r="Q573" s="45">
        <v>44322.0</v>
      </c>
      <c r="R573" s="46" t="str">
        <f>IFERROR(__xludf.DUMMYFUNCTION("if(isblank($A573),"""",REGEXREPLACE($A573,   "",?(\d),?"",  ""$1""&amp;""-""&amp;$H573))"),"")</f>
        <v/>
      </c>
      <c r="S573" s="47" t="b">
        <f t="shared" si="2"/>
        <v>0</v>
      </c>
      <c r="T573" s="47" t="str">
        <f>IFERROR(__xludf.DUMMYFUNCTION("iferror(split(A573,"","",TRUE,TRUE),"""")"),"")</f>
        <v/>
      </c>
      <c r="U573" s="47"/>
      <c r="V573" s="47"/>
      <c r="W573" s="47"/>
      <c r="X573" s="46" t="str">
        <f>IFERROR(__xludf.DUMMYFUNCTION("if(T573="""","""",if($S573,""Not aligned w/ a specific learning goal."",T573&amp;"": ""&amp;vlookup(to_text(T573),'1.Learning-Goals'!$A$3:$B$100,2,FALSE)))"),"")</f>
        <v/>
      </c>
      <c r="Y573" s="46" t="str">
        <f>IFERROR(__xludf.DUMMYFUNCTION("if(U573="""","""",if($S573,""Not aligned w/ a specific learning goal."",U573&amp;"": ""&amp;vlookup(to_text(U573),'1.Learning-Goals'!$A$3:$B$100,2,FALSE)))"),"")</f>
        <v/>
      </c>
      <c r="Z573" s="46" t="str">
        <f>IFERROR(__xludf.DUMMYFUNCTION("if(V573="""","""",if($S573,""Not aligned w/ a specific learning goal."",V573&amp;"": ""&amp;vlookup(to_text(V573),'1.Learning-Goals'!$A$3:$B$100,2,FALSE)))"),"")</f>
        <v/>
      </c>
      <c r="AA573" s="46" t="str">
        <f>IFERROR(__xludf.DUMMYFUNCTION("if(W573="""","""",if($S573,""Not aligned w/ a specific learning goal."",W573&amp;"": ""&amp;vlookup(to_text(W573),'1.Learning-Goals'!$A$3:$B$100,2,FALSE)))"),"")</f>
        <v/>
      </c>
      <c r="AB573" s="48"/>
      <c r="AC573" s="48"/>
      <c r="AD573" s="48"/>
      <c r="AE573" s="48"/>
      <c r="AF573" s="48"/>
      <c r="AG573" s="48"/>
      <c r="AH573" s="48"/>
      <c r="AI573" s="48"/>
    </row>
    <row r="574">
      <c r="A574" s="41"/>
      <c r="B574" s="42" t="str">
        <f t="shared" si="1"/>
        <v/>
      </c>
      <c r="C574" s="38" t="s">
        <v>1601</v>
      </c>
      <c r="D574" s="43" t="s">
        <v>1602</v>
      </c>
      <c r="E574" s="38" t="s">
        <v>363</v>
      </c>
      <c r="F574" s="38" t="s">
        <v>438</v>
      </c>
      <c r="G574" s="43">
        <v>6.0</v>
      </c>
      <c r="H574" s="38" t="s">
        <v>6</v>
      </c>
      <c r="I574" s="43" t="s">
        <v>439</v>
      </c>
      <c r="J574" s="50"/>
      <c r="K574" s="50"/>
      <c r="L574" s="50"/>
      <c r="M574" s="43"/>
      <c r="N574" s="43"/>
      <c r="O574" s="38" t="s">
        <v>439</v>
      </c>
      <c r="P574" s="51" t="s">
        <v>1603</v>
      </c>
      <c r="Q574" s="45">
        <v>44322.0</v>
      </c>
      <c r="R574" s="46" t="str">
        <f>IFERROR(__xludf.DUMMYFUNCTION("if(isblank($A574),"""",REGEXREPLACE($A574,   "",?(\d),?"",  ""$1""&amp;""-""&amp;$H574))"),"")</f>
        <v/>
      </c>
      <c r="S574" s="47" t="b">
        <f t="shared" si="2"/>
        <v>0</v>
      </c>
      <c r="T574" s="47" t="str">
        <f>IFERROR(__xludf.DUMMYFUNCTION("iferror(split(A574,"","",TRUE,TRUE),"""")"),"")</f>
        <v/>
      </c>
      <c r="U574" s="47"/>
      <c r="V574" s="47"/>
      <c r="W574" s="47"/>
      <c r="X574" s="46" t="str">
        <f>IFERROR(__xludf.DUMMYFUNCTION("if(T574="""","""",if($S574,""Not aligned w/ a specific learning goal."",T574&amp;"": ""&amp;vlookup(to_text(T574),'1.Learning-Goals'!$A$3:$B$100,2,FALSE)))"),"")</f>
        <v/>
      </c>
      <c r="Y574" s="46" t="str">
        <f>IFERROR(__xludf.DUMMYFUNCTION("if(U574="""","""",if($S574,""Not aligned w/ a specific learning goal."",U574&amp;"": ""&amp;vlookup(to_text(U574),'1.Learning-Goals'!$A$3:$B$100,2,FALSE)))"),"")</f>
        <v/>
      </c>
      <c r="Z574" s="46" t="str">
        <f>IFERROR(__xludf.DUMMYFUNCTION("if(V574="""","""",if($S574,""Not aligned w/ a specific learning goal."",V574&amp;"": ""&amp;vlookup(to_text(V574),'1.Learning-Goals'!$A$3:$B$100,2,FALSE)))"),"")</f>
        <v/>
      </c>
      <c r="AA574" s="46" t="str">
        <f>IFERROR(__xludf.DUMMYFUNCTION("if(W574="""","""",if($S574,""Not aligned w/ a specific learning goal."",W574&amp;"": ""&amp;vlookup(to_text(W574),'1.Learning-Goals'!$A$3:$B$100,2,FALSE)))"),"")</f>
        <v/>
      </c>
      <c r="AB574" s="48"/>
      <c r="AC574" s="48"/>
      <c r="AD574" s="48"/>
      <c r="AE574" s="48"/>
      <c r="AF574" s="48"/>
      <c r="AG574" s="48"/>
      <c r="AH574" s="48"/>
      <c r="AI574" s="48"/>
    </row>
    <row r="575">
      <c r="A575" s="41"/>
      <c r="B575" s="42" t="str">
        <f t="shared" si="1"/>
        <v/>
      </c>
      <c r="C575" s="38" t="s">
        <v>1604</v>
      </c>
      <c r="D575" s="43" t="s">
        <v>1605</v>
      </c>
      <c r="E575" s="38" t="s">
        <v>363</v>
      </c>
      <c r="F575" s="38" t="s">
        <v>438</v>
      </c>
      <c r="G575" s="43">
        <v>6.0</v>
      </c>
      <c r="H575" s="38" t="s">
        <v>6</v>
      </c>
      <c r="I575" s="43" t="s">
        <v>439</v>
      </c>
      <c r="J575" s="50"/>
      <c r="K575" s="50"/>
      <c r="L575" s="50"/>
      <c r="M575" s="43"/>
      <c r="N575" s="43"/>
      <c r="O575" s="38" t="s">
        <v>439</v>
      </c>
      <c r="P575" s="51" t="s">
        <v>1606</v>
      </c>
      <c r="Q575" s="45">
        <v>44322.0</v>
      </c>
      <c r="R575" s="46" t="str">
        <f>IFERROR(__xludf.DUMMYFUNCTION("if(isblank($A575),"""",REGEXREPLACE($A575,   "",?(\d),?"",  ""$1""&amp;""-""&amp;$H575))"),"")</f>
        <v/>
      </c>
      <c r="S575" s="47" t="b">
        <f t="shared" si="2"/>
        <v>0</v>
      </c>
      <c r="T575" s="47" t="str">
        <f>IFERROR(__xludf.DUMMYFUNCTION("iferror(split(A575,"","",TRUE,TRUE),"""")"),"")</f>
        <v/>
      </c>
      <c r="U575" s="47"/>
      <c r="V575" s="47"/>
      <c r="W575" s="47"/>
      <c r="X575" s="46" t="str">
        <f>IFERROR(__xludf.DUMMYFUNCTION("if(T575="""","""",if($S575,""Not aligned w/ a specific learning goal."",T575&amp;"": ""&amp;vlookup(to_text(T575),'1.Learning-Goals'!$A$3:$B$100,2,FALSE)))"),"")</f>
        <v/>
      </c>
      <c r="Y575" s="46" t="str">
        <f>IFERROR(__xludf.DUMMYFUNCTION("if(U575="""","""",if($S575,""Not aligned w/ a specific learning goal."",U575&amp;"": ""&amp;vlookup(to_text(U575),'1.Learning-Goals'!$A$3:$B$100,2,FALSE)))"),"")</f>
        <v/>
      </c>
      <c r="Z575" s="46" t="str">
        <f>IFERROR(__xludf.DUMMYFUNCTION("if(V575="""","""",if($S575,""Not aligned w/ a specific learning goal."",V575&amp;"": ""&amp;vlookup(to_text(V575),'1.Learning-Goals'!$A$3:$B$100,2,FALSE)))"),"")</f>
        <v/>
      </c>
      <c r="AA575" s="46" t="str">
        <f>IFERROR(__xludf.DUMMYFUNCTION("if(W575="""","""",if($S575,""Not aligned w/ a specific learning goal."",W575&amp;"": ""&amp;vlookup(to_text(W575),'1.Learning-Goals'!$A$3:$B$100,2,FALSE)))"),"")</f>
        <v/>
      </c>
      <c r="AB575" s="48"/>
      <c r="AC575" s="48"/>
      <c r="AD575" s="48"/>
      <c r="AE575" s="48"/>
      <c r="AF575" s="48"/>
      <c r="AG575" s="48"/>
      <c r="AH575" s="48"/>
      <c r="AI575" s="48"/>
    </row>
    <row r="576">
      <c r="A576" s="41"/>
      <c r="B576" s="42" t="str">
        <f t="shared" si="1"/>
        <v/>
      </c>
      <c r="C576" s="38" t="s">
        <v>1607</v>
      </c>
      <c r="D576" s="43" t="s">
        <v>1608</v>
      </c>
      <c r="E576" s="38" t="s">
        <v>363</v>
      </c>
      <c r="F576" s="38" t="s">
        <v>438</v>
      </c>
      <c r="G576" s="43">
        <v>6.0</v>
      </c>
      <c r="H576" s="38" t="s">
        <v>6</v>
      </c>
      <c r="I576" s="43" t="s">
        <v>439</v>
      </c>
      <c r="J576" s="50"/>
      <c r="K576" s="50"/>
      <c r="L576" s="50"/>
      <c r="M576" s="43"/>
      <c r="N576" s="43"/>
      <c r="O576" s="38" t="s">
        <v>439</v>
      </c>
      <c r="P576" s="51" t="s">
        <v>1609</v>
      </c>
      <c r="Q576" s="45">
        <v>44322.0</v>
      </c>
      <c r="R576" s="46" t="str">
        <f>IFERROR(__xludf.DUMMYFUNCTION("if(isblank($A576),"""",REGEXREPLACE($A576,   "",?(\d),?"",  ""$1""&amp;""-""&amp;$H576))"),"")</f>
        <v/>
      </c>
      <c r="S576" s="47" t="b">
        <f t="shared" si="2"/>
        <v>0</v>
      </c>
      <c r="T576" s="47" t="str">
        <f>IFERROR(__xludf.DUMMYFUNCTION("iferror(split(A576,"","",TRUE,TRUE),"""")"),"")</f>
        <v/>
      </c>
      <c r="U576" s="47"/>
      <c r="V576" s="47"/>
      <c r="W576" s="47"/>
      <c r="X576" s="46" t="str">
        <f>IFERROR(__xludf.DUMMYFUNCTION("if(T576="""","""",if($S576,""Not aligned w/ a specific learning goal."",T576&amp;"": ""&amp;vlookup(to_text(T576),'1.Learning-Goals'!$A$3:$B$100,2,FALSE)))"),"")</f>
        <v/>
      </c>
      <c r="Y576" s="46" t="str">
        <f>IFERROR(__xludf.DUMMYFUNCTION("if(U576="""","""",if($S576,""Not aligned w/ a specific learning goal."",U576&amp;"": ""&amp;vlookup(to_text(U576),'1.Learning-Goals'!$A$3:$B$100,2,FALSE)))"),"")</f>
        <v/>
      </c>
      <c r="Z576" s="46" t="str">
        <f>IFERROR(__xludf.DUMMYFUNCTION("if(V576="""","""",if($S576,""Not aligned w/ a specific learning goal."",V576&amp;"": ""&amp;vlookup(to_text(V576),'1.Learning-Goals'!$A$3:$B$100,2,FALSE)))"),"")</f>
        <v/>
      </c>
      <c r="AA576" s="46" t="str">
        <f>IFERROR(__xludf.DUMMYFUNCTION("if(W576="""","""",if($S576,""Not aligned w/ a specific learning goal."",W576&amp;"": ""&amp;vlookup(to_text(W576),'1.Learning-Goals'!$A$3:$B$100,2,FALSE)))"),"")</f>
        <v/>
      </c>
      <c r="AB576" s="48"/>
      <c r="AC576" s="48"/>
      <c r="AD576" s="48"/>
      <c r="AE576" s="48"/>
      <c r="AF576" s="48"/>
      <c r="AG576" s="48"/>
      <c r="AH576" s="48"/>
      <c r="AI576" s="48"/>
    </row>
    <row r="577">
      <c r="A577" s="41"/>
      <c r="B577" s="42" t="str">
        <f t="shared" si="1"/>
        <v/>
      </c>
      <c r="C577" s="38" t="s">
        <v>1610</v>
      </c>
      <c r="D577" s="43" t="s">
        <v>1611</v>
      </c>
      <c r="E577" s="38" t="s">
        <v>363</v>
      </c>
      <c r="F577" s="38" t="s">
        <v>438</v>
      </c>
      <c r="G577" s="43">
        <v>6.0</v>
      </c>
      <c r="H577" s="38" t="s">
        <v>6</v>
      </c>
      <c r="I577" s="43" t="s">
        <v>439</v>
      </c>
      <c r="J577" s="50"/>
      <c r="K577" s="50"/>
      <c r="L577" s="50"/>
      <c r="M577" s="43"/>
      <c r="N577" s="43"/>
      <c r="O577" s="38" t="s">
        <v>439</v>
      </c>
      <c r="P577" s="51" t="s">
        <v>1612</v>
      </c>
      <c r="Q577" s="45">
        <v>44322.0</v>
      </c>
      <c r="R577" s="46" t="str">
        <f>IFERROR(__xludf.DUMMYFUNCTION("if(isblank($A577),"""",REGEXREPLACE($A577,   "",?(\d),?"",  ""$1""&amp;""-""&amp;$H577))"),"")</f>
        <v/>
      </c>
      <c r="S577" s="47" t="b">
        <f t="shared" si="2"/>
        <v>0</v>
      </c>
      <c r="T577" s="47" t="str">
        <f>IFERROR(__xludf.DUMMYFUNCTION("iferror(split(A577,"","",TRUE,TRUE),"""")"),"")</f>
        <v/>
      </c>
      <c r="U577" s="47"/>
      <c r="V577" s="47"/>
      <c r="W577" s="47"/>
      <c r="X577" s="46" t="str">
        <f>IFERROR(__xludf.DUMMYFUNCTION("if(T577="""","""",if($S577,""Not aligned w/ a specific learning goal."",T577&amp;"": ""&amp;vlookup(to_text(T577),'1.Learning-Goals'!$A$3:$B$100,2,FALSE)))"),"")</f>
        <v/>
      </c>
      <c r="Y577" s="46" t="str">
        <f>IFERROR(__xludf.DUMMYFUNCTION("if(U577="""","""",if($S577,""Not aligned w/ a specific learning goal."",U577&amp;"": ""&amp;vlookup(to_text(U577),'1.Learning-Goals'!$A$3:$B$100,2,FALSE)))"),"")</f>
        <v/>
      </c>
      <c r="Z577" s="46" t="str">
        <f>IFERROR(__xludf.DUMMYFUNCTION("if(V577="""","""",if($S577,""Not aligned w/ a specific learning goal."",V577&amp;"": ""&amp;vlookup(to_text(V577),'1.Learning-Goals'!$A$3:$B$100,2,FALSE)))"),"")</f>
        <v/>
      </c>
      <c r="AA577" s="46" t="str">
        <f>IFERROR(__xludf.DUMMYFUNCTION("if(W577="""","""",if($S577,""Not aligned w/ a specific learning goal."",W577&amp;"": ""&amp;vlookup(to_text(W577),'1.Learning-Goals'!$A$3:$B$100,2,FALSE)))"),"")</f>
        <v/>
      </c>
      <c r="AB577" s="48"/>
      <c r="AC577" s="48"/>
      <c r="AD577" s="48"/>
      <c r="AE577" s="48"/>
      <c r="AF577" s="48"/>
      <c r="AG577" s="48"/>
      <c r="AH577" s="48"/>
      <c r="AI577" s="48"/>
    </row>
    <row r="578">
      <c r="A578" s="41"/>
      <c r="B578" s="42" t="str">
        <f t="shared" si="1"/>
        <v/>
      </c>
      <c r="C578" s="38" t="s">
        <v>1613</v>
      </c>
      <c r="D578" s="43" t="s">
        <v>1533</v>
      </c>
      <c r="E578" s="38" t="s">
        <v>363</v>
      </c>
      <c r="F578" s="38" t="s">
        <v>438</v>
      </c>
      <c r="G578" s="43">
        <v>6.0</v>
      </c>
      <c r="H578" s="38" t="s">
        <v>6</v>
      </c>
      <c r="I578" s="43" t="s">
        <v>439</v>
      </c>
      <c r="J578" s="50"/>
      <c r="K578" s="50"/>
      <c r="L578" s="50"/>
      <c r="M578" s="43"/>
      <c r="N578" s="43"/>
      <c r="O578" s="38" t="s">
        <v>439</v>
      </c>
      <c r="P578" s="51" t="s">
        <v>1614</v>
      </c>
      <c r="Q578" s="45">
        <v>44322.0</v>
      </c>
      <c r="R578" s="46" t="str">
        <f>IFERROR(__xludf.DUMMYFUNCTION("if(isblank($A578),"""",REGEXREPLACE($A578,   "",?(\d),?"",  ""$1""&amp;""-""&amp;$H578))"),"")</f>
        <v/>
      </c>
      <c r="S578" s="47" t="b">
        <f t="shared" si="2"/>
        <v>0</v>
      </c>
      <c r="T578" s="47" t="str">
        <f>IFERROR(__xludf.DUMMYFUNCTION("iferror(split(A578,"","",TRUE,TRUE),"""")"),"")</f>
        <v/>
      </c>
      <c r="U578" s="47"/>
      <c r="V578" s="47"/>
      <c r="W578" s="47"/>
      <c r="X578" s="46" t="str">
        <f>IFERROR(__xludf.DUMMYFUNCTION("if(T578="""","""",if($S578,""Not aligned w/ a specific learning goal."",T578&amp;"": ""&amp;vlookup(to_text(T578),'1.Learning-Goals'!$A$3:$B$100,2,FALSE)))"),"")</f>
        <v/>
      </c>
      <c r="Y578" s="46" t="str">
        <f>IFERROR(__xludf.DUMMYFUNCTION("if(U578="""","""",if($S578,""Not aligned w/ a specific learning goal."",U578&amp;"": ""&amp;vlookup(to_text(U578),'1.Learning-Goals'!$A$3:$B$100,2,FALSE)))"),"")</f>
        <v/>
      </c>
      <c r="Z578" s="46" t="str">
        <f>IFERROR(__xludf.DUMMYFUNCTION("if(V578="""","""",if($S578,""Not aligned w/ a specific learning goal."",V578&amp;"": ""&amp;vlookup(to_text(V578),'1.Learning-Goals'!$A$3:$B$100,2,FALSE)))"),"")</f>
        <v/>
      </c>
      <c r="AA578" s="46" t="str">
        <f>IFERROR(__xludf.DUMMYFUNCTION("if(W578="""","""",if($S578,""Not aligned w/ a specific learning goal."",W578&amp;"": ""&amp;vlookup(to_text(W578),'1.Learning-Goals'!$A$3:$B$100,2,FALSE)))"),"")</f>
        <v/>
      </c>
      <c r="AB578" s="48"/>
      <c r="AC578" s="48"/>
      <c r="AD578" s="48"/>
      <c r="AE578" s="48"/>
      <c r="AF578" s="48"/>
      <c r="AG578" s="48"/>
      <c r="AH578" s="48"/>
      <c r="AI578" s="48"/>
    </row>
    <row r="579">
      <c r="A579" s="41"/>
      <c r="B579" s="42" t="str">
        <f t="shared" si="1"/>
        <v/>
      </c>
      <c r="C579" s="38" t="s">
        <v>1615</v>
      </c>
      <c r="D579" s="43" t="s">
        <v>1616</v>
      </c>
      <c r="E579" s="38" t="s">
        <v>363</v>
      </c>
      <c r="F579" s="38" t="s">
        <v>438</v>
      </c>
      <c r="G579" s="43">
        <v>6.0</v>
      </c>
      <c r="H579" s="38" t="s">
        <v>6</v>
      </c>
      <c r="I579" s="43" t="s">
        <v>439</v>
      </c>
      <c r="J579" s="50"/>
      <c r="K579" s="50"/>
      <c r="L579" s="50"/>
      <c r="M579" s="43"/>
      <c r="N579" s="43"/>
      <c r="O579" s="38" t="s">
        <v>439</v>
      </c>
      <c r="P579" s="51" t="s">
        <v>1617</v>
      </c>
      <c r="Q579" s="45">
        <v>44322.0</v>
      </c>
      <c r="R579" s="46" t="str">
        <f>IFERROR(__xludf.DUMMYFUNCTION("if(isblank($A579),"""",REGEXREPLACE($A579,   "",?(\d),?"",  ""$1""&amp;""-""&amp;$H579))"),"")</f>
        <v/>
      </c>
      <c r="S579" s="47" t="b">
        <f t="shared" si="2"/>
        <v>0</v>
      </c>
      <c r="T579" s="47" t="str">
        <f>IFERROR(__xludf.DUMMYFUNCTION("iferror(split(A579,"","",TRUE,TRUE),"""")"),"")</f>
        <v/>
      </c>
      <c r="U579" s="47"/>
      <c r="V579" s="47"/>
      <c r="W579" s="47"/>
      <c r="X579" s="46" t="str">
        <f>IFERROR(__xludf.DUMMYFUNCTION("if(T579="""","""",if($S579,""Not aligned w/ a specific learning goal."",T579&amp;"": ""&amp;vlookup(to_text(T579),'1.Learning-Goals'!$A$3:$B$100,2,FALSE)))"),"")</f>
        <v/>
      </c>
      <c r="Y579" s="46" t="str">
        <f>IFERROR(__xludf.DUMMYFUNCTION("if(U579="""","""",if($S579,""Not aligned w/ a specific learning goal."",U579&amp;"": ""&amp;vlookup(to_text(U579),'1.Learning-Goals'!$A$3:$B$100,2,FALSE)))"),"")</f>
        <v/>
      </c>
      <c r="Z579" s="46" t="str">
        <f>IFERROR(__xludf.DUMMYFUNCTION("if(V579="""","""",if($S579,""Not aligned w/ a specific learning goal."",V579&amp;"": ""&amp;vlookup(to_text(V579),'1.Learning-Goals'!$A$3:$B$100,2,FALSE)))"),"")</f>
        <v/>
      </c>
      <c r="AA579" s="46" t="str">
        <f>IFERROR(__xludf.DUMMYFUNCTION("if(W579="""","""",if($S579,""Not aligned w/ a specific learning goal."",W579&amp;"": ""&amp;vlookup(to_text(W579),'1.Learning-Goals'!$A$3:$B$100,2,FALSE)))"),"")</f>
        <v/>
      </c>
      <c r="AB579" s="48"/>
      <c r="AC579" s="48"/>
      <c r="AD579" s="48"/>
      <c r="AE579" s="48"/>
      <c r="AF579" s="48"/>
      <c r="AG579" s="48"/>
      <c r="AH579" s="48"/>
      <c r="AI579" s="48"/>
    </row>
    <row r="580">
      <c r="A580" s="41"/>
      <c r="B580" s="42" t="str">
        <f t="shared" si="1"/>
        <v/>
      </c>
      <c r="C580" s="38" t="s">
        <v>1618</v>
      </c>
      <c r="D580" s="43" t="s">
        <v>1619</v>
      </c>
      <c r="E580" s="38" t="s">
        <v>363</v>
      </c>
      <c r="F580" s="38" t="s">
        <v>438</v>
      </c>
      <c r="G580" s="43">
        <v>6.0</v>
      </c>
      <c r="H580" s="38" t="s">
        <v>6</v>
      </c>
      <c r="I580" s="43" t="s">
        <v>439</v>
      </c>
      <c r="J580" s="50"/>
      <c r="K580" s="50"/>
      <c r="L580" s="50"/>
      <c r="M580" s="43"/>
      <c r="N580" s="43"/>
      <c r="O580" s="38" t="s">
        <v>439</v>
      </c>
      <c r="P580" s="51" t="s">
        <v>1620</v>
      </c>
      <c r="Q580" s="45">
        <v>44322.0</v>
      </c>
      <c r="R580" s="46" t="str">
        <f>IFERROR(__xludf.DUMMYFUNCTION("if(isblank($A580),"""",REGEXREPLACE($A580,   "",?(\d),?"",  ""$1""&amp;""-""&amp;$H580))"),"")</f>
        <v/>
      </c>
      <c r="S580" s="47" t="b">
        <f t="shared" si="2"/>
        <v>0</v>
      </c>
      <c r="T580" s="47" t="str">
        <f>IFERROR(__xludf.DUMMYFUNCTION("iferror(split(A580,"","",TRUE,TRUE),"""")"),"")</f>
        <v/>
      </c>
      <c r="U580" s="47"/>
      <c r="V580" s="47"/>
      <c r="W580" s="47"/>
      <c r="X580" s="46" t="str">
        <f>IFERROR(__xludf.DUMMYFUNCTION("if(T580="""","""",if($S580,""Not aligned w/ a specific learning goal."",T580&amp;"": ""&amp;vlookup(to_text(T580),'1.Learning-Goals'!$A$3:$B$100,2,FALSE)))"),"")</f>
        <v/>
      </c>
      <c r="Y580" s="46" t="str">
        <f>IFERROR(__xludf.DUMMYFUNCTION("if(U580="""","""",if($S580,""Not aligned w/ a specific learning goal."",U580&amp;"": ""&amp;vlookup(to_text(U580),'1.Learning-Goals'!$A$3:$B$100,2,FALSE)))"),"")</f>
        <v/>
      </c>
      <c r="Z580" s="46" t="str">
        <f>IFERROR(__xludf.DUMMYFUNCTION("if(V580="""","""",if($S580,""Not aligned w/ a specific learning goal."",V580&amp;"": ""&amp;vlookup(to_text(V580),'1.Learning-Goals'!$A$3:$B$100,2,FALSE)))"),"")</f>
        <v/>
      </c>
      <c r="AA580" s="46" t="str">
        <f>IFERROR(__xludf.DUMMYFUNCTION("if(W580="""","""",if($S580,""Not aligned w/ a specific learning goal."",W580&amp;"": ""&amp;vlookup(to_text(W580),'1.Learning-Goals'!$A$3:$B$100,2,FALSE)))"),"")</f>
        <v/>
      </c>
      <c r="AB580" s="48"/>
      <c r="AC580" s="48"/>
      <c r="AD580" s="48"/>
      <c r="AE580" s="48"/>
      <c r="AF580" s="48"/>
      <c r="AG580" s="48"/>
      <c r="AH580" s="48"/>
      <c r="AI580" s="48"/>
    </row>
    <row r="581">
      <c r="A581" s="41"/>
      <c r="B581" s="42" t="str">
        <f t="shared" si="1"/>
        <v/>
      </c>
      <c r="C581" s="38" t="s">
        <v>1621</v>
      </c>
      <c r="D581" s="43" t="s">
        <v>1622</v>
      </c>
      <c r="E581" s="38" t="s">
        <v>363</v>
      </c>
      <c r="F581" s="38" t="s">
        <v>438</v>
      </c>
      <c r="G581" s="43">
        <v>6.0</v>
      </c>
      <c r="H581" s="38" t="s">
        <v>6</v>
      </c>
      <c r="I581" s="43" t="s">
        <v>439</v>
      </c>
      <c r="J581" s="50"/>
      <c r="K581" s="50"/>
      <c r="L581" s="50"/>
      <c r="M581" s="43"/>
      <c r="N581" s="43"/>
      <c r="O581" s="38" t="s">
        <v>439</v>
      </c>
      <c r="P581" s="51" t="s">
        <v>1623</v>
      </c>
      <c r="Q581" s="45">
        <v>44322.0</v>
      </c>
      <c r="R581" s="46" t="str">
        <f>IFERROR(__xludf.DUMMYFUNCTION("if(isblank($A581),"""",REGEXREPLACE($A581,   "",?(\d),?"",  ""$1""&amp;""-""&amp;$H581))"),"")</f>
        <v/>
      </c>
      <c r="S581" s="47" t="b">
        <f t="shared" si="2"/>
        <v>0</v>
      </c>
      <c r="T581" s="47" t="str">
        <f>IFERROR(__xludf.DUMMYFUNCTION("iferror(split(A581,"","",TRUE,TRUE),"""")"),"")</f>
        <v/>
      </c>
      <c r="U581" s="47"/>
      <c r="V581" s="47"/>
      <c r="W581" s="47"/>
      <c r="X581" s="46" t="str">
        <f>IFERROR(__xludf.DUMMYFUNCTION("if(T581="""","""",if($S581,""Not aligned w/ a specific learning goal."",T581&amp;"": ""&amp;vlookup(to_text(T581),'1.Learning-Goals'!$A$3:$B$100,2,FALSE)))"),"")</f>
        <v/>
      </c>
      <c r="Y581" s="46" t="str">
        <f>IFERROR(__xludf.DUMMYFUNCTION("if(U581="""","""",if($S581,""Not aligned w/ a specific learning goal."",U581&amp;"": ""&amp;vlookup(to_text(U581),'1.Learning-Goals'!$A$3:$B$100,2,FALSE)))"),"")</f>
        <v/>
      </c>
      <c r="Z581" s="46" t="str">
        <f>IFERROR(__xludf.DUMMYFUNCTION("if(V581="""","""",if($S581,""Not aligned w/ a specific learning goal."",V581&amp;"": ""&amp;vlookup(to_text(V581),'1.Learning-Goals'!$A$3:$B$100,2,FALSE)))"),"")</f>
        <v/>
      </c>
      <c r="AA581" s="46" t="str">
        <f>IFERROR(__xludf.DUMMYFUNCTION("if(W581="""","""",if($S581,""Not aligned w/ a specific learning goal."",W581&amp;"": ""&amp;vlookup(to_text(W581),'1.Learning-Goals'!$A$3:$B$100,2,FALSE)))"),"")</f>
        <v/>
      </c>
      <c r="AB581" s="48"/>
      <c r="AC581" s="48"/>
      <c r="AD581" s="48"/>
      <c r="AE581" s="48"/>
      <c r="AF581" s="48"/>
      <c r="AG581" s="48"/>
      <c r="AH581" s="48"/>
      <c r="AI581" s="48"/>
    </row>
    <row r="582">
      <c r="A582" s="41"/>
      <c r="B582" s="42" t="str">
        <f t="shared" si="1"/>
        <v/>
      </c>
      <c r="C582" s="38" t="s">
        <v>1624</v>
      </c>
      <c r="D582" s="43" t="s">
        <v>1625</v>
      </c>
      <c r="E582" s="38" t="s">
        <v>363</v>
      </c>
      <c r="F582" s="38" t="s">
        <v>438</v>
      </c>
      <c r="G582" s="43">
        <v>6.0</v>
      </c>
      <c r="H582" s="38" t="s">
        <v>6</v>
      </c>
      <c r="I582" s="43" t="s">
        <v>439</v>
      </c>
      <c r="J582" s="50"/>
      <c r="K582" s="50"/>
      <c r="L582" s="50"/>
      <c r="M582" s="43"/>
      <c r="N582" s="43"/>
      <c r="O582" s="38" t="s">
        <v>439</v>
      </c>
      <c r="P582" s="51" t="s">
        <v>1626</v>
      </c>
      <c r="Q582" s="45">
        <v>44322.0</v>
      </c>
      <c r="R582" s="46" t="str">
        <f>IFERROR(__xludf.DUMMYFUNCTION("if(isblank($A582),"""",REGEXREPLACE($A582,   "",?(\d),?"",  ""$1""&amp;""-""&amp;$H582))"),"")</f>
        <v/>
      </c>
      <c r="S582" s="47" t="b">
        <f t="shared" si="2"/>
        <v>0</v>
      </c>
      <c r="T582" s="47" t="str">
        <f>IFERROR(__xludf.DUMMYFUNCTION("iferror(split(A582,"","",TRUE,TRUE),"""")"),"")</f>
        <v/>
      </c>
      <c r="U582" s="47"/>
      <c r="V582" s="47"/>
      <c r="W582" s="47"/>
      <c r="X582" s="46" t="str">
        <f>IFERROR(__xludf.DUMMYFUNCTION("if(T582="""","""",if($S582,""Not aligned w/ a specific learning goal."",T582&amp;"": ""&amp;vlookup(to_text(T582),'1.Learning-Goals'!$A$3:$B$100,2,FALSE)))"),"")</f>
        <v/>
      </c>
      <c r="Y582" s="46" t="str">
        <f>IFERROR(__xludf.DUMMYFUNCTION("if(U582="""","""",if($S582,""Not aligned w/ a specific learning goal."",U582&amp;"": ""&amp;vlookup(to_text(U582),'1.Learning-Goals'!$A$3:$B$100,2,FALSE)))"),"")</f>
        <v/>
      </c>
      <c r="Z582" s="46" t="str">
        <f>IFERROR(__xludf.DUMMYFUNCTION("if(V582="""","""",if($S582,""Not aligned w/ a specific learning goal."",V582&amp;"": ""&amp;vlookup(to_text(V582),'1.Learning-Goals'!$A$3:$B$100,2,FALSE)))"),"")</f>
        <v/>
      </c>
      <c r="AA582" s="46" t="str">
        <f>IFERROR(__xludf.DUMMYFUNCTION("if(W582="""","""",if($S582,""Not aligned w/ a specific learning goal."",W582&amp;"": ""&amp;vlookup(to_text(W582),'1.Learning-Goals'!$A$3:$B$100,2,FALSE)))"),"")</f>
        <v/>
      </c>
      <c r="AB582" s="48"/>
      <c r="AC582" s="48"/>
      <c r="AD582" s="48"/>
      <c r="AE582" s="48"/>
      <c r="AF582" s="48"/>
      <c r="AG582" s="48"/>
      <c r="AH582" s="48"/>
      <c r="AI582" s="48"/>
    </row>
    <row r="583">
      <c r="A583" s="41"/>
      <c r="B583" s="42" t="str">
        <f t="shared" si="1"/>
        <v/>
      </c>
      <c r="C583" s="38" t="s">
        <v>1627</v>
      </c>
      <c r="D583" s="43" t="s">
        <v>1628</v>
      </c>
      <c r="E583" s="38" t="s">
        <v>363</v>
      </c>
      <c r="F583" s="38" t="s">
        <v>438</v>
      </c>
      <c r="G583" s="43">
        <v>6.0</v>
      </c>
      <c r="H583" s="38" t="s">
        <v>6</v>
      </c>
      <c r="I583" s="43" t="s">
        <v>439</v>
      </c>
      <c r="J583" s="50"/>
      <c r="K583" s="50"/>
      <c r="L583" s="50"/>
      <c r="M583" s="43"/>
      <c r="N583" s="43"/>
      <c r="O583" s="38" t="s">
        <v>439</v>
      </c>
      <c r="P583" s="51" t="s">
        <v>1629</v>
      </c>
      <c r="Q583" s="45">
        <v>44322.0</v>
      </c>
      <c r="R583" s="46" t="str">
        <f>IFERROR(__xludf.DUMMYFUNCTION("if(isblank($A583),"""",REGEXREPLACE($A583,   "",?(\d),?"",  ""$1""&amp;""-""&amp;$H583))"),"")</f>
        <v/>
      </c>
      <c r="S583" s="47" t="b">
        <f t="shared" si="2"/>
        <v>0</v>
      </c>
      <c r="T583" s="47" t="str">
        <f>IFERROR(__xludf.DUMMYFUNCTION("iferror(split(A583,"","",TRUE,TRUE),"""")"),"")</f>
        <v/>
      </c>
      <c r="U583" s="47"/>
      <c r="V583" s="47"/>
      <c r="W583" s="47"/>
      <c r="X583" s="46" t="str">
        <f>IFERROR(__xludf.DUMMYFUNCTION("if(T583="""","""",if($S583,""Not aligned w/ a specific learning goal."",T583&amp;"": ""&amp;vlookup(to_text(T583),'1.Learning-Goals'!$A$3:$B$100,2,FALSE)))"),"")</f>
        <v/>
      </c>
      <c r="Y583" s="46" t="str">
        <f>IFERROR(__xludf.DUMMYFUNCTION("if(U583="""","""",if($S583,""Not aligned w/ a specific learning goal."",U583&amp;"": ""&amp;vlookup(to_text(U583),'1.Learning-Goals'!$A$3:$B$100,2,FALSE)))"),"")</f>
        <v/>
      </c>
      <c r="Z583" s="46" t="str">
        <f>IFERROR(__xludf.DUMMYFUNCTION("if(V583="""","""",if($S583,""Not aligned w/ a specific learning goal."",V583&amp;"": ""&amp;vlookup(to_text(V583),'1.Learning-Goals'!$A$3:$B$100,2,FALSE)))"),"")</f>
        <v/>
      </c>
      <c r="AA583" s="46" t="str">
        <f>IFERROR(__xludf.DUMMYFUNCTION("if(W583="""","""",if($S583,""Not aligned w/ a specific learning goal."",W583&amp;"": ""&amp;vlookup(to_text(W583),'1.Learning-Goals'!$A$3:$B$100,2,FALSE)))"),"")</f>
        <v/>
      </c>
      <c r="AB583" s="48"/>
      <c r="AC583" s="48"/>
      <c r="AD583" s="48"/>
      <c r="AE583" s="48"/>
      <c r="AF583" s="48"/>
      <c r="AG583" s="48"/>
      <c r="AH583" s="48"/>
      <c r="AI583" s="48"/>
    </row>
    <row r="584">
      <c r="A584" s="41"/>
      <c r="B584" s="42" t="str">
        <f t="shared" si="1"/>
        <v/>
      </c>
      <c r="C584" s="38" t="s">
        <v>1630</v>
      </c>
      <c r="D584" s="43" t="s">
        <v>463</v>
      </c>
      <c r="E584" s="38" t="s">
        <v>363</v>
      </c>
      <c r="F584" s="38" t="s">
        <v>438</v>
      </c>
      <c r="G584" s="43">
        <v>6.0</v>
      </c>
      <c r="H584" s="38" t="s">
        <v>6</v>
      </c>
      <c r="I584" s="43" t="s">
        <v>439</v>
      </c>
      <c r="J584" s="50"/>
      <c r="K584" s="50"/>
      <c r="L584" s="50"/>
      <c r="M584" s="43"/>
      <c r="N584" s="43"/>
      <c r="O584" s="38" t="s">
        <v>439</v>
      </c>
      <c r="P584" s="51" t="s">
        <v>1631</v>
      </c>
      <c r="Q584" s="45">
        <v>44322.0</v>
      </c>
      <c r="R584" s="46" t="str">
        <f>IFERROR(__xludf.DUMMYFUNCTION("if(isblank($A584),"""",REGEXREPLACE($A584,   "",?(\d),?"",  ""$1""&amp;""-""&amp;$H584))"),"")</f>
        <v/>
      </c>
      <c r="S584" s="47" t="b">
        <f t="shared" si="2"/>
        <v>0</v>
      </c>
      <c r="T584" s="47" t="str">
        <f>IFERROR(__xludf.DUMMYFUNCTION("iferror(split(A584,"","",TRUE,TRUE),"""")"),"")</f>
        <v/>
      </c>
      <c r="U584" s="47"/>
      <c r="V584" s="47"/>
      <c r="W584" s="47"/>
      <c r="X584" s="46" t="str">
        <f>IFERROR(__xludf.DUMMYFUNCTION("if(T584="""","""",if($S584,""Not aligned w/ a specific learning goal."",T584&amp;"": ""&amp;vlookup(to_text(T584),'1.Learning-Goals'!$A$3:$B$100,2,FALSE)))"),"")</f>
        <v/>
      </c>
      <c r="Y584" s="46" t="str">
        <f>IFERROR(__xludf.DUMMYFUNCTION("if(U584="""","""",if($S584,""Not aligned w/ a specific learning goal."",U584&amp;"": ""&amp;vlookup(to_text(U584),'1.Learning-Goals'!$A$3:$B$100,2,FALSE)))"),"")</f>
        <v/>
      </c>
      <c r="Z584" s="46" t="str">
        <f>IFERROR(__xludf.DUMMYFUNCTION("if(V584="""","""",if($S584,""Not aligned w/ a specific learning goal."",V584&amp;"": ""&amp;vlookup(to_text(V584),'1.Learning-Goals'!$A$3:$B$100,2,FALSE)))"),"")</f>
        <v/>
      </c>
      <c r="AA584" s="46" t="str">
        <f>IFERROR(__xludf.DUMMYFUNCTION("if(W584="""","""",if($S584,""Not aligned w/ a specific learning goal."",W584&amp;"": ""&amp;vlookup(to_text(W584),'1.Learning-Goals'!$A$3:$B$100,2,FALSE)))"),"")</f>
        <v/>
      </c>
      <c r="AB584" s="48"/>
      <c r="AC584" s="48"/>
      <c r="AD584" s="48"/>
      <c r="AE584" s="48"/>
      <c r="AF584" s="48"/>
      <c r="AG584" s="48"/>
      <c r="AH584" s="48"/>
      <c r="AI584" s="48"/>
    </row>
    <row r="585">
      <c r="A585" s="41"/>
      <c r="B585" s="42" t="str">
        <f t="shared" si="1"/>
        <v/>
      </c>
      <c r="C585" s="38" t="s">
        <v>1632</v>
      </c>
      <c r="D585" s="43" t="s">
        <v>1633</v>
      </c>
      <c r="E585" s="38" t="s">
        <v>363</v>
      </c>
      <c r="F585" s="38" t="s">
        <v>438</v>
      </c>
      <c r="G585" s="43">
        <v>6.0</v>
      </c>
      <c r="H585" s="38" t="s">
        <v>6</v>
      </c>
      <c r="I585" s="43" t="s">
        <v>439</v>
      </c>
      <c r="J585" s="50"/>
      <c r="K585" s="50"/>
      <c r="L585" s="50"/>
      <c r="M585" s="43"/>
      <c r="N585" s="43"/>
      <c r="O585" s="38" t="s">
        <v>439</v>
      </c>
      <c r="P585" s="51" t="s">
        <v>1634</v>
      </c>
      <c r="Q585" s="45">
        <v>44322.0</v>
      </c>
      <c r="R585" s="46" t="str">
        <f>IFERROR(__xludf.DUMMYFUNCTION("if(isblank($A585),"""",REGEXREPLACE($A585,   "",?(\d),?"",  ""$1""&amp;""-""&amp;$H585))"),"")</f>
        <v/>
      </c>
      <c r="S585" s="47" t="b">
        <f t="shared" si="2"/>
        <v>0</v>
      </c>
      <c r="T585" s="47" t="str">
        <f>IFERROR(__xludf.DUMMYFUNCTION("iferror(split(A585,"","",TRUE,TRUE),"""")"),"")</f>
        <v/>
      </c>
      <c r="U585" s="47"/>
      <c r="V585" s="47"/>
      <c r="W585" s="47"/>
      <c r="X585" s="46" t="str">
        <f>IFERROR(__xludf.DUMMYFUNCTION("if(T585="""","""",if($S585,""Not aligned w/ a specific learning goal."",T585&amp;"": ""&amp;vlookup(to_text(T585),'1.Learning-Goals'!$A$3:$B$100,2,FALSE)))"),"")</f>
        <v/>
      </c>
      <c r="Y585" s="46" t="str">
        <f>IFERROR(__xludf.DUMMYFUNCTION("if(U585="""","""",if($S585,""Not aligned w/ a specific learning goal."",U585&amp;"": ""&amp;vlookup(to_text(U585),'1.Learning-Goals'!$A$3:$B$100,2,FALSE)))"),"")</f>
        <v/>
      </c>
      <c r="Z585" s="46" t="str">
        <f>IFERROR(__xludf.DUMMYFUNCTION("if(V585="""","""",if($S585,""Not aligned w/ a specific learning goal."",V585&amp;"": ""&amp;vlookup(to_text(V585),'1.Learning-Goals'!$A$3:$B$100,2,FALSE)))"),"")</f>
        <v/>
      </c>
      <c r="AA585" s="46" t="str">
        <f>IFERROR(__xludf.DUMMYFUNCTION("if(W585="""","""",if($S585,""Not aligned w/ a specific learning goal."",W585&amp;"": ""&amp;vlookup(to_text(W585),'1.Learning-Goals'!$A$3:$B$100,2,FALSE)))"),"")</f>
        <v/>
      </c>
      <c r="AB585" s="48"/>
      <c r="AC585" s="48"/>
      <c r="AD585" s="48"/>
      <c r="AE585" s="48"/>
      <c r="AF585" s="48"/>
      <c r="AG585" s="48"/>
      <c r="AH585" s="48"/>
      <c r="AI585" s="48"/>
    </row>
    <row r="586">
      <c r="A586" s="41"/>
      <c r="B586" s="42" t="str">
        <f t="shared" si="1"/>
        <v/>
      </c>
      <c r="C586" s="38" t="s">
        <v>1635</v>
      </c>
      <c r="D586" s="43" t="s">
        <v>1636</v>
      </c>
      <c r="E586" s="38" t="s">
        <v>363</v>
      </c>
      <c r="F586" s="38" t="s">
        <v>438</v>
      </c>
      <c r="G586" s="43">
        <v>6.0</v>
      </c>
      <c r="H586" s="38" t="s">
        <v>6</v>
      </c>
      <c r="I586" s="43" t="s">
        <v>439</v>
      </c>
      <c r="J586" s="50"/>
      <c r="K586" s="50"/>
      <c r="L586" s="50"/>
      <c r="M586" s="43"/>
      <c r="N586" s="43"/>
      <c r="O586" s="38" t="s">
        <v>439</v>
      </c>
      <c r="P586" s="51" t="s">
        <v>1637</v>
      </c>
      <c r="Q586" s="45">
        <v>44322.0</v>
      </c>
      <c r="R586" s="46" t="str">
        <f>IFERROR(__xludf.DUMMYFUNCTION("if(isblank($A586),"""",REGEXREPLACE($A586,   "",?(\d),?"",  ""$1""&amp;""-""&amp;$H586))"),"")</f>
        <v/>
      </c>
      <c r="S586" s="47" t="b">
        <f t="shared" si="2"/>
        <v>0</v>
      </c>
      <c r="T586" s="47" t="str">
        <f>IFERROR(__xludf.DUMMYFUNCTION("iferror(split(A586,"","",TRUE,TRUE),"""")"),"")</f>
        <v/>
      </c>
      <c r="U586" s="47"/>
      <c r="V586" s="47"/>
      <c r="W586" s="47"/>
      <c r="X586" s="46" t="str">
        <f>IFERROR(__xludf.DUMMYFUNCTION("if(T586="""","""",if($S586,""Not aligned w/ a specific learning goal."",T586&amp;"": ""&amp;vlookup(to_text(T586),'1.Learning-Goals'!$A$3:$B$100,2,FALSE)))"),"")</f>
        <v/>
      </c>
      <c r="Y586" s="46" t="str">
        <f>IFERROR(__xludf.DUMMYFUNCTION("if(U586="""","""",if($S586,""Not aligned w/ a specific learning goal."",U586&amp;"": ""&amp;vlookup(to_text(U586),'1.Learning-Goals'!$A$3:$B$100,2,FALSE)))"),"")</f>
        <v/>
      </c>
      <c r="Z586" s="46" t="str">
        <f>IFERROR(__xludf.DUMMYFUNCTION("if(V586="""","""",if($S586,""Not aligned w/ a specific learning goal."",V586&amp;"": ""&amp;vlookup(to_text(V586),'1.Learning-Goals'!$A$3:$B$100,2,FALSE)))"),"")</f>
        <v/>
      </c>
      <c r="AA586" s="46" t="str">
        <f>IFERROR(__xludf.DUMMYFUNCTION("if(W586="""","""",if($S586,""Not aligned w/ a specific learning goal."",W586&amp;"": ""&amp;vlookup(to_text(W586),'1.Learning-Goals'!$A$3:$B$100,2,FALSE)))"),"")</f>
        <v/>
      </c>
      <c r="AB586" s="48"/>
      <c r="AC586" s="48"/>
      <c r="AD586" s="48"/>
      <c r="AE586" s="48"/>
      <c r="AF586" s="48"/>
      <c r="AG586" s="48"/>
      <c r="AH586" s="48"/>
      <c r="AI586" s="48"/>
    </row>
    <row r="587">
      <c r="A587" s="41"/>
      <c r="B587" s="42" t="str">
        <f t="shared" si="1"/>
        <v/>
      </c>
      <c r="C587" s="38" t="s">
        <v>1638</v>
      </c>
      <c r="D587" s="43" t="s">
        <v>1559</v>
      </c>
      <c r="E587" s="38" t="s">
        <v>363</v>
      </c>
      <c r="F587" s="38" t="s">
        <v>438</v>
      </c>
      <c r="G587" s="43">
        <v>6.0</v>
      </c>
      <c r="H587" s="38" t="s">
        <v>6</v>
      </c>
      <c r="I587" s="43" t="s">
        <v>439</v>
      </c>
      <c r="J587" s="50"/>
      <c r="K587" s="50"/>
      <c r="L587" s="50"/>
      <c r="M587" s="43"/>
      <c r="N587" s="43"/>
      <c r="O587" s="38" t="s">
        <v>439</v>
      </c>
      <c r="P587" s="51" t="s">
        <v>1639</v>
      </c>
      <c r="Q587" s="45">
        <v>44322.0</v>
      </c>
      <c r="R587" s="46" t="str">
        <f>IFERROR(__xludf.DUMMYFUNCTION("if(isblank($A587),"""",REGEXREPLACE($A587,   "",?(\d),?"",  ""$1""&amp;""-""&amp;$H587))"),"")</f>
        <v/>
      </c>
      <c r="S587" s="47" t="b">
        <f t="shared" si="2"/>
        <v>0</v>
      </c>
      <c r="T587" s="47" t="str">
        <f>IFERROR(__xludf.DUMMYFUNCTION("iferror(split(A587,"","",TRUE,TRUE),"""")"),"")</f>
        <v/>
      </c>
      <c r="U587" s="47"/>
      <c r="V587" s="47"/>
      <c r="W587" s="47"/>
      <c r="X587" s="46" t="str">
        <f>IFERROR(__xludf.DUMMYFUNCTION("if(T587="""","""",if($S587,""Not aligned w/ a specific learning goal."",T587&amp;"": ""&amp;vlookup(to_text(T587),'1.Learning-Goals'!$A$3:$B$100,2,FALSE)))"),"")</f>
        <v/>
      </c>
      <c r="Y587" s="46" t="str">
        <f>IFERROR(__xludf.DUMMYFUNCTION("if(U587="""","""",if($S587,""Not aligned w/ a specific learning goal."",U587&amp;"": ""&amp;vlookup(to_text(U587),'1.Learning-Goals'!$A$3:$B$100,2,FALSE)))"),"")</f>
        <v/>
      </c>
      <c r="Z587" s="46" t="str">
        <f>IFERROR(__xludf.DUMMYFUNCTION("if(V587="""","""",if($S587,""Not aligned w/ a specific learning goal."",V587&amp;"": ""&amp;vlookup(to_text(V587),'1.Learning-Goals'!$A$3:$B$100,2,FALSE)))"),"")</f>
        <v/>
      </c>
      <c r="AA587" s="46" t="str">
        <f>IFERROR(__xludf.DUMMYFUNCTION("if(W587="""","""",if($S587,""Not aligned w/ a specific learning goal."",W587&amp;"": ""&amp;vlookup(to_text(W587),'1.Learning-Goals'!$A$3:$B$100,2,FALSE)))"),"")</f>
        <v/>
      </c>
      <c r="AB587" s="48"/>
      <c r="AC587" s="48"/>
      <c r="AD587" s="48"/>
      <c r="AE587" s="48"/>
      <c r="AF587" s="48"/>
      <c r="AG587" s="48"/>
      <c r="AH587" s="48"/>
      <c r="AI587" s="48"/>
    </row>
    <row r="588">
      <c r="A588" s="41"/>
      <c r="B588" s="42" t="str">
        <f t="shared" si="1"/>
        <v/>
      </c>
      <c r="C588" s="38" t="s">
        <v>1640</v>
      </c>
      <c r="D588" s="43" t="s">
        <v>1562</v>
      </c>
      <c r="E588" s="38" t="s">
        <v>363</v>
      </c>
      <c r="F588" s="38" t="s">
        <v>438</v>
      </c>
      <c r="G588" s="43">
        <v>7.0</v>
      </c>
      <c r="H588" s="38" t="s">
        <v>6</v>
      </c>
      <c r="I588" s="43" t="s">
        <v>439</v>
      </c>
      <c r="J588" s="50"/>
      <c r="K588" s="50"/>
      <c r="L588" s="50"/>
      <c r="M588" s="43"/>
      <c r="N588" s="43"/>
      <c r="O588" s="38" t="s">
        <v>439</v>
      </c>
      <c r="P588" s="51" t="s">
        <v>1641</v>
      </c>
      <c r="Q588" s="45">
        <v>44385.0</v>
      </c>
      <c r="R588" s="46" t="str">
        <f>IFERROR(__xludf.DUMMYFUNCTION("if(isblank($A588),"""",REGEXREPLACE($A588,   "",?(\d),?"",  ""$1""&amp;""-""&amp;$H588))"),"")</f>
        <v/>
      </c>
      <c r="S588" s="47" t="b">
        <f t="shared" si="2"/>
        <v>0</v>
      </c>
      <c r="T588" s="47" t="str">
        <f>IFERROR(__xludf.DUMMYFUNCTION("iferror(split(A588,"","",TRUE,TRUE),"""")"),"")</f>
        <v/>
      </c>
      <c r="U588" s="47"/>
      <c r="V588" s="47"/>
      <c r="W588" s="47"/>
      <c r="X588" s="46" t="str">
        <f>IFERROR(__xludf.DUMMYFUNCTION("if(T588="""","""",if($S588,""Not aligned w/ a specific learning goal."",T588&amp;"": ""&amp;vlookup(to_text(T588),'1.Learning-Goals'!$A$3:$B$100,2,FALSE)))"),"")</f>
        <v/>
      </c>
      <c r="Y588" s="46" t="str">
        <f>IFERROR(__xludf.DUMMYFUNCTION("if(U588="""","""",if($S588,""Not aligned w/ a specific learning goal."",U588&amp;"": ""&amp;vlookup(to_text(U588),'1.Learning-Goals'!$A$3:$B$100,2,FALSE)))"),"")</f>
        <v/>
      </c>
      <c r="Z588" s="46" t="str">
        <f>IFERROR(__xludf.DUMMYFUNCTION("if(V588="""","""",if($S588,""Not aligned w/ a specific learning goal."",V588&amp;"": ""&amp;vlookup(to_text(V588),'1.Learning-Goals'!$A$3:$B$100,2,FALSE)))"),"")</f>
        <v/>
      </c>
      <c r="AA588" s="46" t="str">
        <f>IFERROR(__xludf.DUMMYFUNCTION("if(W588="""","""",if($S588,""Not aligned w/ a specific learning goal."",W588&amp;"": ""&amp;vlookup(to_text(W588),'1.Learning-Goals'!$A$3:$B$100,2,FALSE)))"),"")</f>
        <v/>
      </c>
      <c r="AB588" s="48"/>
      <c r="AC588" s="48"/>
      <c r="AD588" s="48"/>
      <c r="AE588" s="48"/>
      <c r="AF588" s="48"/>
      <c r="AG588" s="48"/>
      <c r="AH588" s="48"/>
      <c r="AI588" s="48"/>
    </row>
    <row r="589">
      <c r="A589" s="41"/>
      <c r="B589" s="42" t="str">
        <f t="shared" si="1"/>
        <v/>
      </c>
      <c r="C589" s="38" t="s">
        <v>1642</v>
      </c>
      <c r="D589" s="43" t="s">
        <v>1643</v>
      </c>
      <c r="E589" s="38" t="s">
        <v>363</v>
      </c>
      <c r="F589" s="38" t="s">
        <v>438</v>
      </c>
      <c r="G589" s="43">
        <v>7.0</v>
      </c>
      <c r="H589" s="38" t="s">
        <v>6</v>
      </c>
      <c r="I589" s="43" t="s">
        <v>439</v>
      </c>
      <c r="J589" s="50"/>
      <c r="K589" s="50"/>
      <c r="L589" s="50"/>
      <c r="M589" s="43"/>
      <c r="N589" s="43"/>
      <c r="O589" s="38" t="s">
        <v>439</v>
      </c>
      <c r="P589" s="51" t="s">
        <v>1644</v>
      </c>
      <c r="Q589" s="45">
        <v>44385.0</v>
      </c>
      <c r="R589" s="46" t="str">
        <f>IFERROR(__xludf.DUMMYFUNCTION("if(isblank($A589),"""",REGEXREPLACE($A589,   "",?(\d),?"",  ""$1""&amp;""-""&amp;$H589))"),"")</f>
        <v/>
      </c>
      <c r="S589" s="47" t="b">
        <f t="shared" si="2"/>
        <v>0</v>
      </c>
      <c r="T589" s="47" t="str">
        <f>IFERROR(__xludf.DUMMYFUNCTION("iferror(split(A589,"","",TRUE,TRUE),"""")"),"")</f>
        <v/>
      </c>
      <c r="U589" s="47"/>
      <c r="V589" s="47"/>
      <c r="W589" s="47"/>
      <c r="X589" s="46" t="str">
        <f>IFERROR(__xludf.DUMMYFUNCTION("if(T589="""","""",if($S589,""Not aligned w/ a specific learning goal."",T589&amp;"": ""&amp;vlookup(to_text(T589),'1.Learning-Goals'!$A$3:$B$100,2,FALSE)))"),"")</f>
        <v/>
      </c>
      <c r="Y589" s="46" t="str">
        <f>IFERROR(__xludf.DUMMYFUNCTION("if(U589="""","""",if($S589,""Not aligned w/ a specific learning goal."",U589&amp;"": ""&amp;vlookup(to_text(U589),'1.Learning-Goals'!$A$3:$B$100,2,FALSE)))"),"")</f>
        <v/>
      </c>
      <c r="Z589" s="46" t="str">
        <f>IFERROR(__xludf.DUMMYFUNCTION("if(V589="""","""",if($S589,""Not aligned w/ a specific learning goal."",V589&amp;"": ""&amp;vlookup(to_text(V589),'1.Learning-Goals'!$A$3:$B$100,2,FALSE)))"),"")</f>
        <v/>
      </c>
      <c r="AA589" s="46" t="str">
        <f>IFERROR(__xludf.DUMMYFUNCTION("if(W589="""","""",if($S589,""Not aligned w/ a specific learning goal."",W589&amp;"": ""&amp;vlookup(to_text(W589),'1.Learning-Goals'!$A$3:$B$100,2,FALSE)))"),"")</f>
        <v/>
      </c>
      <c r="AB589" s="48"/>
      <c r="AC589" s="48"/>
      <c r="AD589" s="48"/>
      <c r="AE589" s="48"/>
      <c r="AF589" s="48"/>
      <c r="AG589" s="48"/>
      <c r="AH589" s="48"/>
      <c r="AI589" s="48"/>
    </row>
    <row r="590">
      <c r="A590" s="41"/>
      <c r="B590" s="42" t="str">
        <f t="shared" si="1"/>
        <v/>
      </c>
      <c r="C590" s="38" t="s">
        <v>1645</v>
      </c>
      <c r="D590" s="43" t="s">
        <v>1646</v>
      </c>
      <c r="E590" s="38" t="s">
        <v>363</v>
      </c>
      <c r="F590" s="38" t="s">
        <v>438</v>
      </c>
      <c r="G590" s="43">
        <v>7.0</v>
      </c>
      <c r="H590" s="38" t="s">
        <v>6</v>
      </c>
      <c r="I590" s="43" t="s">
        <v>439</v>
      </c>
      <c r="J590" s="50"/>
      <c r="K590" s="50"/>
      <c r="L590" s="50"/>
      <c r="M590" s="43"/>
      <c r="N590" s="43"/>
      <c r="O590" s="38" t="s">
        <v>439</v>
      </c>
      <c r="P590" s="51" t="s">
        <v>1647</v>
      </c>
      <c r="Q590" s="45">
        <v>44385.0</v>
      </c>
      <c r="R590" s="46" t="str">
        <f>IFERROR(__xludf.DUMMYFUNCTION("if(isblank($A590),"""",REGEXREPLACE($A590,   "",?(\d),?"",  ""$1""&amp;""-""&amp;$H590))"),"")</f>
        <v/>
      </c>
      <c r="S590" s="47" t="b">
        <f t="shared" si="2"/>
        <v>0</v>
      </c>
      <c r="T590" s="47" t="str">
        <f>IFERROR(__xludf.DUMMYFUNCTION("iferror(split(A590,"","",TRUE,TRUE),"""")"),"")</f>
        <v/>
      </c>
      <c r="U590" s="47"/>
      <c r="V590" s="47"/>
      <c r="W590" s="47"/>
      <c r="X590" s="46" t="str">
        <f>IFERROR(__xludf.DUMMYFUNCTION("if(T590="""","""",if($S590,""Not aligned w/ a specific learning goal."",T590&amp;"": ""&amp;vlookup(to_text(T590),'1.Learning-Goals'!$A$3:$B$100,2,FALSE)))"),"")</f>
        <v/>
      </c>
      <c r="Y590" s="46" t="str">
        <f>IFERROR(__xludf.DUMMYFUNCTION("if(U590="""","""",if($S590,""Not aligned w/ a specific learning goal."",U590&amp;"": ""&amp;vlookup(to_text(U590),'1.Learning-Goals'!$A$3:$B$100,2,FALSE)))"),"")</f>
        <v/>
      </c>
      <c r="Z590" s="46" t="str">
        <f>IFERROR(__xludf.DUMMYFUNCTION("if(V590="""","""",if($S590,""Not aligned w/ a specific learning goal."",V590&amp;"": ""&amp;vlookup(to_text(V590),'1.Learning-Goals'!$A$3:$B$100,2,FALSE)))"),"")</f>
        <v/>
      </c>
      <c r="AA590" s="46" t="str">
        <f>IFERROR(__xludf.DUMMYFUNCTION("if(W590="""","""",if($S590,""Not aligned w/ a specific learning goal."",W590&amp;"": ""&amp;vlookup(to_text(W590),'1.Learning-Goals'!$A$3:$B$100,2,FALSE)))"),"")</f>
        <v/>
      </c>
      <c r="AB590" s="48"/>
      <c r="AC590" s="48"/>
      <c r="AD590" s="48"/>
      <c r="AE590" s="48"/>
      <c r="AF590" s="48"/>
      <c r="AG590" s="48"/>
      <c r="AH590" s="48"/>
      <c r="AI590" s="48"/>
    </row>
    <row r="591">
      <c r="A591" s="41"/>
      <c r="B591" s="42" t="str">
        <f t="shared" si="1"/>
        <v/>
      </c>
      <c r="C591" s="38" t="s">
        <v>1648</v>
      </c>
      <c r="D591" s="43" t="s">
        <v>1649</v>
      </c>
      <c r="E591" s="38" t="s">
        <v>363</v>
      </c>
      <c r="F591" s="38" t="s">
        <v>438</v>
      </c>
      <c r="G591" s="43">
        <v>7.0</v>
      </c>
      <c r="H591" s="38" t="s">
        <v>6</v>
      </c>
      <c r="I591" s="43" t="s">
        <v>439</v>
      </c>
      <c r="J591" s="50"/>
      <c r="K591" s="50"/>
      <c r="L591" s="50"/>
      <c r="M591" s="43"/>
      <c r="N591" s="43"/>
      <c r="O591" s="38" t="s">
        <v>439</v>
      </c>
      <c r="P591" s="51" t="s">
        <v>1650</v>
      </c>
      <c r="Q591" s="45">
        <v>44385.0</v>
      </c>
      <c r="R591" s="46" t="str">
        <f>IFERROR(__xludf.DUMMYFUNCTION("if(isblank($A591),"""",REGEXREPLACE($A591,   "",?(\d),?"",  ""$1""&amp;""-""&amp;$H591))"),"")</f>
        <v/>
      </c>
      <c r="S591" s="47" t="b">
        <f t="shared" si="2"/>
        <v>0</v>
      </c>
      <c r="T591" s="47" t="str">
        <f>IFERROR(__xludf.DUMMYFUNCTION("iferror(split(A591,"","",TRUE,TRUE),"""")"),"")</f>
        <v/>
      </c>
      <c r="U591" s="47"/>
      <c r="V591" s="47"/>
      <c r="W591" s="47"/>
      <c r="X591" s="46" t="str">
        <f>IFERROR(__xludf.DUMMYFUNCTION("if(T591="""","""",if($S591,""Not aligned w/ a specific learning goal."",T591&amp;"": ""&amp;vlookup(to_text(T591),'1.Learning-Goals'!$A$3:$B$100,2,FALSE)))"),"")</f>
        <v/>
      </c>
      <c r="Y591" s="46" t="str">
        <f>IFERROR(__xludf.DUMMYFUNCTION("if(U591="""","""",if($S591,""Not aligned w/ a specific learning goal."",U591&amp;"": ""&amp;vlookup(to_text(U591),'1.Learning-Goals'!$A$3:$B$100,2,FALSE)))"),"")</f>
        <v/>
      </c>
      <c r="Z591" s="46" t="str">
        <f>IFERROR(__xludf.DUMMYFUNCTION("if(V591="""","""",if($S591,""Not aligned w/ a specific learning goal."",V591&amp;"": ""&amp;vlookup(to_text(V591),'1.Learning-Goals'!$A$3:$B$100,2,FALSE)))"),"")</f>
        <v/>
      </c>
      <c r="AA591" s="46" t="str">
        <f>IFERROR(__xludf.DUMMYFUNCTION("if(W591="""","""",if($S591,""Not aligned w/ a specific learning goal."",W591&amp;"": ""&amp;vlookup(to_text(W591),'1.Learning-Goals'!$A$3:$B$100,2,FALSE)))"),"")</f>
        <v/>
      </c>
      <c r="AB591" s="48"/>
      <c r="AC591" s="48"/>
      <c r="AD591" s="48"/>
      <c r="AE591" s="48"/>
      <c r="AF591" s="48"/>
      <c r="AG591" s="48"/>
      <c r="AH591" s="48"/>
      <c r="AI591" s="48"/>
    </row>
    <row r="592">
      <c r="A592" s="41"/>
      <c r="B592" s="42" t="str">
        <f t="shared" si="1"/>
        <v/>
      </c>
      <c r="C592" s="38" t="s">
        <v>1651</v>
      </c>
      <c r="D592" s="43" t="s">
        <v>1574</v>
      </c>
      <c r="E592" s="38" t="s">
        <v>363</v>
      </c>
      <c r="F592" s="38" t="s">
        <v>438</v>
      </c>
      <c r="G592" s="43">
        <v>7.0</v>
      </c>
      <c r="H592" s="38" t="s">
        <v>6</v>
      </c>
      <c r="I592" s="43" t="s">
        <v>439</v>
      </c>
      <c r="J592" s="50"/>
      <c r="K592" s="50"/>
      <c r="L592" s="50"/>
      <c r="M592" s="43"/>
      <c r="N592" s="43"/>
      <c r="O592" s="38" t="s">
        <v>439</v>
      </c>
      <c r="P592" s="51" t="s">
        <v>1652</v>
      </c>
      <c r="Q592" s="45">
        <v>44385.0</v>
      </c>
      <c r="R592" s="46" t="str">
        <f>IFERROR(__xludf.DUMMYFUNCTION("if(isblank($A592),"""",REGEXREPLACE($A592,   "",?(\d),?"",  ""$1""&amp;""-""&amp;$H592))"),"")</f>
        <v/>
      </c>
      <c r="S592" s="47" t="b">
        <f t="shared" si="2"/>
        <v>0</v>
      </c>
      <c r="T592" s="47" t="str">
        <f>IFERROR(__xludf.DUMMYFUNCTION("iferror(split(A592,"","",TRUE,TRUE),"""")"),"")</f>
        <v/>
      </c>
      <c r="U592" s="47"/>
      <c r="V592" s="47"/>
      <c r="W592" s="47"/>
      <c r="X592" s="46" t="str">
        <f>IFERROR(__xludf.DUMMYFUNCTION("if(T592="""","""",if($S592,""Not aligned w/ a specific learning goal."",T592&amp;"": ""&amp;vlookup(to_text(T592),'1.Learning-Goals'!$A$3:$B$100,2,FALSE)))"),"")</f>
        <v/>
      </c>
      <c r="Y592" s="46" t="str">
        <f>IFERROR(__xludf.DUMMYFUNCTION("if(U592="""","""",if($S592,""Not aligned w/ a specific learning goal."",U592&amp;"": ""&amp;vlookup(to_text(U592),'1.Learning-Goals'!$A$3:$B$100,2,FALSE)))"),"")</f>
        <v/>
      </c>
      <c r="Z592" s="46" t="str">
        <f>IFERROR(__xludf.DUMMYFUNCTION("if(V592="""","""",if($S592,""Not aligned w/ a specific learning goal."",V592&amp;"": ""&amp;vlookup(to_text(V592),'1.Learning-Goals'!$A$3:$B$100,2,FALSE)))"),"")</f>
        <v/>
      </c>
      <c r="AA592" s="46" t="str">
        <f>IFERROR(__xludf.DUMMYFUNCTION("if(W592="""","""",if($S592,""Not aligned w/ a specific learning goal."",W592&amp;"": ""&amp;vlookup(to_text(W592),'1.Learning-Goals'!$A$3:$B$100,2,FALSE)))"),"")</f>
        <v/>
      </c>
      <c r="AB592" s="48"/>
      <c r="AC592" s="48"/>
      <c r="AD592" s="48"/>
      <c r="AE592" s="48"/>
      <c r="AF592" s="48"/>
      <c r="AG592" s="48"/>
      <c r="AH592" s="48"/>
      <c r="AI592" s="48"/>
    </row>
    <row r="593">
      <c r="A593" s="41"/>
      <c r="B593" s="42" t="str">
        <f t="shared" si="1"/>
        <v/>
      </c>
      <c r="C593" s="38" t="s">
        <v>1653</v>
      </c>
      <c r="D593" s="43" t="s">
        <v>1654</v>
      </c>
      <c r="E593" s="38" t="s">
        <v>363</v>
      </c>
      <c r="F593" s="38" t="s">
        <v>438</v>
      </c>
      <c r="G593" s="43">
        <v>7.0</v>
      </c>
      <c r="H593" s="38" t="s">
        <v>6</v>
      </c>
      <c r="I593" s="43" t="s">
        <v>439</v>
      </c>
      <c r="J593" s="50"/>
      <c r="K593" s="50"/>
      <c r="L593" s="50"/>
      <c r="M593" s="43"/>
      <c r="N593" s="43"/>
      <c r="O593" s="38" t="s">
        <v>439</v>
      </c>
      <c r="P593" s="51" t="s">
        <v>1655</v>
      </c>
      <c r="Q593" s="45">
        <v>44385.0</v>
      </c>
      <c r="R593" s="46" t="str">
        <f>IFERROR(__xludf.DUMMYFUNCTION("if(isblank($A593),"""",REGEXREPLACE($A593,   "",?(\d),?"",  ""$1""&amp;""-""&amp;$H593))"),"")</f>
        <v/>
      </c>
      <c r="S593" s="47" t="b">
        <f t="shared" si="2"/>
        <v>0</v>
      </c>
      <c r="T593" s="47" t="str">
        <f>IFERROR(__xludf.DUMMYFUNCTION("iferror(split(A593,"","",TRUE,TRUE),"""")"),"")</f>
        <v/>
      </c>
      <c r="U593" s="47"/>
      <c r="V593" s="47"/>
      <c r="W593" s="47"/>
      <c r="X593" s="46" t="str">
        <f>IFERROR(__xludf.DUMMYFUNCTION("if(T593="""","""",if($S593,""Not aligned w/ a specific learning goal."",T593&amp;"": ""&amp;vlookup(to_text(T593),'1.Learning-Goals'!$A$3:$B$100,2,FALSE)))"),"")</f>
        <v/>
      </c>
      <c r="Y593" s="46" t="str">
        <f>IFERROR(__xludf.DUMMYFUNCTION("if(U593="""","""",if($S593,""Not aligned w/ a specific learning goal."",U593&amp;"": ""&amp;vlookup(to_text(U593),'1.Learning-Goals'!$A$3:$B$100,2,FALSE)))"),"")</f>
        <v/>
      </c>
      <c r="Z593" s="46" t="str">
        <f>IFERROR(__xludf.DUMMYFUNCTION("if(V593="""","""",if($S593,""Not aligned w/ a specific learning goal."",V593&amp;"": ""&amp;vlookup(to_text(V593),'1.Learning-Goals'!$A$3:$B$100,2,FALSE)))"),"")</f>
        <v/>
      </c>
      <c r="AA593" s="46" t="str">
        <f>IFERROR(__xludf.DUMMYFUNCTION("if(W593="""","""",if($S593,""Not aligned w/ a specific learning goal."",W593&amp;"": ""&amp;vlookup(to_text(W593),'1.Learning-Goals'!$A$3:$B$100,2,FALSE)))"),"")</f>
        <v/>
      </c>
      <c r="AB593" s="48"/>
      <c r="AC593" s="48"/>
      <c r="AD593" s="48"/>
      <c r="AE593" s="48"/>
      <c r="AF593" s="48"/>
      <c r="AG593" s="48"/>
      <c r="AH593" s="48"/>
      <c r="AI593" s="48"/>
    </row>
    <row r="594">
      <c r="A594" s="41"/>
      <c r="B594" s="42" t="str">
        <f t="shared" si="1"/>
        <v/>
      </c>
      <c r="C594" s="38" t="s">
        <v>1656</v>
      </c>
      <c r="D594" s="43" t="s">
        <v>1580</v>
      </c>
      <c r="E594" s="38" t="s">
        <v>363</v>
      </c>
      <c r="F594" s="38" t="s">
        <v>438</v>
      </c>
      <c r="G594" s="43">
        <v>7.0</v>
      </c>
      <c r="H594" s="38" t="s">
        <v>6</v>
      </c>
      <c r="I594" s="43" t="s">
        <v>439</v>
      </c>
      <c r="J594" s="50"/>
      <c r="K594" s="50"/>
      <c r="L594" s="50"/>
      <c r="M594" s="43"/>
      <c r="N594" s="43"/>
      <c r="O594" s="38" t="s">
        <v>439</v>
      </c>
      <c r="P594" s="51" t="s">
        <v>1657</v>
      </c>
      <c r="Q594" s="45">
        <v>44385.0</v>
      </c>
      <c r="R594" s="46" t="str">
        <f>IFERROR(__xludf.DUMMYFUNCTION("if(isblank($A594),"""",REGEXREPLACE($A594,   "",?(\d),?"",  ""$1""&amp;""-""&amp;$H594))"),"")</f>
        <v/>
      </c>
      <c r="S594" s="47" t="b">
        <f t="shared" si="2"/>
        <v>0</v>
      </c>
      <c r="T594" s="47" t="str">
        <f>IFERROR(__xludf.DUMMYFUNCTION("iferror(split(A594,"","",TRUE,TRUE),"""")"),"")</f>
        <v/>
      </c>
      <c r="U594" s="47"/>
      <c r="V594" s="47"/>
      <c r="W594" s="47"/>
      <c r="X594" s="46" t="str">
        <f>IFERROR(__xludf.DUMMYFUNCTION("if(T594="""","""",if($S594,""Not aligned w/ a specific learning goal."",T594&amp;"": ""&amp;vlookup(to_text(T594),'1.Learning-Goals'!$A$3:$B$100,2,FALSE)))"),"")</f>
        <v/>
      </c>
      <c r="Y594" s="46" t="str">
        <f>IFERROR(__xludf.DUMMYFUNCTION("if(U594="""","""",if($S594,""Not aligned w/ a specific learning goal."",U594&amp;"": ""&amp;vlookup(to_text(U594),'1.Learning-Goals'!$A$3:$B$100,2,FALSE)))"),"")</f>
        <v/>
      </c>
      <c r="Z594" s="46" t="str">
        <f>IFERROR(__xludf.DUMMYFUNCTION("if(V594="""","""",if($S594,""Not aligned w/ a specific learning goal."",V594&amp;"": ""&amp;vlookup(to_text(V594),'1.Learning-Goals'!$A$3:$B$100,2,FALSE)))"),"")</f>
        <v/>
      </c>
      <c r="AA594" s="46" t="str">
        <f>IFERROR(__xludf.DUMMYFUNCTION("if(W594="""","""",if($S594,""Not aligned w/ a specific learning goal."",W594&amp;"": ""&amp;vlookup(to_text(W594),'1.Learning-Goals'!$A$3:$B$100,2,FALSE)))"),"")</f>
        <v/>
      </c>
      <c r="AB594" s="48"/>
      <c r="AC594" s="48"/>
      <c r="AD594" s="48"/>
      <c r="AE594" s="48"/>
      <c r="AF594" s="48"/>
      <c r="AG594" s="48"/>
      <c r="AH594" s="48"/>
      <c r="AI594" s="48"/>
    </row>
    <row r="595">
      <c r="A595" s="41"/>
      <c r="B595" s="42" t="str">
        <f t="shared" si="1"/>
        <v/>
      </c>
      <c r="C595" s="38" t="s">
        <v>1658</v>
      </c>
      <c r="D595" s="43" t="s">
        <v>1659</v>
      </c>
      <c r="E595" s="38" t="s">
        <v>363</v>
      </c>
      <c r="F595" s="38" t="s">
        <v>438</v>
      </c>
      <c r="G595" s="43">
        <v>7.0</v>
      </c>
      <c r="H595" s="38" t="s">
        <v>6</v>
      </c>
      <c r="I595" s="43" t="s">
        <v>439</v>
      </c>
      <c r="J595" s="50"/>
      <c r="K595" s="50"/>
      <c r="L595" s="50"/>
      <c r="M595" s="43"/>
      <c r="N595" s="43"/>
      <c r="O595" s="38" t="s">
        <v>439</v>
      </c>
      <c r="P595" s="51" t="s">
        <v>1660</v>
      </c>
      <c r="Q595" s="45">
        <v>44385.0</v>
      </c>
      <c r="R595" s="46" t="str">
        <f>IFERROR(__xludf.DUMMYFUNCTION("if(isblank($A595),"""",REGEXREPLACE($A595,   "",?(\d),?"",  ""$1""&amp;""-""&amp;$H595))"),"")</f>
        <v/>
      </c>
      <c r="S595" s="47" t="b">
        <f t="shared" si="2"/>
        <v>0</v>
      </c>
      <c r="T595" s="47" t="str">
        <f>IFERROR(__xludf.DUMMYFUNCTION("iferror(split(A595,"","",TRUE,TRUE),"""")"),"")</f>
        <v/>
      </c>
      <c r="U595" s="47"/>
      <c r="V595" s="47"/>
      <c r="W595" s="47"/>
      <c r="X595" s="46" t="str">
        <f>IFERROR(__xludf.DUMMYFUNCTION("if(T595="""","""",if($S595,""Not aligned w/ a specific learning goal."",T595&amp;"": ""&amp;vlookup(to_text(T595),'1.Learning-Goals'!$A$3:$B$100,2,FALSE)))"),"")</f>
        <v/>
      </c>
      <c r="Y595" s="46" t="str">
        <f>IFERROR(__xludf.DUMMYFUNCTION("if(U595="""","""",if($S595,""Not aligned w/ a specific learning goal."",U595&amp;"": ""&amp;vlookup(to_text(U595),'1.Learning-Goals'!$A$3:$B$100,2,FALSE)))"),"")</f>
        <v/>
      </c>
      <c r="Z595" s="46" t="str">
        <f>IFERROR(__xludf.DUMMYFUNCTION("if(V595="""","""",if($S595,""Not aligned w/ a specific learning goal."",V595&amp;"": ""&amp;vlookup(to_text(V595),'1.Learning-Goals'!$A$3:$B$100,2,FALSE)))"),"")</f>
        <v/>
      </c>
      <c r="AA595" s="46" t="str">
        <f>IFERROR(__xludf.DUMMYFUNCTION("if(W595="""","""",if($S595,""Not aligned w/ a specific learning goal."",W595&amp;"": ""&amp;vlookup(to_text(W595),'1.Learning-Goals'!$A$3:$B$100,2,FALSE)))"),"")</f>
        <v/>
      </c>
      <c r="AB595" s="48"/>
      <c r="AC595" s="48"/>
      <c r="AD595" s="48"/>
      <c r="AE595" s="48"/>
      <c r="AF595" s="48"/>
      <c r="AG595" s="48"/>
      <c r="AH595" s="48"/>
      <c r="AI595" s="48"/>
    </row>
    <row r="596">
      <c r="A596" s="41"/>
      <c r="B596" s="42" t="str">
        <f t="shared" si="1"/>
        <v/>
      </c>
      <c r="C596" s="38" t="s">
        <v>1661</v>
      </c>
      <c r="D596" s="43" t="s">
        <v>1586</v>
      </c>
      <c r="E596" s="38" t="s">
        <v>363</v>
      </c>
      <c r="F596" s="38" t="s">
        <v>438</v>
      </c>
      <c r="G596" s="43">
        <v>7.0</v>
      </c>
      <c r="H596" s="38" t="s">
        <v>6</v>
      </c>
      <c r="I596" s="43" t="s">
        <v>439</v>
      </c>
      <c r="J596" s="50"/>
      <c r="K596" s="50"/>
      <c r="L596" s="50"/>
      <c r="M596" s="43"/>
      <c r="N596" s="43"/>
      <c r="O596" s="38" t="s">
        <v>439</v>
      </c>
      <c r="P596" s="51" t="s">
        <v>1662</v>
      </c>
      <c r="Q596" s="45">
        <v>44385.0</v>
      </c>
      <c r="R596" s="46" t="str">
        <f>IFERROR(__xludf.DUMMYFUNCTION("if(isblank($A596),"""",REGEXREPLACE($A596,   "",?(\d),?"",  ""$1""&amp;""-""&amp;$H596))"),"")</f>
        <v/>
      </c>
      <c r="S596" s="47" t="b">
        <f t="shared" si="2"/>
        <v>0</v>
      </c>
      <c r="T596" s="47" t="str">
        <f>IFERROR(__xludf.DUMMYFUNCTION("iferror(split(A596,"","",TRUE,TRUE),"""")"),"")</f>
        <v/>
      </c>
      <c r="U596" s="47"/>
      <c r="V596" s="47"/>
      <c r="W596" s="47"/>
      <c r="X596" s="46" t="str">
        <f>IFERROR(__xludf.DUMMYFUNCTION("if(T596="""","""",if($S596,""Not aligned w/ a specific learning goal."",T596&amp;"": ""&amp;vlookup(to_text(T596),'1.Learning-Goals'!$A$3:$B$100,2,FALSE)))"),"")</f>
        <v/>
      </c>
      <c r="Y596" s="46" t="str">
        <f>IFERROR(__xludf.DUMMYFUNCTION("if(U596="""","""",if($S596,""Not aligned w/ a specific learning goal."",U596&amp;"": ""&amp;vlookup(to_text(U596),'1.Learning-Goals'!$A$3:$B$100,2,FALSE)))"),"")</f>
        <v/>
      </c>
      <c r="Z596" s="46" t="str">
        <f>IFERROR(__xludf.DUMMYFUNCTION("if(V596="""","""",if($S596,""Not aligned w/ a specific learning goal."",V596&amp;"": ""&amp;vlookup(to_text(V596),'1.Learning-Goals'!$A$3:$B$100,2,FALSE)))"),"")</f>
        <v/>
      </c>
      <c r="AA596" s="46" t="str">
        <f>IFERROR(__xludf.DUMMYFUNCTION("if(W596="""","""",if($S596,""Not aligned w/ a specific learning goal."",W596&amp;"": ""&amp;vlookup(to_text(W596),'1.Learning-Goals'!$A$3:$B$100,2,FALSE)))"),"")</f>
        <v/>
      </c>
      <c r="AB596" s="48"/>
      <c r="AC596" s="48"/>
      <c r="AD596" s="48"/>
      <c r="AE596" s="48"/>
      <c r="AF596" s="48"/>
      <c r="AG596" s="48"/>
      <c r="AH596" s="48"/>
      <c r="AI596" s="48"/>
    </row>
    <row r="597">
      <c r="A597" s="41"/>
      <c r="B597" s="42" t="str">
        <f t="shared" si="1"/>
        <v/>
      </c>
      <c r="C597" s="38" t="s">
        <v>1663</v>
      </c>
      <c r="D597" s="43" t="s">
        <v>1664</v>
      </c>
      <c r="E597" s="38" t="s">
        <v>363</v>
      </c>
      <c r="F597" s="38" t="s">
        <v>438</v>
      </c>
      <c r="G597" s="43">
        <v>7.0</v>
      </c>
      <c r="H597" s="38" t="s">
        <v>6</v>
      </c>
      <c r="I597" s="43" t="s">
        <v>439</v>
      </c>
      <c r="J597" s="50"/>
      <c r="K597" s="50"/>
      <c r="L597" s="50"/>
      <c r="M597" s="43"/>
      <c r="N597" s="43"/>
      <c r="O597" s="38" t="s">
        <v>439</v>
      </c>
      <c r="P597" s="51" t="s">
        <v>1665</v>
      </c>
      <c r="Q597" s="45">
        <v>44385.0</v>
      </c>
      <c r="R597" s="46" t="str">
        <f>IFERROR(__xludf.DUMMYFUNCTION("if(isblank($A597),"""",REGEXREPLACE($A597,   "",?(\d),?"",  ""$1""&amp;""-""&amp;$H597))"),"")</f>
        <v/>
      </c>
      <c r="S597" s="47" t="b">
        <f t="shared" si="2"/>
        <v>0</v>
      </c>
      <c r="T597" s="47" t="str">
        <f>IFERROR(__xludf.DUMMYFUNCTION("iferror(split(A597,"","",TRUE,TRUE),"""")"),"")</f>
        <v/>
      </c>
      <c r="U597" s="47"/>
      <c r="V597" s="47"/>
      <c r="W597" s="47"/>
      <c r="X597" s="46" t="str">
        <f>IFERROR(__xludf.DUMMYFUNCTION("if(T597="""","""",if($S597,""Not aligned w/ a specific learning goal."",T597&amp;"": ""&amp;vlookup(to_text(T597),'1.Learning-Goals'!$A$3:$B$100,2,FALSE)))"),"")</f>
        <v/>
      </c>
      <c r="Y597" s="46" t="str">
        <f>IFERROR(__xludf.DUMMYFUNCTION("if(U597="""","""",if($S597,""Not aligned w/ a specific learning goal."",U597&amp;"": ""&amp;vlookup(to_text(U597),'1.Learning-Goals'!$A$3:$B$100,2,FALSE)))"),"")</f>
        <v/>
      </c>
      <c r="Z597" s="46" t="str">
        <f>IFERROR(__xludf.DUMMYFUNCTION("if(V597="""","""",if($S597,""Not aligned w/ a specific learning goal."",V597&amp;"": ""&amp;vlookup(to_text(V597),'1.Learning-Goals'!$A$3:$B$100,2,FALSE)))"),"")</f>
        <v/>
      </c>
      <c r="AA597" s="46" t="str">
        <f>IFERROR(__xludf.DUMMYFUNCTION("if(W597="""","""",if($S597,""Not aligned w/ a specific learning goal."",W597&amp;"": ""&amp;vlookup(to_text(W597),'1.Learning-Goals'!$A$3:$B$100,2,FALSE)))"),"")</f>
        <v/>
      </c>
      <c r="AB597" s="48"/>
      <c r="AC597" s="48"/>
      <c r="AD597" s="48"/>
      <c r="AE597" s="48"/>
      <c r="AF597" s="48"/>
      <c r="AG597" s="48"/>
      <c r="AH597" s="48"/>
      <c r="AI597" s="48"/>
    </row>
    <row r="598">
      <c r="A598" s="41"/>
      <c r="B598" s="42" t="str">
        <f t="shared" si="1"/>
        <v/>
      </c>
      <c r="C598" s="38" t="s">
        <v>1666</v>
      </c>
      <c r="D598" s="43" t="s">
        <v>1512</v>
      </c>
      <c r="E598" s="38" t="s">
        <v>363</v>
      </c>
      <c r="F598" s="38" t="s">
        <v>438</v>
      </c>
      <c r="G598" s="43">
        <v>7.0</v>
      </c>
      <c r="H598" s="38" t="s">
        <v>6</v>
      </c>
      <c r="I598" s="43" t="s">
        <v>439</v>
      </c>
      <c r="J598" s="50"/>
      <c r="K598" s="50"/>
      <c r="L598" s="50"/>
      <c r="M598" s="43"/>
      <c r="N598" s="43"/>
      <c r="O598" s="38" t="s">
        <v>439</v>
      </c>
      <c r="P598" s="51" t="s">
        <v>1667</v>
      </c>
      <c r="Q598" s="45">
        <v>44385.0</v>
      </c>
      <c r="R598" s="46" t="str">
        <f>IFERROR(__xludf.DUMMYFUNCTION("if(isblank($A598),"""",REGEXREPLACE($A598,   "",?(\d),?"",  ""$1""&amp;""-""&amp;$H598))"),"")</f>
        <v/>
      </c>
      <c r="S598" s="47" t="b">
        <f t="shared" si="2"/>
        <v>0</v>
      </c>
      <c r="T598" s="47" t="str">
        <f>IFERROR(__xludf.DUMMYFUNCTION("iferror(split(A598,"","",TRUE,TRUE),"""")"),"")</f>
        <v/>
      </c>
      <c r="U598" s="47"/>
      <c r="V598" s="47"/>
      <c r="W598" s="47"/>
      <c r="X598" s="46" t="str">
        <f>IFERROR(__xludf.DUMMYFUNCTION("if(T598="""","""",if($S598,""Not aligned w/ a specific learning goal."",T598&amp;"": ""&amp;vlookup(to_text(T598),'1.Learning-Goals'!$A$3:$B$100,2,FALSE)))"),"")</f>
        <v/>
      </c>
      <c r="Y598" s="46" t="str">
        <f>IFERROR(__xludf.DUMMYFUNCTION("if(U598="""","""",if($S598,""Not aligned w/ a specific learning goal."",U598&amp;"": ""&amp;vlookup(to_text(U598),'1.Learning-Goals'!$A$3:$B$100,2,FALSE)))"),"")</f>
        <v/>
      </c>
      <c r="Z598" s="46" t="str">
        <f>IFERROR(__xludf.DUMMYFUNCTION("if(V598="""","""",if($S598,""Not aligned w/ a specific learning goal."",V598&amp;"": ""&amp;vlookup(to_text(V598),'1.Learning-Goals'!$A$3:$B$100,2,FALSE)))"),"")</f>
        <v/>
      </c>
      <c r="AA598" s="46" t="str">
        <f>IFERROR(__xludf.DUMMYFUNCTION("if(W598="""","""",if($S598,""Not aligned w/ a specific learning goal."",W598&amp;"": ""&amp;vlookup(to_text(W598),'1.Learning-Goals'!$A$3:$B$100,2,FALSE)))"),"")</f>
        <v/>
      </c>
      <c r="AB598" s="48"/>
      <c r="AC598" s="48"/>
      <c r="AD598" s="48"/>
      <c r="AE598" s="48"/>
      <c r="AF598" s="48"/>
      <c r="AG598" s="48"/>
      <c r="AH598" s="48"/>
      <c r="AI598" s="48"/>
    </row>
    <row r="599">
      <c r="A599" s="41"/>
      <c r="B599" s="42" t="str">
        <f t="shared" si="1"/>
        <v/>
      </c>
      <c r="C599" s="38" t="s">
        <v>1668</v>
      </c>
      <c r="D599" s="43" t="s">
        <v>1574</v>
      </c>
      <c r="E599" s="38" t="s">
        <v>363</v>
      </c>
      <c r="F599" s="38" t="s">
        <v>438</v>
      </c>
      <c r="G599" s="43">
        <v>7.0</v>
      </c>
      <c r="H599" s="38" t="s">
        <v>6</v>
      </c>
      <c r="I599" s="43" t="s">
        <v>439</v>
      </c>
      <c r="J599" s="50"/>
      <c r="K599" s="50"/>
      <c r="L599" s="50"/>
      <c r="M599" s="43"/>
      <c r="N599" s="43"/>
      <c r="O599" s="38" t="s">
        <v>439</v>
      </c>
      <c r="P599" s="51" t="s">
        <v>1669</v>
      </c>
      <c r="Q599" s="45">
        <v>44385.0</v>
      </c>
      <c r="R599" s="46" t="str">
        <f>IFERROR(__xludf.DUMMYFUNCTION("if(isblank($A599),"""",REGEXREPLACE($A599,   "",?(\d),?"",  ""$1""&amp;""-""&amp;$H599))"),"")</f>
        <v/>
      </c>
      <c r="S599" s="47" t="b">
        <f t="shared" si="2"/>
        <v>0</v>
      </c>
      <c r="T599" s="47" t="str">
        <f>IFERROR(__xludf.DUMMYFUNCTION("iferror(split(A599,"","",TRUE,TRUE),"""")"),"")</f>
        <v/>
      </c>
      <c r="U599" s="47"/>
      <c r="V599" s="47"/>
      <c r="W599" s="47"/>
      <c r="X599" s="46" t="str">
        <f>IFERROR(__xludf.DUMMYFUNCTION("if(T599="""","""",if($S599,""Not aligned w/ a specific learning goal."",T599&amp;"": ""&amp;vlookup(to_text(T599),'1.Learning-Goals'!$A$3:$B$100,2,FALSE)))"),"")</f>
        <v/>
      </c>
      <c r="Y599" s="46" t="str">
        <f>IFERROR(__xludf.DUMMYFUNCTION("if(U599="""","""",if($S599,""Not aligned w/ a specific learning goal."",U599&amp;"": ""&amp;vlookup(to_text(U599),'1.Learning-Goals'!$A$3:$B$100,2,FALSE)))"),"")</f>
        <v/>
      </c>
      <c r="Z599" s="46" t="str">
        <f>IFERROR(__xludf.DUMMYFUNCTION("if(V599="""","""",if($S599,""Not aligned w/ a specific learning goal."",V599&amp;"": ""&amp;vlookup(to_text(V599),'1.Learning-Goals'!$A$3:$B$100,2,FALSE)))"),"")</f>
        <v/>
      </c>
      <c r="AA599" s="46" t="str">
        <f>IFERROR(__xludf.DUMMYFUNCTION("if(W599="""","""",if($S599,""Not aligned w/ a specific learning goal."",W599&amp;"": ""&amp;vlookup(to_text(W599),'1.Learning-Goals'!$A$3:$B$100,2,FALSE)))"),"")</f>
        <v/>
      </c>
      <c r="AB599" s="48"/>
      <c r="AC599" s="48"/>
      <c r="AD599" s="48"/>
      <c r="AE599" s="48"/>
      <c r="AF599" s="48"/>
      <c r="AG599" s="48"/>
      <c r="AH599" s="48"/>
      <c r="AI599" s="48"/>
    </row>
    <row r="600">
      <c r="A600" s="41"/>
      <c r="B600" s="42" t="str">
        <f t="shared" si="1"/>
        <v/>
      </c>
      <c r="C600" s="38" t="s">
        <v>1670</v>
      </c>
      <c r="D600" s="43" t="s">
        <v>1671</v>
      </c>
      <c r="E600" s="38" t="s">
        <v>363</v>
      </c>
      <c r="F600" s="38" t="s">
        <v>438</v>
      </c>
      <c r="G600" s="43">
        <v>7.0</v>
      </c>
      <c r="H600" s="38" t="s">
        <v>6</v>
      </c>
      <c r="I600" s="43" t="s">
        <v>439</v>
      </c>
      <c r="J600" s="50"/>
      <c r="K600" s="50"/>
      <c r="L600" s="50"/>
      <c r="M600" s="43"/>
      <c r="N600" s="43"/>
      <c r="O600" s="38" t="s">
        <v>439</v>
      </c>
      <c r="P600" s="51" t="s">
        <v>1672</v>
      </c>
      <c r="Q600" s="45">
        <v>44385.0</v>
      </c>
      <c r="R600" s="46" t="str">
        <f>IFERROR(__xludf.DUMMYFUNCTION("if(isblank($A600),"""",REGEXREPLACE($A600,   "",?(\d),?"",  ""$1""&amp;""-""&amp;$H600))"),"")</f>
        <v/>
      </c>
      <c r="S600" s="47" t="b">
        <f t="shared" si="2"/>
        <v>0</v>
      </c>
      <c r="T600" s="47" t="str">
        <f>IFERROR(__xludf.DUMMYFUNCTION("iferror(split(A600,"","",TRUE,TRUE),"""")"),"")</f>
        <v/>
      </c>
      <c r="U600" s="47"/>
      <c r="V600" s="47"/>
      <c r="W600" s="47"/>
      <c r="X600" s="46" t="str">
        <f>IFERROR(__xludf.DUMMYFUNCTION("if(T600="""","""",if($S600,""Not aligned w/ a specific learning goal."",T600&amp;"": ""&amp;vlookup(to_text(T600),'1.Learning-Goals'!$A$3:$B$100,2,FALSE)))"),"")</f>
        <v/>
      </c>
      <c r="Y600" s="46" t="str">
        <f>IFERROR(__xludf.DUMMYFUNCTION("if(U600="""","""",if($S600,""Not aligned w/ a specific learning goal."",U600&amp;"": ""&amp;vlookup(to_text(U600),'1.Learning-Goals'!$A$3:$B$100,2,FALSE)))"),"")</f>
        <v/>
      </c>
      <c r="Z600" s="46" t="str">
        <f>IFERROR(__xludf.DUMMYFUNCTION("if(V600="""","""",if($S600,""Not aligned w/ a specific learning goal."",V600&amp;"": ""&amp;vlookup(to_text(V600),'1.Learning-Goals'!$A$3:$B$100,2,FALSE)))"),"")</f>
        <v/>
      </c>
      <c r="AA600" s="46" t="str">
        <f>IFERROR(__xludf.DUMMYFUNCTION("if(W600="""","""",if($S600,""Not aligned w/ a specific learning goal."",W600&amp;"": ""&amp;vlookup(to_text(W600),'1.Learning-Goals'!$A$3:$B$100,2,FALSE)))"),"")</f>
        <v/>
      </c>
      <c r="AB600" s="48"/>
      <c r="AC600" s="48"/>
      <c r="AD600" s="48"/>
      <c r="AE600" s="48"/>
      <c r="AF600" s="48"/>
      <c r="AG600" s="48"/>
      <c r="AH600" s="48"/>
      <c r="AI600" s="48"/>
    </row>
    <row r="601">
      <c r="A601" s="41"/>
      <c r="B601" s="42" t="str">
        <f t="shared" si="1"/>
        <v/>
      </c>
      <c r="C601" s="38" t="s">
        <v>1673</v>
      </c>
      <c r="D601" s="43" t="s">
        <v>1599</v>
      </c>
      <c r="E601" s="38" t="s">
        <v>363</v>
      </c>
      <c r="F601" s="38" t="s">
        <v>438</v>
      </c>
      <c r="G601" s="43">
        <v>7.0</v>
      </c>
      <c r="H601" s="38" t="s">
        <v>6</v>
      </c>
      <c r="I601" s="43" t="s">
        <v>439</v>
      </c>
      <c r="J601" s="50"/>
      <c r="K601" s="50"/>
      <c r="L601" s="50"/>
      <c r="M601" s="43"/>
      <c r="N601" s="43"/>
      <c r="O601" s="38" t="s">
        <v>439</v>
      </c>
      <c r="P601" s="51" t="s">
        <v>1674</v>
      </c>
      <c r="Q601" s="45">
        <v>44385.0</v>
      </c>
      <c r="R601" s="46" t="str">
        <f>IFERROR(__xludf.DUMMYFUNCTION("if(isblank($A601),"""",REGEXREPLACE($A601,   "",?(\d),?"",  ""$1""&amp;""-""&amp;$H601))"),"")</f>
        <v/>
      </c>
      <c r="S601" s="47" t="b">
        <f t="shared" si="2"/>
        <v>0</v>
      </c>
      <c r="T601" s="47" t="str">
        <f>IFERROR(__xludf.DUMMYFUNCTION("iferror(split(A601,"","",TRUE,TRUE),"""")"),"")</f>
        <v/>
      </c>
      <c r="U601" s="47"/>
      <c r="V601" s="47"/>
      <c r="W601" s="47"/>
      <c r="X601" s="46" t="str">
        <f>IFERROR(__xludf.DUMMYFUNCTION("if(T601="""","""",if($S601,""Not aligned w/ a specific learning goal."",T601&amp;"": ""&amp;vlookup(to_text(T601),'1.Learning-Goals'!$A$3:$B$100,2,FALSE)))"),"")</f>
        <v/>
      </c>
      <c r="Y601" s="46" t="str">
        <f>IFERROR(__xludf.DUMMYFUNCTION("if(U601="""","""",if($S601,""Not aligned w/ a specific learning goal."",U601&amp;"": ""&amp;vlookup(to_text(U601),'1.Learning-Goals'!$A$3:$B$100,2,FALSE)))"),"")</f>
        <v/>
      </c>
      <c r="Z601" s="46" t="str">
        <f>IFERROR(__xludf.DUMMYFUNCTION("if(V601="""","""",if($S601,""Not aligned w/ a specific learning goal."",V601&amp;"": ""&amp;vlookup(to_text(V601),'1.Learning-Goals'!$A$3:$B$100,2,FALSE)))"),"")</f>
        <v/>
      </c>
      <c r="AA601" s="46" t="str">
        <f>IFERROR(__xludf.DUMMYFUNCTION("if(W601="""","""",if($S601,""Not aligned w/ a specific learning goal."",W601&amp;"": ""&amp;vlookup(to_text(W601),'1.Learning-Goals'!$A$3:$B$100,2,FALSE)))"),"")</f>
        <v/>
      </c>
      <c r="AB601" s="48"/>
      <c r="AC601" s="48"/>
      <c r="AD601" s="48"/>
      <c r="AE601" s="48"/>
      <c r="AF601" s="48"/>
      <c r="AG601" s="48"/>
      <c r="AH601" s="48"/>
      <c r="AI601" s="48"/>
    </row>
    <row r="602">
      <c r="A602" s="41"/>
      <c r="B602" s="42" t="str">
        <f t="shared" si="1"/>
        <v/>
      </c>
      <c r="C602" s="38" t="s">
        <v>1675</v>
      </c>
      <c r="D602" s="43" t="s">
        <v>1676</v>
      </c>
      <c r="E602" s="38" t="s">
        <v>363</v>
      </c>
      <c r="F602" s="38" t="s">
        <v>438</v>
      </c>
      <c r="G602" s="43">
        <v>7.0</v>
      </c>
      <c r="H602" s="38" t="s">
        <v>6</v>
      </c>
      <c r="I602" s="43" t="s">
        <v>439</v>
      </c>
      <c r="J602" s="50"/>
      <c r="K602" s="50"/>
      <c r="L602" s="50"/>
      <c r="M602" s="43"/>
      <c r="N602" s="43"/>
      <c r="O602" s="38" t="s">
        <v>439</v>
      </c>
      <c r="P602" s="51" t="s">
        <v>1677</v>
      </c>
      <c r="Q602" s="45">
        <v>44385.0</v>
      </c>
      <c r="R602" s="46" t="str">
        <f>IFERROR(__xludf.DUMMYFUNCTION("if(isblank($A602),"""",REGEXREPLACE($A602,   "",?(\d),?"",  ""$1""&amp;""-""&amp;$H602))"),"")</f>
        <v/>
      </c>
      <c r="S602" s="47" t="b">
        <f t="shared" si="2"/>
        <v>0</v>
      </c>
      <c r="T602" s="47" t="str">
        <f>IFERROR(__xludf.DUMMYFUNCTION("iferror(split(A602,"","",TRUE,TRUE),"""")"),"")</f>
        <v/>
      </c>
      <c r="U602" s="47"/>
      <c r="V602" s="47"/>
      <c r="W602" s="47"/>
      <c r="X602" s="46" t="str">
        <f>IFERROR(__xludf.DUMMYFUNCTION("if(T602="""","""",if($S602,""Not aligned w/ a specific learning goal."",T602&amp;"": ""&amp;vlookup(to_text(T602),'1.Learning-Goals'!$A$3:$B$100,2,FALSE)))"),"")</f>
        <v/>
      </c>
      <c r="Y602" s="46" t="str">
        <f>IFERROR(__xludf.DUMMYFUNCTION("if(U602="""","""",if($S602,""Not aligned w/ a specific learning goal."",U602&amp;"": ""&amp;vlookup(to_text(U602),'1.Learning-Goals'!$A$3:$B$100,2,FALSE)))"),"")</f>
        <v/>
      </c>
      <c r="Z602" s="46" t="str">
        <f>IFERROR(__xludf.DUMMYFUNCTION("if(V602="""","""",if($S602,""Not aligned w/ a specific learning goal."",V602&amp;"": ""&amp;vlookup(to_text(V602),'1.Learning-Goals'!$A$3:$B$100,2,FALSE)))"),"")</f>
        <v/>
      </c>
      <c r="AA602" s="46" t="str">
        <f>IFERROR(__xludf.DUMMYFUNCTION("if(W602="""","""",if($S602,""Not aligned w/ a specific learning goal."",W602&amp;"": ""&amp;vlookup(to_text(W602),'1.Learning-Goals'!$A$3:$B$100,2,FALSE)))"),"")</f>
        <v/>
      </c>
      <c r="AB602" s="48"/>
      <c r="AC602" s="48"/>
      <c r="AD602" s="48"/>
      <c r="AE602" s="48"/>
      <c r="AF602" s="48"/>
      <c r="AG602" s="48"/>
      <c r="AH602" s="48"/>
      <c r="AI602" s="48"/>
    </row>
    <row r="603">
      <c r="A603" s="41"/>
      <c r="B603" s="42" t="str">
        <f t="shared" si="1"/>
        <v/>
      </c>
      <c r="C603" s="38" t="s">
        <v>1678</v>
      </c>
      <c r="D603" s="43" t="s">
        <v>1605</v>
      </c>
      <c r="E603" s="38" t="s">
        <v>363</v>
      </c>
      <c r="F603" s="38" t="s">
        <v>438</v>
      </c>
      <c r="G603" s="43">
        <v>7.0</v>
      </c>
      <c r="H603" s="38" t="s">
        <v>6</v>
      </c>
      <c r="I603" s="43" t="s">
        <v>439</v>
      </c>
      <c r="J603" s="50"/>
      <c r="K603" s="50"/>
      <c r="L603" s="50"/>
      <c r="M603" s="43"/>
      <c r="N603" s="43"/>
      <c r="O603" s="38" t="s">
        <v>439</v>
      </c>
      <c r="P603" s="51" t="s">
        <v>1679</v>
      </c>
      <c r="Q603" s="45">
        <v>44385.0</v>
      </c>
      <c r="R603" s="46" t="str">
        <f>IFERROR(__xludf.DUMMYFUNCTION("if(isblank($A603),"""",REGEXREPLACE($A603,   "",?(\d),?"",  ""$1""&amp;""-""&amp;$H603))"),"")</f>
        <v/>
      </c>
      <c r="S603" s="47" t="b">
        <f t="shared" si="2"/>
        <v>0</v>
      </c>
      <c r="T603" s="47" t="str">
        <f>IFERROR(__xludf.DUMMYFUNCTION("iferror(split(A603,"","",TRUE,TRUE),"""")"),"")</f>
        <v/>
      </c>
      <c r="U603" s="47"/>
      <c r="V603" s="47"/>
      <c r="W603" s="47"/>
      <c r="X603" s="46" t="str">
        <f>IFERROR(__xludf.DUMMYFUNCTION("if(T603="""","""",if($S603,""Not aligned w/ a specific learning goal."",T603&amp;"": ""&amp;vlookup(to_text(T603),'1.Learning-Goals'!$A$3:$B$100,2,FALSE)))"),"")</f>
        <v/>
      </c>
      <c r="Y603" s="46" t="str">
        <f>IFERROR(__xludf.DUMMYFUNCTION("if(U603="""","""",if($S603,""Not aligned w/ a specific learning goal."",U603&amp;"": ""&amp;vlookup(to_text(U603),'1.Learning-Goals'!$A$3:$B$100,2,FALSE)))"),"")</f>
        <v/>
      </c>
      <c r="Z603" s="46" t="str">
        <f>IFERROR(__xludf.DUMMYFUNCTION("if(V603="""","""",if($S603,""Not aligned w/ a specific learning goal."",V603&amp;"": ""&amp;vlookup(to_text(V603),'1.Learning-Goals'!$A$3:$B$100,2,FALSE)))"),"")</f>
        <v/>
      </c>
      <c r="AA603" s="46" t="str">
        <f>IFERROR(__xludf.DUMMYFUNCTION("if(W603="""","""",if($S603,""Not aligned w/ a specific learning goal."",W603&amp;"": ""&amp;vlookup(to_text(W603),'1.Learning-Goals'!$A$3:$B$100,2,FALSE)))"),"")</f>
        <v/>
      </c>
      <c r="AB603" s="48"/>
      <c r="AC603" s="48"/>
      <c r="AD603" s="48"/>
      <c r="AE603" s="48"/>
      <c r="AF603" s="48"/>
      <c r="AG603" s="48"/>
      <c r="AH603" s="48"/>
      <c r="AI603" s="48"/>
    </row>
    <row r="604">
      <c r="A604" s="41"/>
      <c r="B604" s="42" t="str">
        <f t="shared" si="1"/>
        <v/>
      </c>
      <c r="C604" s="38" t="s">
        <v>1680</v>
      </c>
      <c r="D604" s="43" t="s">
        <v>1608</v>
      </c>
      <c r="E604" s="38" t="s">
        <v>363</v>
      </c>
      <c r="F604" s="38" t="s">
        <v>438</v>
      </c>
      <c r="G604" s="43">
        <v>7.0</v>
      </c>
      <c r="H604" s="38" t="s">
        <v>6</v>
      </c>
      <c r="I604" s="43" t="s">
        <v>439</v>
      </c>
      <c r="J604" s="50"/>
      <c r="K604" s="50"/>
      <c r="L604" s="50"/>
      <c r="M604" s="43"/>
      <c r="N604" s="43"/>
      <c r="O604" s="38" t="s">
        <v>439</v>
      </c>
      <c r="P604" s="51" t="s">
        <v>1681</v>
      </c>
      <c r="Q604" s="45">
        <v>44385.0</v>
      </c>
      <c r="R604" s="46" t="str">
        <f>IFERROR(__xludf.DUMMYFUNCTION("if(isblank($A604),"""",REGEXREPLACE($A604,   "",?(\d),?"",  ""$1""&amp;""-""&amp;$H604))"),"")</f>
        <v/>
      </c>
      <c r="S604" s="47" t="b">
        <f t="shared" si="2"/>
        <v>0</v>
      </c>
      <c r="T604" s="47" t="str">
        <f>IFERROR(__xludf.DUMMYFUNCTION("iferror(split(A604,"","",TRUE,TRUE),"""")"),"")</f>
        <v/>
      </c>
      <c r="U604" s="47"/>
      <c r="V604" s="47"/>
      <c r="W604" s="47"/>
      <c r="X604" s="46" t="str">
        <f>IFERROR(__xludf.DUMMYFUNCTION("if(T604="""","""",if($S604,""Not aligned w/ a specific learning goal."",T604&amp;"": ""&amp;vlookup(to_text(T604),'1.Learning-Goals'!$A$3:$B$100,2,FALSE)))"),"")</f>
        <v/>
      </c>
      <c r="Y604" s="46" t="str">
        <f>IFERROR(__xludf.DUMMYFUNCTION("if(U604="""","""",if($S604,""Not aligned w/ a specific learning goal."",U604&amp;"": ""&amp;vlookup(to_text(U604),'1.Learning-Goals'!$A$3:$B$100,2,FALSE)))"),"")</f>
        <v/>
      </c>
      <c r="Z604" s="46" t="str">
        <f>IFERROR(__xludf.DUMMYFUNCTION("if(V604="""","""",if($S604,""Not aligned w/ a specific learning goal."",V604&amp;"": ""&amp;vlookup(to_text(V604),'1.Learning-Goals'!$A$3:$B$100,2,FALSE)))"),"")</f>
        <v/>
      </c>
      <c r="AA604" s="46" t="str">
        <f>IFERROR(__xludf.DUMMYFUNCTION("if(W604="""","""",if($S604,""Not aligned w/ a specific learning goal."",W604&amp;"": ""&amp;vlookup(to_text(W604),'1.Learning-Goals'!$A$3:$B$100,2,FALSE)))"),"")</f>
        <v/>
      </c>
      <c r="AB604" s="48"/>
      <c r="AC604" s="48"/>
      <c r="AD604" s="48"/>
      <c r="AE604" s="48"/>
      <c r="AF604" s="48"/>
      <c r="AG604" s="48"/>
      <c r="AH604" s="48"/>
      <c r="AI604" s="48"/>
    </row>
    <row r="605">
      <c r="A605" s="41"/>
      <c r="B605" s="42" t="str">
        <f t="shared" si="1"/>
        <v/>
      </c>
      <c r="C605" s="38" t="s">
        <v>1682</v>
      </c>
      <c r="D605" s="43" t="s">
        <v>1683</v>
      </c>
      <c r="E605" s="38" t="s">
        <v>363</v>
      </c>
      <c r="F605" s="38" t="s">
        <v>438</v>
      </c>
      <c r="G605" s="43">
        <v>7.0</v>
      </c>
      <c r="H605" s="38" t="s">
        <v>6</v>
      </c>
      <c r="I605" s="43" t="s">
        <v>439</v>
      </c>
      <c r="J605" s="50"/>
      <c r="K605" s="50"/>
      <c r="L605" s="50"/>
      <c r="M605" s="43"/>
      <c r="N605" s="43"/>
      <c r="O605" s="38" t="s">
        <v>439</v>
      </c>
      <c r="P605" s="51" t="s">
        <v>1684</v>
      </c>
      <c r="Q605" s="45">
        <v>44385.0</v>
      </c>
      <c r="R605" s="46" t="str">
        <f>IFERROR(__xludf.DUMMYFUNCTION("if(isblank($A605),"""",REGEXREPLACE($A605,   "",?(\d),?"",  ""$1""&amp;""-""&amp;$H605))"),"")</f>
        <v/>
      </c>
      <c r="S605" s="47" t="b">
        <f t="shared" si="2"/>
        <v>0</v>
      </c>
      <c r="T605" s="47" t="str">
        <f>IFERROR(__xludf.DUMMYFUNCTION("iferror(split(A605,"","",TRUE,TRUE),"""")"),"")</f>
        <v/>
      </c>
      <c r="U605" s="47"/>
      <c r="V605" s="47"/>
      <c r="W605" s="47"/>
      <c r="X605" s="46" t="str">
        <f>IFERROR(__xludf.DUMMYFUNCTION("if(T605="""","""",if($S605,""Not aligned w/ a specific learning goal."",T605&amp;"": ""&amp;vlookup(to_text(T605),'1.Learning-Goals'!$A$3:$B$100,2,FALSE)))"),"")</f>
        <v/>
      </c>
      <c r="Y605" s="46" t="str">
        <f>IFERROR(__xludf.DUMMYFUNCTION("if(U605="""","""",if($S605,""Not aligned w/ a specific learning goal."",U605&amp;"": ""&amp;vlookup(to_text(U605),'1.Learning-Goals'!$A$3:$B$100,2,FALSE)))"),"")</f>
        <v/>
      </c>
      <c r="Z605" s="46" t="str">
        <f>IFERROR(__xludf.DUMMYFUNCTION("if(V605="""","""",if($S605,""Not aligned w/ a specific learning goal."",V605&amp;"": ""&amp;vlookup(to_text(V605),'1.Learning-Goals'!$A$3:$B$100,2,FALSE)))"),"")</f>
        <v/>
      </c>
      <c r="AA605" s="46" t="str">
        <f>IFERROR(__xludf.DUMMYFUNCTION("if(W605="""","""",if($S605,""Not aligned w/ a specific learning goal."",W605&amp;"": ""&amp;vlookup(to_text(W605),'1.Learning-Goals'!$A$3:$B$100,2,FALSE)))"),"")</f>
        <v/>
      </c>
      <c r="AB605" s="48"/>
      <c r="AC605" s="48"/>
      <c r="AD605" s="48"/>
      <c r="AE605" s="48"/>
      <c r="AF605" s="48"/>
      <c r="AG605" s="48"/>
      <c r="AH605" s="48"/>
      <c r="AI605" s="48"/>
    </row>
    <row r="606">
      <c r="A606" s="41"/>
      <c r="B606" s="42" t="str">
        <f t="shared" si="1"/>
        <v/>
      </c>
      <c r="C606" s="38" t="s">
        <v>1685</v>
      </c>
      <c r="D606" s="43" t="s">
        <v>1686</v>
      </c>
      <c r="E606" s="38" t="s">
        <v>363</v>
      </c>
      <c r="F606" s="38" t="s">
        <v>438</v>
      </c>
      <c r="G606" s="43">
        <v>7.0</v>
      </c>
      <c r="H606" s="38" t="s">
        <v>6</v>
      </c>
      <c r="I606" s="43" t="s">
        <v>439</v>
      </c>
      <c r="J606" s="50"/>
      <c r="K606" s="50"/>
      <c r="L606" s="50"/>
      <c r="M606" s="43"/>
      <c r="N606" s="43"/>
      <c r="O606" s="38" t="s">
        <v>439</v>
      </c>
      <c r="P606" s="51" t="s">
        <v>1687</v>
      </c>
      <c r="Q606" s="45">
        <v>44385.0</v>
      </c>
      <c r="R606" s="46" t="str">
        <f>IFERROR(__xludf.DUMMYFUNCTION("if(isblank($A606),"""",REGEXREPLACE($A606,   "",?(\d),?"",  ""$1""&amp;""-""&amp;$H606))"),"")</f>
        <v/>
      </c>
      <c r="S606" s="47" t="b">
        <f t="shared" si="2"/>
        <v>0</v>
      </c>
      <c r="T606" s="47" t="str">
        <f>IFERROR(__xludf.DUMMYFUNCTION("iferror(split(A606,"","",TRUE,TRUE),"""")"),"")</f>
        <v/>
      </c>
      <c r="U606" s="47"/>
      <c r="V606" s="47"/>
      <c r="W606" s="47"/>
      <c r="X606" s="46" t="str">
        <f>IFERROR(__xludf.DUMMYFUNCTION("if(T606="""","""",if($S606,""Not aligned w/ a specific learning goal."",T606&amp;"": ""&amp;vlookup(to_text(T606),'1.Learning-Goals'!$A$3:$B$100,2,FALSE)))"),"")</f>
        <v/>
      </c>
      <c r="Y606" s="46" t="str">
        <f>IFERROR(__xludf.DUMMYFUNCTION("if(U606="""","""",if($S606,""Not aligned w/ a specific learning goal."",U606&amp;"": ""&amp;vlookup(to_text(U606),'1.Learning-Goals'!$A$3:$B$100,2,FALSE)))"),"")</f>
        <v/>
      </c>
      <c r="Z606" s="46" t="str">
        <f>IFERROR(__xludf.DUMMYFUNCTION("if(V606="""","""",if($S606,""Not aligned w/ a specific learning goal."",V606&amp;"": ""&amp;vlookup(to_text(V606),'1.Learning-Goals'!$A$3:$B$100,2,FALSE)))"),"")</f>
        <v/>
      </c>
      <c r="AA606" s="46" t="str">
        <f>IFERROR(__xludf.DUMMYFUNCTION("if(W606="""","""",if($S606,""Not aligned w/ a specific learning goal."",W606&amp;"": ""&amp;vlookup(to_text(W606),'1.Learning-Goals'!$A$3:$B$100,2,FALSE)))"),"")</f>
        <v/>
      </c>
      <c r="AB606" s="48"/>
      <c r="AC606" s="48"/>
      <c r="AD606" s="48"/>
      <c r="AE606" s="48"/>
      <c r="AF606" s="48"/>
      <c r="AG606" s="48"/>
      <c r="AH606" s="48"/>
      <c r="AI606" s="48"/>
    </row>
    <row r="607">
      <c r="A607" s="41"/>
      <c r="B607" s="42" t="str">
        <f t="shared" si="1"/>
        <v/>
      </c>
      <c r="C607" s="38" t="s">
        <v>1688</v>
      </c>
      <c r="D607" s="43" t="s">
        <v>1616</v>
      </c>
      <c r="E607" s="38" t="s">
        <v>363</v>
      </c>
      <c r="F607" s="38" t="s">
        <v>438</v>
      </c>
      <c r="G607" s="43">
        <v>7.0</v>
      </c>
      <c r="H607" s="38" t="s">
        <v>6</v>
      </c>
      <c r="I607" s="43" t="s">
        <v>439</v>
      </c>
      <c r="J607" s="50"/>
      <c r="K607" s="50"/>
      <c r="L607" s="50"/>
      <c r="M607" s="43"/>
      <c r="N607" s="43"/>
      <c r="O607" s="38" t="s">
        <v>439</v>
      </c>
      <c r="P607" s="51" t="s">
        <v>1689</v>
      </c>
      <c r="Q607" s="45">
        <v>44385.0</v>
      </c>
      <c r="R607" s="46" t="str">
        <f>IFERROR(__xludf.DUMMYFUNCTION("if(isblank($A607),"""",REGEXREPLACE($A607,   "",?(\d),?"",  ""$1""&amp;""-""&amp;$H607))"),"")</f>
        <v/>
      </c>
      <c r="S607" s="47" t="b">
        <f t="shared" si="2"/>
        <v>0</v>
      </c>
      <c r="T607" s="47" t="str">
        <f>IFERROR(__xludf.DUMMYFUNCTION("iferror(split(A607,"","",TRUE,TRUE),"""")"),"")</f>
        <v/>
      </c>
      <c r="U607" s="47"/>
      <c r="V607" s="47"/>
      <c r="W607" s="47"/>
      <c r="X607" s="46" t="str">
        <f>IFERROR(__xludf.DUMMYFUNCTION("if(T607="""","""",if($S607,""Not aligned w/ a specific learning goal."",T607&amp;"": ""&amp;vlookup(to_text(T607),'1.Learning-Goals'!$A$3:$B$100,2,FALSE)))"),"")</f>
        <v/>
      </c>
      <c r="Y607" s="46" t="str">
        <f>IFERROR(__xludf.DUMMYFUNCTION("if(U607="""","""",if($S607,""Not aligned w/ a specific learning goal."",U607&amp;"": ""&amp;vlookup(to_text(U607),'1.Learning-Goals'!$A$3:$B$100,2,FALSE)))"),"")</f>
        <v/>
      </c>
      <c r="Z607" s="46" t="str">
        <f>IFERROR(__xludf.DUMMYFUNCTION("if(V607="""","""",if($S607,""Not aligned w/ a specific learning goal."",V607&amp;"": ""&amp;vlookup(to_text(V607),'1.Learning-Goals'!$A$3:$B$100,2,FALSE)))"),"")</f>
        <v/>
      </c>
      <c r="AA607" s="46" t="str">
        <f>IFERROR(__xludf.DUMMYFUNCTION("if(W607="""","""",if($S607,""Not aligned w/ a specific learning goal."",W607&amp;"": ""&amp;vlookup(to_text(W607),'1.Learning-Goals'!$A$3:$B$100,2,FALSE)))"),"")</f>
        <v/>
      </c>
      <c r="AB607" s="48"/>
      <c r="AC607" s="48"/>
      <c r="AD607" s="48"/>
      <c r="AE607" s="48"/>
      <c r="AF607" s="48"/>
      <c r="AG607" s="48"/>
      <c r="AH607" s="48"/>
      <c r="AI607" s="48"/>
    </row>
    <row r="608">
      <c r="A608" s="41"/>
      <c r="B608" s="42" t="str">
        <f t="shared" si="1"/>
        <v/>
      </c>
      <c r="C608" s="38" t="s">
        <v>1690</v>
      </c>
      <c r="D608" s="43" t="s">
        <v>1691</v>
      </c>
      <c r="E608" s="38" t="s">
        <v>363</v>
      </c>
      <c r="F608" s="38" t="s">
        <v>438</v>
      </c>
      <c r="G608" s="43">
        <v>7.0</v>
      </c>
      <c r="H608" s="38" t="s">
        <v>6</v>
      </c>
      <c r="I608" s="43" t="s">
        <v>439</v>
      </c>
      <c r="J608" s="50"/>
      <c r="K608" s="50"/>
      <c r="L608" s="50"/>
      <c r="M608" s="43"/>
      <c r="N608" s="43"/>
      <c r="O608" s="38" t="s">
        <v>439</v>
      </c>
      <c r="P608" s="51" t="s">
        <v>1692</v>
      </c>
      <c r="Q608" s="45">
        <v>44385.0</v>
      </c>
      <c r="R608" s="46" t="str">
        <f>IFERROR(__xludf.DUMMYFUNCTION("if(isblank($A608),"""",REGEXREPLACE($A608,   "",?(\d),?"",  ""$1""&amp;""-""&amp;$H608))"),"")</f>
        <v/>
      </c>
      <c r="S608" s="47" t="b">
        <f t="shared" si="2"/>
        <v>0</v>
      </c>
      <c r="T608" s="47" t="str">
        <f>IFERROR(__xludf.DUMMYFUNCTION("iferror(split(A608,"","",TRUE,TRUE),"""")"),"")</f>
        <v/>
      </c>
      <c r="U608" s="47"/>
      <c r="V608" s="47"/>
      <c r="W608" s="47"/>
      <c r="X608" s="46" t="str">
        <f>IFERROR(__xludf.DUMMYFUNCTION("if(T608="""","""",if($S608,""Not aligned w/ a specific learning goal."",T608&amp;"": ""&amp;vlookup(to_text(T608),'1.Learning-Goals'!$A$3:$B$100,2,FALSE)))"),"")</f>
        <v/>
      </c>
      <c r="Y608" s="46" t="str">
        <f>IFERROR(__xludf.DUMMYFUNCTION("if(U608="""","""",if($S608,""Not aligned w/ a specific learning goal."",U608&amp;"": ""&amp;vlookup(to_text(U608),'1.Learning-Goals'!$A$3:$B$100,2,FALSE)))"),"")</f>
        <v/>
      </c>
      <c r="Z608" s="46" t="str">
        <f>IFERROR(__xludf.DUMMYFUNCTION("if(V608="""","""",if($S608,""Not aligned w/ a specific learning goal."",V608&amp;"": ""&amp;vlookup(to_text(V608),'1.Learning-Goals'!$A$3:$B$100,2,FALSE)))"),"")</f>
        <v/>
      </c>
      <c r="AA608" s="46" t="str">
        <f>IFERROR(__xludf.DUMMYFUNCTION("if(W608="""","""",if($S608,""Not aligned w/ a specific learning goal."",W608&amp;"": ""&amp;vlookup(to_text(W608),'1.Learning-Goals'!$A$3:$B$100,2,FALSE)))"),"")</f>
        <v/>
      </c>
      <c r="AB608" s="48"/>
      <c r="AC608" s="48"/>
      <c r="AD608" s="48"/>
      <c r="AE608" s="48"/>
      <c r="AF608" s="48"/>
      <c r="AG608" s="48"/>
      <c r="AH608" s="48"/>
      <c r="AI608" s="48"/>
    </row>
    <row r="609">
      <c r="A609" s="41"/>
      <c r="B609" s="42" t="str">
        <f t="shared" si="1"/>
        <v/>
      </c>
      <c r="C609" s="38" t="s">
        <v>1693</v>
      </c>
      <c r="D609" s="43" t="s">
        <v>1694</v>
      </c>
      <c r="E609" s="38" t="s">
        <v>363</v>
      </c>
      <c r="F609" s="38" t="s">
        <v>438</v>
      </c>
      <c r="G609" s="43">
        <v>7.0</v>
      </c>
      <c r="H609" s="38" t="s">
        <v>6</v>
      </c>
      <c r="I609" s="43" t="s">
        <v>439</v>
      </c>
      <c r="J609" s="50"/>
      <c r="K609" s="50"/>
      <c r="L609" s="50"/>
      <c r="M609" s="43"/>
      <c r="N609" s="43"/>
      <c r="O609" s="38" t="s">
        <v>439</v>
      </c>
      <c r="P609" s="51" t="s">
        <v>1695</v>
      </c>
      <c r="Q609" s="45">
        <v>44385.0</v>
      </c>
      <c r="R609" s="46" t="str">
        <f>IFERROR(__xludf.DUMMYFUNCTION("if(isblank($A609),"""",REGEXREPLACE($A609,   "",?(\d),?"",  ""$1""&amp;""-""&amp;$H609))"),"")</f>
        <v/>
      </c>
      <c r="S609" s="47" t="b">
        <f t="shared" si="2"/>
        <v>0</v>
      </c>
      <c r="T609" s="47" t="str">
        <f>IFERROR(__xludf.DUMMYFUNCTION("iferror(split(A609,"","",TRUE,TRUE),"""")"),"")</f>
        <v/>
      </c>
      <c r="U609" s="47"/>
      <c r="V609" s="47"/>
      <c r="W609" s="47"/>
      <c r="X609" s="46" t="str">
        <f>IFERROR(__xludf.DUMMYFUNCTION("if(T609="""","""",if($S609,""Not aligned w/ a specific learning goal."",T609&amp;"": ""&amp;vlookup(to_text(T609),'1.Learning-Goals'!$A$3:$B$100,2,FALSE)))"),"")</f>
        <v/>
      </c>
      <c r="Y609" s="46" t="str">
        <f>IFERROR(__xludf.DUMMYFUNCTION("if(U609="""","""",if($S609,""Not aligned w/ a specific learning goal."",U609&amp;"": ""&amp;vlookup(to_text(U609),'1.Learning-Goals'!$A$3:$B$100,2,FALSE)))"),"")</f>
        <v/>
      </c>
      <c r="Z609" s="46" t="str">
        <f>IFERROR(__xludf.DUMMYFUNCTION("if(V609="""","""",if($S609,""Not aligned w/ a specific learning goal."",V609&amp;"": ""&amp;vlookup(to_text(V609),'1.Learning-Goals'!$A$3:$B$100,2,FALSE)))"),"")</f>
        <v/>
      </c>
      <c r="AA609" s="46" t="str">
        <f>IFERROR(__xludf.DUMMYFUNCTION("if(W609="""","""",if($S609,""Not aligned w/ a specific learning goal."",W609&amp;"": ""&amp;vlookup(to_text(W609),'1.Learning-Goals'!$A$3:$B$100,2,FALSE)))"),"")</f>
        <v/>
      </c>
      <c r="AB609" s="48"/>
      <c r="AC609" s="48"/>
      <c r="AD609" s="48"/>
      <c r="AE609" s="48"/>
      <c r="AF609" s="48"/>
      <c r="AG609" s="48"/>
      <c r="AH609" s="48"/>
      <c r="AI609" s="48"/>
    </row>
    <row r="610">
      <c r="A610" s="41"/>
      <c r="B610" s="42" t="str">
        <f t="shared" si="1"/>
        <v/>
      </c>
      <c r="C610" s="38" t="s">
        <v>1696</v>
      </c>
      <c r="D610" s="43" t="s">
        <v>1697</v>
      </c>
      <c r="E610" s="38" t="s">
        <v>363</v>
      </c>
      <c r="F610" s="38" t="s">
        <v>438</v>
      </c>
      <c r="G610" s="43">
        <v>7.0</v>
      </c>
      <c r="H610" s="38" t="s">
        <v>6</v>
      </c>
      <c r="I610" s="43" t="s">
        <v>439</v>
      </c>
      <c r="J610" s="50"/>
      <c r="K610" s="50"/>
      <c r="L610" s="50"/>
      <c r="M610" s="43"/>
      <c r="N610" s="43"/>
      <c r="O610" s="38" t="s">
        <v>439</v>
      </c>
      <c r="P610" s="51" t="s">
        <v>1698</v>
      </c>
      <c r="Q610" s="45">
        <v>44385.0</v>
      </c>
      <c r="R610" s="46" t="str">
        <f>IFERROR(__xludf.DUMMYFUNCTION("if(isblank($A610),"""",REGEXREPLACE($A610,   "",?(\d),?"",  ""$1""&amp;""-""&amp;$H610))"),"")</f>
        <v/>
      </c>
      <c r="S610" s="47" t="b">
        <f t="shared" si="2"/>
        <v>0</v>
      </c>
      <c r="T610" s="47" t="str">
        <f>IFERROR(__xludf.DUMMYFUNCTION("iferror(split(A610,"","",TRUE,TRUE),"""")"),"")</f>
        <v/>
      </c>
      <c r="U610" s="47"/>
      <c r="V610" s="47"/>
      <c r="W610" s="47"/>
      <c r="X610" s="46" t="str">
        <f>IFERROR(__xludf.DUMMYFUNCTION("if(T610="""","""",if($S610,""Not aligned w/ a specific learning goal."",T610&amp;"": ""&amp;vlookup(to_text(T610),'1.Learning-Goals'!$A$3:$B$100,2,FALSE)))"),"")</f>
        <v/>
      </c>
      <c r="Y610" s="46" t="str">
        <f>IFERROR(__xludf.DUMMYFUNCTION("if(U610="""","""",if($S610,""Not aligned w/ a specific learning goal."",U610&amp;"": ""&amp;vlookup(to_text(U610),'1.Learning-Goals'!$A$3:$B$100,2,FALSE)))"),"")</f>
        <v/>
      </c>
      <c r="Z610" s="46" t="str">
        <f>IFERROR(__xludf.DUMMYFUNCTION("if(V610="""","""",if($S610,""Not aligned w/ a specific learning goal."",V610&amp;"": ""&amp;vlookup(to_text(V610),'1.Learning-Goals'!$A$3:$B$100,2,FALSE)))"),"")</f>
        <v/>
      </c>
      <c r="AA610" s="46" t="str">
        <f>IFERROR(__xludf.DUMMYFUNCTION("if(W610="""","""",if($S610,""Not aligned w/ a specific learning goal."",W610&amp;"": ""&amp;vlookup(to_text(W610),'1.Learning-Goals'!$A$3:$B$100,2,FALSE)))"),"")</f>
        <v/>
      </c>
      <c r="AB610" s="48"/>
      <c r="AC610" s="48"/>
      <c r="AD610" s="48"/>
      <c r="AE610" s="48"/>
      <c r="AF610" s="48"/>
      <c r="AG610" s="48"/>
      <c r="AH610" s="48"/>
      <c r="AI610" s="48"/>
    </row>
    <row r="611">
      <c r="A611" s="41"/>
      <c r="B611" s="42" t="str">
        <f t="shared" si="1"/>
        <v/>
      </c>
      <c r="C611" s="38" t="s">
        <v>1699</v>
      </c>
      <c r="D611" s="43" t="s">
        <v>1700</v>
      </c>
      <c r="E611" s="38" t="s">
        <v>363</v>
      </c>
      <c r="F611" s="38" t="s">
        <v>438</v>
      </c>
      <c r="G611" s="43">
        <v>7.0</v>
      </c>
      <c r="H611" s="38" t="s">
        <v>6</v>
      </c>
      <c r="I611" s="43" t="s">
        <v>439</v>
      </c>
      <c r="J611" s="50"/>
      <c r="K611" s="50"/>
      <c r="L611" s="50"/>
      <c r="M611" s="43"/>
      <c r="N611" s="43"/>
      <c r="O611" s="38" t="s">
        <v>439</v>
      </c>
      <c r="P611" s="51" t="s">
        <v>1701</v>
      </c>
      <c r="Q611" s="45">
        <v>44385.0</v>
      </c>
      <c r="R611" s="46" t="str">
        <f>IFERROR(__xludf.DUMMYFUNCTION("if(isblank($A611),"""",REGEXREPLACE($A611,   "",?(\d),?"",  ""$1""&amp;""-""&amp;$H611))"),"")</f>
        <v/>
      </c>
      <c r="S611" s="47" t="b">
        <f t="shared" si="2"/>
        <v>0</v>
      </c>
      <c r="T611" s="47" t="str">
        <f>IFERROR(__xludf.DUMMYFUNCTION("iferror(split(A611,"","",TRUE,TRUE),"""")"),"")</f>
        <v/>
      </c>
      <c r="U611" s="47"/>
      <c r="V611" s="47"/>
      <c r="W611" s="47"/>
      <c r="X611" s="46" t="str">
        <f>IFERROR(__xludf.DUMMYFUNCTION("if(T611="""","""",if($S611,""Not aligned w/ a specific learning goal."",T611&amp;"": ""&amp;vlookup(to_text(T611),'1.Learning-Goals'!$A$3:$B$100,2,FALSE)))"),"")</f>
        <v/>
      </c>
      <c r="Y611" s="46" t="str">
        <f>IFERROR(__xludf.DUMMYFUNCTION("if(U611="""","""",if($S611,""Not aligned w/ a specific learning goal."",U611&amp;"": ""&amp;vlookup(to_text(U611),'1.Learning-Goals'!$A$3:$B$100,2,FALSE)))"),"")</f>
        <v/>
      </c>
      <c r="Z611" s="46" t="str">
        <f>IFERROR(__xludf.DUMMYFUNCTION("if(V611="""","""",if($S611,""Not aligned w/ a specific learning goal."",V611&amp;"": ""&amp;vlookup(to_text(V611),'1.Learning-Goals'!$A$3:$B$100,2,FALSE)))"),"")</f>
        <v/>
      </c>
      <c r="AA611" s="46" t="str">
        <f>IFERROR(__xludf.DUMMYFUNCTION("if(W611="""","""",if($S611,""Not aligned w/ a specific learning goal."",W611&amp;"": ""&amp;vlookup(to_text(W611),'1.Learning-Goals'!$A$3:$B$100,2,FALSE)))"),"")</f>
        <v/>
      </c>
      <c r="AB611" s="48"/>
      <c r="AC611" s="48"/>
      <c r="AD611" s="48"/>
      <c r="AE611" s="48"/>
      <c r="AF611" s="48"/>
      <c r="AG611" s="48"/>
      <c r="AH611" s="48"/>
      <c r="AI611" s="48"/>
    </row>
    <row r="612">
      <c r="A612" s="41"/>
      <c r="B612" s="42" t="str">
        <f t="shared" si="1"/>
        <v/>
      </c>
      <c r="C612" s="38" t="s">
        <v>1702</v>
      </c>
      <c r="D612" s="43" t="s">
        <v>463</v>
      </c>
      <c r="E612" s="38" t="s">
        <v>363</v>
      </c>
      <c r="F612" s="38" t="s">
        <v>438</v>
      </c>
      <c r="G612" s="43">
        <v>7.0</v>
      </c>
      <c r="H612" s="38" t="s">
        <v>6</v>
      </c>
      <c r="I612" s="43" t="s">
        <v>439</v>
      </c>
      <c r="J612" s="50"/>
      <c r="K612" s="50"/>
      <c r="L612" s="50"/>
      <c r="M612" s="43"/>
      <c r="N612" s="43"/>
      <c r="O612" s="38" t="s">
        <v>439</v>
      </c>
      <c r="P612" s="51" t="s">
        <v>1703</v>
      </c>
      <c r="Q612" s="45">
        <v>44385.0</v>
      </c>
      <c r="R612" s="46" t="str">
        <f>IFERROR(__xludf.DUMMYFUNCTION("if(isblank($A612),"""",REGEXREPLACE($A612,   "",?(\d),?"",  ""$1""&amp;""-""&amp;$H612))"),"")</f>
        <v/>
      </c>
      <c r="S612" s="47" t="b">
        <f t="shared" si="2"/>
        <v>0</v>
      </c>
      <c r="T612" s="47" t="str">
        <f>IFERROR(__xludf.DUMMYFUNCTION("iferror(split(A612,"","",TRUE,TRUE),"""")"),"")</f>
        <v/>
      </c>
      <c r="U612" s="47"/>
      <c r="V612" s="47"/>
      <c r="W612" s="47"/>
      <c r="X612" s="46" t="str">
        <f>IFERROR(__xludf.DUMMYFUNCTION("if(T612="""","""",if($S612,""Not aligned w/ a specific learning goal."",T612&amp;"": ""&amp;vlookup(to_text(T612),'1.Learning-Goals'!$A$3:$B$100,2,FALSE)))"),"")</f>
        <v/>
      </c>
      <c r="Y612" s="46" t="str">
        <f>IFERROR(__xludf.DUMMYFUNCTION("if(U612="""","""",if($S612,""Not aligned w/ a specific learning goal."",U612&amp;"": ""&amp;vlookup(to_text(U612),'1.Learning-Goals'!$A$3:$B$100,2,FALSE)))"),"")</f>
        <v/>
      </c>
      <c r="Z612" s="46" t="str">
        <f>IFERROR(__xludf.DUMMYFUNCTION("if(V612="""","""",if($S612,""Not aligned w/ a specific learning goal."",V612&amp;"": ""&amp;vlookup(to_text(V612),'1.Learning-Goals'!$A$3:$B$100,2,FALSE)))"),"")</f>
        <v/>
      </c>
      <c r="AA612" s="46" t="str">
        <f>IFERROR(__xludf.DUMMYFUNCTION("if(W612="""","""",if($S612,""Not aligned w/ a specific learning goal."",W612&amp;"": ""&amp;vlookup(to_text(W612),'1.Learning-Goals'!$A$3:$B$100,2,FALSE)))"),"")</f>
        <v/>
      </c>
      <c r="AB612" s="48"/>
      <c r="AC612" s="48"/>
      <c r="AD612" s="48"/>
      <c r="AE612" s="48"/>
      <c r="AF612" s="48"/>
      <c r="AG612" s="48"/>
      <c r="AH612" s="48"/>
      <c r="AI612" s="48"/>
    </row>
    <row r="613">
      <c r="A613" s="41"/>
      <c r="B613" s="42" t="str">
        <f t="shared" si="1"/>
        <v/>
      </c>
      <c r="C613" s="38" t="s">
        <v>1704</v>
      </c>
      <c r="D613" s="43" t="s">
        <v>1705</v>
      </c>
      <c r="E613" s="38" t="s">
        <v>363</v>
      </c>
      <c r="F613" s="38" t="s">
        <v>438</v>
      </c>
      <c r="G613" s="43">
        <v>7.0</v>
      </c>
      <c r="H613" s="38" t="s">
        <v>6</v>
      </c>
      <c r="I613" s="43" t="s">
        <v>439</v>
      </c>
      <c r="J613" s="50"/>
      <c r="K613" s="50"/>
      <c r="L613" s="50"/>
      <c r="M613" s="43"/>
      <c r="N613" s="43"/>
      <c r="O613" s="38" t="s">
        <v>439</v>
      </c>
      <c r="P613" s="51" t="s">
        <v>1706</v>
      </c>
      <c r="Q613" s="45">
        <v>44385.0</v>
      </c>
      <c r="R613" s="46" t="str">
        <f>IFERROR(__xludf.DUMMYFUNCTION("if(isblank($A613),"""",REGEXREPLACE($A613,   "",?(\d),?"",  ""$1""&amp;""-""&amp;$H613))"),"")</f>
        <v/>
      </c>
      <c r="S613" s="47" t="b">
        <f t="shared" si="2"/>
        <v>0</v>
      </c>
      <c r="T613" s="47" t="str">
        <f>IFERROR(__xludf.DUMMYFUNCTION("iferror(split(A613,"","",TRUE,TRUE),"""")"),"")</f>
        <v/>
      </c>
      <c r="U613" s="47"/>
      <c r="V613" s="47"/>
      <c r="W613" s="47"/>
      <c r="X613" s="46" t="str">
        <f>IFERROR(__xludf.DUMMYFUNCTION("if(T613="""","""",if($S613,""Not aligned w/ a specific learning goal."",T613&amp;"": ""&amp;vlookup(to_text(T613),'1.Learning-Goals'!$A$3:$B$100,2,FALSE)))"),"")</f>
        <v/>
      </c>
      <c r="Y613" s="46" t="str">
        <f>IFERROR(__xludf.DUMMYFUNCTION("if(U613="""","""",if($S613,""Not aligned w/ a specific learning goal."",U613&amp;"": ""&amp;vlookup(to_text(U613),'1.Learning-Goals'!$A$3:$B$100,2,FALSE)))"),"")</f>
        <v/>
      </c>
      <c r="Z613" s="46" t="str">
        <f>IFERROR(__xludf.DUMMYFUNCTION("if(V613="""","""",if($S613,""Not aligned w/ a specific learning goal."",V613&amp;"": ""&amp;vlookup(to_text(V613),'1.Learning-Goals'!$A$3:$B$100,2,FALSE)))"),"")</f>
        <v/>
      </c>
      <c r="AA613" s="46" t="str">
        <f>IFERROR(__xludf.DUMMYFUNCTION("if(W613="""","""",if($S613,""Not aligned w/ a specific learning goal."",W613&amp;"": ""&amp;vlookup(to_text(W613),'1.Learning-Goals'!$A$3:$B$100,2,FALSE)))"),"")</f>
        <v/>
      </c>
      <c r="AB613" s="48"/>
      <c r="AC613" s="48"/>
      <c r="AD613" s="48"/>
      <c r="AE613" s="48"/>
      <c r="AF613" s="48"/>
      <c r="AG613" s="48"/>
      <c r="AH613" s="48"/>
      <c r="AI613" s="48"/>
    </row>
    <row r="614">
      <c r="A614" s="41"/>
      <c r="B614" s="42" t="str">
        <f t="shared" si="1"/>
        <v/>
      </c>
      <c r="C614" s="38" t="s">
        <v>1707</v>
      </c>
      <c r="D614" s="43" t="s">
        <v>1708</v>
      </c>
      <c r="E614" s="38" t="s">
        <v>363</v>
      </c>
      <c r="F614" s="38" t="s">
        <v>438</v>
      </c>
      <c r="G614" s="43">
        <v>7.0</v>
      </c>
      <c r="H614" s="38" t="s">
        <v>6</v>
      </c>
      <c r="I614" s="43" t="s">
        <v>439</v>
      </c>
      <c r="J614" s="50"/>
      <c r="K614" s="50"/>
      <c r="L614" s="50"/>
      <c r="M614" s="43"/>
      <c r="N614" s="43"/>
      <c r="O614" s="38" t="s">
        <v>439</v>
      </c>
      <c r="P614" s="51" t="s">
        <v>1709</v>
      </c>
      <c r="Q614" s="45">
        <v>44385.0</v>
      </c>
      <c r="R614" s="46" t="str">
        <f>IFERROR(__xludf.DUMMYFUNCTION("if(isblank($A614),"""",REGEXREPLACE($A614,   "",?(\d),?"",  ""$1""&amp;""-""&amp;$H614))"),"")</f>
        <v/>
      </c>
      <c r="S614" s="47" t="b">
        <f t="shared" si="2"/>
        <v>0</v>
      </c>
      <c r="T614" s="47" t="str">
        <f>IFERROR(__xludf.DUMMYFUNCTION("iferror(split(A614,"","",TRUE,TRUE),"""")"),"")</f>
        <v/>
      </c>
      <c r="U614" s="47"/>
      <c r="V614" s="47"/>
      <c r="W614" s="47"/>
      <c r="X614" s="46" t="str">
        <f>IFERROR(__xludf.DUMMYFUNCTION("if(T614="""","""",if($S614,""Not aligned w/ a specific learning goal."",T614&amp;"": ""&amp;vlookup(to_text(T614),'1.Learning-Goals'!$A$3:$B$100,2,FALSE)))"),"")</f>
        <v/>
      </c>
      <c r="Y614" s="46" t="str">
        <f>IFERROR(__xludf.DUMMYFUNCTION("if(U614="""","""",if($S614,""Not aligned w/ a specific learning goal."",U614&amp;"": ""&amp;vlookup(to_text(U614),'1.Learning-Goals'!$A$3:$B$100,2,FALSE)))"),"")</f>
        <v/>
      </c>
      <c r="Z614" s="46" t="str">
        <f>IFERROR(__xludf.DUMMYFUNCTION("if(V614="""","""",if($S614,""Not aligned w/ a specific learning goal."",V614&amp;"": ""&amp;vlookup(to_text(V614),'1.Learning-Goals'!$A$3:$B$100,2,FALSE)))"),"")</f>
        <v/>
      </c>
      <c r="AA614" s="46" t="str">
        <f>IFERROR(__xludf.DUMMYFUNCTION("if(W614="""","""",if($S614,""Not aligned w/ a specific learning goal."",W614&amp;"": ""&amp;vlookup(to_text(W614),'1.Learning-Goals'!$A$3:$B$100,2,FALSE)))"),"")</f>
        <v/>
      </c>
      <c r="AB614" s="48"/>
      <c r="AC614" s="48"/>
      <c r="AD614" s="48"/>
      <c r="AE614" s="48"/>
      <c r="AF614" s="48"/>
      <c r="AG614" s="48"/>
      <c r="AH614" s="48"/>
      <c r="AI614" s="48"/>
    </row>
    <row r="615">
      <c r="A615" s="41"/>
      <c r="B615" s="42" t="str">
        <f t="shared" si="1"/>
        <v/>
      </c>
      <c r="C615" s="38" t="s">
        <v>1710</v>
      </c>
      <c r="D615" s="43" t="s">
        <v>1559</v>
      </c>
      <c r="E615" s="38" t="s">
        <v>363</v>
      </c>
      <c r="F615" s="38" t="s">
        <v>438</v>
      </c>
      <c r="G615" s="43">
        <v>7.0</v>
      </c>
      <c r="H615" s="38" t="s">
        <v>6</v>
      </c>
      <c r="I615" s="43" t="s">
        <v>439</v>
      </c>
      <c r="J615" s="50"/>
      <c r="K615" s="50"/>
      <c r="L615" s="50"/>
      <c r="M615" s="43"/>
      <c r="N615" s="43"/>
      <c r="O615" s="38" t="s">
        <v>439</v>
      </c>
      <c r="P615" s="51" t="s">
        <v>1711</v>
      </c>
      <c r="Q615" s="45">
        <v>44385.0</v>
      </c>
      <c r="R615" s="46" t="str">
        <f>IFERROR(__xludf.DUMMYFUNCTION("if(isblank($A615),"""",REGEXREPLACE($A615,   "",?(\d),?"",  ""$1""&amp;""-""&amp;$H615))"),"")</f>
        <v/>
      </c>
      <c r="S615" s="47" t="b">
        <f t="shared" si="2"/>
        <v>0</v>
      </c>
      <c r="T615" s="47" t="str">
        <f>IFERROR(__xludf.DUMMYFUNCTION("iferror(split(A615,"","",TRUE,TRUE),"""")"),"")</f>
        <v/>
      </c>
      <c r="U615" s="47"/>
      <c r="V615" s="47"/>
      <c r="W615" s="47"/>
      <c r="X615" s="46" t="str">
        <f>IFERROR(__xludf.DUMMYFUNCTION("if(T615="""","""",if($S615,""Not aligned w/ a specific learning goal."",T615&amp;"": ""&amp;vlookup(to_text(T615),'1.Learning-Goals'!$A$3:$B$100,2,FALSE)))"),"")</f>
        <v/>
      </c>
      <c r="Y615" s="46" t="str">
        <f>IFERROR(__xludf.DUMMYFUNCTION("if(U615="""","""",if($S615,""Not aligned w/ a specific learning goal."",U615&amp;"": ""&amp;vlookup(to_text(U615),'1.Learning-Goals'!$A$3:$B$100,2,FALSE)))"),"")</f>
        <v/>
      </c>
      <c r="Z615" s="46" t="str">
        <f>IFERROR(__xludf.DUMMYFUNCTION("if(V615="""","""",if($S615,""Not aligned w/ a specific learning goal."",V615&amp;"": ""&amp;vlookup(to_text(V615),'1.Learning-Goals'!$A$3:$B$100,2,FALSE)))"),"")</f>
        <v/>
      </c>
      <c r="AA615" s="46" t="str">
        <f>IFERROR(__xludf.DUMMYFUNCTION("if(W615="""","""",if($S615,""Not aligned w/ a specific learning goal."",W615&amp;"": ""&amp;vlookup(to_text(W615),'1.Learning-Goals'!$A$3:$B$100,2,FALSE)))"),"")</f>
        <v/>
      </c>
      <c r="AB615" s="48"/>
      <c r="AC615" s="48"/>
      <c r="AD615" s="48"/>
      <c r="AE615" s="48"/>
      <c r="AF615" s="48"/>
      <c r="AG615" s="48"/>
      <c r="AH615" s="48"/>
      <c r="AI615" s="48"/>
    </row>
    <row r="616">
      <c r="A616" s="41"/>
      <c r="B616" s="42" t="str">
        <f t="shared" si="1"/>
        <v/>
      </c>
      <c r="C616" s="38" t="s">
        <v>1712</v>
      </c>
      <c r="D616" s="43" t="s">
        <v>1713</v>
      </c>
      <c r="E616" s="38" t="s">
        <v>363</v>
      </c>
      <c r="F616" s="38" t="s">
        <v>438</v>
      </c>
      <c r="G616" s="43">
        <v>8.0</v>
      </c>
      <c r="H616" s="38" t="s">
        <v>6</v>
      </c>
      <c r="I616" s="43" t="s">
        <v>439</v>
      </c>
      <c r="J616" s="50"/>
      <c r="K616" s="50"/>
      <c r="L616" s="50"/>
      <c r="M616" s="43"/>
      <c r="N616" s="43"/>
      <c r="O616" s="38" t="s">
        <v>439</v>
      </c>
      <c r="P616" s="51" t="s">
        <v>1714</v>
      </c>
      <c r="Q616" s="45">
        <v>44385.0</v>
      </c>
      <c r="R616" s="46" t="str">
        <f>IFERROR(__xludf.DUMMYFUNCTION("if(isblank($A616),"""",REGEXREPLACE($A616,   "",?(\d),?"",  ""$1""&amp;""-""&amp;$H616))"),"")</f>
        <v/>
      </c>
      <c r="S616" s="47" t="b">
        <f t="shared" si="2"/>
        <v>0</v>
      </c>
      <c r="T616" s="47" t="str">
        <f>IFERROR(__xludf.DUMMYFUNCTION("iferror(split(A616,"","",TRUE,TRUE),"""")"),"")</f>
        <v/>
      </c>
      <c r="U616" s="47"/>
      <c r="V616" s="47"/>
      <c r="W616" s="47"/>
      <c r="X616" s="46" t="str">
        <f>IFERROR(__xludf.DUMMYFUNCTION("if(T616="""","""",if($S616,""Not aligned w/ a specific learning goal."",T616&amp;"": ""&amp;vlookup(to_text(T616),'1.Learning-Goals'!$A$3:$B$100,2,FALSE)))"),"")</f>
        <v/>
      </c>
      <c r="Y616" s="46" t="str">
        <f>IFERROR(__xludf.DUMMYFUNCTION("if(U616="""","""",if($S616,""Not aligned w/ a specific learning goal."",U616&amp;"": ""&amp;vlookup(to_text(U616),'1.Learning-Goals'!$A$3:$B$100,2,FALSE)))"),"")</f>
        <v/>
      </c>
      <c r="Z616" s="46" t="str">
        <f>IFERROR(__xludf.DUMMYFUNCTION("if(V616="""","""",if($S616,""Not aligned w/ a specific learning goal."",V616&amp;"": ""&amp;vlookup(to_text(V616),'1.Learning-Goals'!$A$3:$B$100,2,FALSE)))"),"")</f>
        <v/>
      </c>
      <c r="AA616" s="46" t="str">
        <f>IFERROR(__xludf.DUMMYFUNCTION("if(W616="""","""",if($S616,""Not aligned w/ a specific learning goal."",W616&amp;"": ""&amp;vlookup(to_text(W616),'1.Learning-Goals'!$A$3:$B$100,2,FALSE)))"),"")</f>
        <v/>
      </c>
      <c r="AB616" s="48"/>
      <c r="AC616" s="48"/>
      <c r="AD616" s="48"/>
      <c r="AE616" s="48"/>
      <c r="AF616" s="48"/>
      <c r="AG616" s="48"/>
      <c r="AH616" s="48"/>
      <c r="AI616" s="48"/>
    </row>
    <row r="617">
      <c r="A617" s="41"/>
      <c r="B617" s="42" t="str">
        <f t="shared" si="1"/>
        <v/>
      </c>
      <c r="C617" s="38" t="s">
        <v>1715</v>
      </c>
      <c r="D617" s="43" t="s">
        <v>1716</v>
      </c>
      <c r="E617" s="38" t="s">
        <v>363</v>
      </c>
      <c r="F617" s="38" t="s">
        <v>438</v>
      </c>
      <c r="G617" s="43">
        <v>8.0</v>
      </c>
      <c r="H617" s="38" t="s">
        <v>6</v>
      </c>
      <c r="I617" s="43" t="s">
        <v>439</v>
      </c>
      <c r="J617" s="50"/>
      <c r="K617" s="50"/>
      <c r="L617" s="50"/>
      <c r="M617" s="43"/>
      <c r="N617" s="43"/>
      <c r="O617" s="38" t="s">
        <v>439</v>
      </c>
      <c r="P617" s="51" t="s">
        <v>1717</v>
      </c>
      <c r="Q617" s="45">
        <v>44385.0</v>
      </c>
      <c r="R617" s="46" t="str">
        <f>IFERROR(__xludf.DUMMYFUNCTION("if(isblank($A617),"""",REGEXREPLACE($A617,   "",?(\d),?"",  ""$1""&amp;""-""&amp;$H617))"),"")</f>
        <v/>
      </c>
      <c r="S617" s="47" t="b">
        <f t="shared" si="2"/>
        <v>0</v>
      </c>
      <c r="T617" s="47" t="str">
        <f>IFERROR(__xludf.DUMMYFUNCTION("iferror(split(A617,"","",TRUE,TRUE),"""")"),"")</f>
        <v/>
      </c>
      <c r="U617" s="47"/>
      <c r="V617" s="47"/>
      <c r="W617" s="47"/>
      <c r="X617" s="46" t="str">
        <f>IFERROR(__xludf.DUMMYFUNCTION("if(T617="""","""",if($S617,""Not aligned w/ a specific learning goal."",T617&amp;"": ""&amp;vlookup(to_text(T617),'1.Learning-Goals'!$A$3:$B$100,2,FALSE)))"),"")</f>
        <v/>
      </c>
      <c r="Y617" s="46" t="str">
        <f>IFERROR(__xludf.DUMMYFUNCTION("if(U617="""","""",if($S617,""Not aligned w/ a specific learning goal."",U617&amp;"": ""&amp;vlookup(to_text(U617),'1.Learning-Goals'!$A$3:$B$100,2,FALSE)))"),"")</f>
        <v/>
      </c>
      <c r="Z617" s="46" t="str">
        <f>IFERROR(__xludf.DUMMYFUNCTION("if(V617="""","""",if($S617,""Not aligned w/ a specific learning goal."",V617&amp;"": ""&amp;vlookup(to_text(V617),'1.Learning-Goals'!$A$3:$B$100,2,FALSE)))"),"")</f>
        <v/>
      </c>
      <c r="AA617" s="46" t="str">
        <f>IFERROR(__xludf.DUMMYFUNCTION("if(W617="""","""",if($S617,""Not aligned w/ a specific learning goal."",W617&amp;"": ""&amp;vlookup(to_text(W617),'1.Learning-Goals'!$A$3:$B$100,2,FALSE)))"),"")</f>
        <v/>
      </c>
      <c r="AB617" s="48"/>
      <c r="AC617" s="48"/>
      <c r="AD617" s="48"/>
      <c r="AE617" s="48"/>
      <c r="AF617" s="48"/>
      <c r="AG617" s="48"/>
      <c r="AH617" s="48"/>
      <c r="AI617" s="48"/>
    </row>
    <row r="618">
      <c r="A618" s="41"/>
      <c r="B618" s="42" t="str">
        <f t="shared" si="1"/>
        <v/>
      </c>
      <c r="C618" s="38" t="s">
        <v>1718</v>
      </c>
      <c r="D618" s="43" t="s">
        <v>1646</v>
      </c>
      <c r="E618" s="38" t="s">
        <v>363</v>
      </c>
      <c r="F618" s="38" t="s">
        <v>438</v>
      </c>
      <c r="G618" s="43">
        <v>8.0</v>
      </c>
      <c r="H618" s="38" t="s">
        <v>6</v>
      </c>
      <c r="I618" s="43" t="s">
        <v>439</v>
      </c>
      <c r="J618" s="50"/>
      <c r="K618" s="50"/>
      <c r="L618" s="50"/>
      <c r="M618" s="43"/>
      <c r="N618" s="43"/>
      <c r="O618" s="38" t="s">
        <v>439</v>
      </c>
      <c r="P618" s="51" t="s">
        <v>1719</v>
      </c>
      <c r="Q618" s="45">
        <v>44385.0</v>
      </c>
      <c r="R618" s="46" t="str">
        <f>IFERROR(__xludf.DUMMYFUNCTION("if(isblank($A618),"""",REGEXREPLACE($A618,   "",?(\d),?"",  ""$1""&amp;""-""&amp;$H618))"),"")</f>
        <v/>
      </c>
      <c r="S618" s="47" t="b">
        <f t="shared" si="2"/>
        <v>0</v>
      </c>
      <c r="T618" s="47" t="str">
        <f>IFERROR(__xludf.DUMMYFUNCTION("iferror(split(A618,"","",TRUE,TRUE),"""")"),"")</f>
        <v/>
      </c>
      <c r="U618" s="47"/>
      <c r="V618" s="47"/>
      <c r="W618" s="47"/>
      <c r="X618" s="46" t="str">
        <f>IFERROR(__xludf.DUMMYFUNCTION("if(T618="""","""",if($S618,""Not aligned w/ a specific learning goal."",T618&amp;"": ""&amp;vlookup(to_text(T618),'1.Learning-Goals'!$A$3:$B$100,2,FALSE)))"),"")</f>
        <v/>
      </c>
      <c r="Y618" s="46" t="str">
        <f>IFERROR(__xludf.DUMMYFUNCTION("if(U618="""","""",if($S618,""Not aligned w/ a specific learning goal."",U618&amp;"": ""&amp;vlookup(to_text(U618),'1.Learning-Goals'!$A$3:$B$100,2,FALSE)))"),"")</f>
        <v/>
      </c>
      <c r="Z618" s="46" t="str">
        <f>IFERROR(__xludf.DUMMYFUNCTION("if(V618="""","""",if($S618,""Not aligned w/ a specific learning goal."",V618&amp;"": ""&amp;vlookup(to_text(V618),'1.Learning-Goals'!$A$3:$B$100,2,FALSE)))"),"")</f>
        <v/>
      </c>
      <c r="AA618" s="46" t="str">
        <f>IFERROR(__xludf.DUMMYFUNCTION("if(W618="""","""",if($S618,""Not aligned w/ a specific learning goal."",W618&amp;"": ""&amp;vlookup(to_text(W618),'1.Learning-Goals'!$A$3:$B$100,2,FALSE)))"),"")</f>
        <v/>
      </c>
      <c r="AB618" s="48"/>
      <c r="AC618" s="48"/>
      <c r="AD618" s="48"/>
      <c r="AE618" s="48"/>
      <c r="AF618" s="48"/>
      <c r="AG618" s="48"/>
      <c r="AH618" s="48"/>
      <c r="AI618" s="48"/>
    </row>
    <row r="619">
      <c r="A619" s="41"/>
      <c r="B619" s="42" t="str">
        <f t="shared" si="1"/>
        <v/>
      </c>
      <c r="C619" s="38" t="s">
        <v>1720</v>
      </c>
      <c r="D619" s="43" t="s">
        <v>1721</v>
      </c>
      <c r="E619" s="38" t="s">
        <v>363</v>
      </c>
      <c r="F619" s="38" t="s">
        <v>438</v>
      </c>
      <c r="G619" s="43">
        <v>8.0</v>
      </c>
      <c r="H619" s="38" t="s">
        <v>6</v>
      </c>
      <c r="I619" s="43" t="s">
        <v>439</v>
      </c>
      <c r="J619" s="50"/>
      <c r="K619" s="50"/>
      <c r="L619" s="50"/>
      <c r="M619" s="43"/>
      <c r="N619" s="43"/>
      <c r="O619" s="38" t="s">
        <v>439</v>
      </c>
      <c r="P619" s="51" t="s">
        <v>1722</v>
      </c>
      <c r="Q619" s="45">
        <v>44385.0</v>
      </c>
      <c r="R619" s="46" t="str">
        <f>IFERROR(__xludf.DUMMYFUNCTION("if(isblank($A619),"""",REGEXREPLACE($A619,   "",?(\d),?"",  ""$1""&amp;""-""&amp;$H619))"),"")</f>
        <v/>
      </c>
      <c r="S619" s="47" t="b">
        <f t="shared" si="2"/>
        <v>0</v>
      </c>
      <c r="T619" s="47" t="str">
        <f>IFERROR(__xludf.DUMMYFUNCTION("iferror(split(A619,"","",TRUE,TRUE),"""")"),"")</f>
        <v/>
      </c>
      <c r="U619" s="47"/>
      <c r="V619" s="47"/>
      <c r="W619" s="47"/>
      <c r="X619" s="46" t="str">
        <f>IFERROR(__xludf.DUMMYFUNCTION("if(T619="""","""",if($S619,""Not aligned w/ a specific learning goal."",T619&amp;"": ""&amp;vlookup(to_text(T619),'1.Learning-Goals'!$A$3:$B$100,2,FALSE)))"),"")</f>
        <v/>
      </c>
      <c r="Y619" s="46" t="str">
        <f>IFERROR(__xludf.DUMMYFUNCTION("if(U619="""","""",if($S619,""Not aligned w/ a specific learning goal."",U619&amp;"": ""&amp;vlookup(to_text(U619),'1.Learning-Goals'!$A$3:$B$100,2,FALSE)))"),"")</f>
        <v/>
      </c>
      <c r="Z619" s="46" t="str">
        <f>IFERROR(__xludf.DUMMYFUNCTION("if(V619="""","""",if($S619,""Not aligned w/ a specific learning goal."",V619&amp;"": ""&amp;vlookup(to_text(V619),'1.Learning-Goals'!$A$3:$B$100,2,FALSE)))"),"")</f>
        <v/>
      </c>
      <c r="AA619" s="46" t="str">
        <f>IFERROR(__xludf.DUMMYFUNCTION("if(W619="""","""",if($S619,""Not aligned w/ a specific learning goal."",W619&amp;"": ""&amp;vlookup(to_text(W619),'1.Learning-Goals'!$A$3:$B$100,2,FALSE)))"),"")</f>
        <v/>
      </c>
      <c r="AB619" s="48"/>
      <c r="AC619" s="48"/>
      <c r="AD619" s="48"/>
      <c r="AE619" s="48"/>
      <c r="AF619" s="48"/>
      <c r="AG619" s="48"/>
      <c r="AH619" s="48"/>
      <c r="AI619" s="48"/>
    </row>
    <row r="620">
      <c r="A620" s="41"/>
      <c r="B620" s="42" t="str">
        <f t="shared" si="1"/>
        <v/>
      </c>
      <c r="C620" s="38" t="s">
        <v>1723</v>
      </c>
      <c r="D620" s="43" t="s">
        <v>1574</v>
      </c>
      <c r="E620" s="38" t="s">
        <v>363</v>
      </c>
      <c r="F620" s="38" t="s">
        <v>438</v>
      </c>
      <c r="G620" s="43">
        <v>8.0</v>
      </c>
      <c r="H620" s="38" t="s">
        <v>6</v>
      </c>
      <c r="I620" s="43" t="s">
        <v>439</v>
      </c>
      <c r="J620" s="50"/>
      <c r="K620" s="50"/>
      <c r="L620" s="50"/>
      <c r="M620" s="43"/>
      <c r="N620" s="43"/>
      <c r="O620" s="38" t="s">
        <v>439</v>
      </c>
      <c r="P620" s="51" t="s">
        <v>1724</v>
      </c>
      <c r="Q620" s="45">
        <v>44385.0</v>
      </c>
      <c r="R620" s="46" t="str">
        <f>IFERROR(__xludf.DUMMYFUNCTION("if(isblank($A620),"""",REGEXREPLACE($A620,   "",?(\d),?"",  ""$1""&amp;""-""&amp;$H620))"),"")</f>
        <v/>
      </c>
      <c r="S620" s="47" t="b">
        <f t="shared" si="2"/>
        <v>0</v>
      </c>
      <c r="T620" s="47" t="str">
        <f>IFERROR(__xludf.DUMMYFUNCTION("iferror(split(A620,"","",TRUE,TRUE),"""")"),"")</f>
        <v/>
      </c>
      <c r="U620" s="47"/>
      <c r="V620" s="47"/>
      <c r="W620" s="47"/>
      <c r="X620" s="46" t="str">
        <f>IFERROR(__xludf.DUMMYFUNCTION("if(T620="""","""",if($S620,""Not aligned w/ a specific learning goal."",T620&amp;"": ""&amp;vlookup(to_text(T620),'1.Learning-Goals'!$A$3:$B$100,2,FALSE)))"),"")</f>
        <v/>
      </c>
      <c r="Y620" s="46" t="str">
        <f>IFERROR(__xludf.DUMMYFUNCTION("if(U620="""","""",if($S620,""Not aligned w/ a specific learning goal."",U620&amp;"": ""&amp;vlookup(to_text(U620),'1.Learning-Goals'!$A$3:$B$100,2,FALSE)))"),"")</f>
        <v/>
      </c>
      <c r="Z620" s="46" t="str">
        <f>IFERROR(__xludf.DUMMYFUNCTION("if(V620="""","""",if($S620,""Not aligned w/ a specific learning goal."",V620&amp;"": ""&amp;vlookup(to_text(V620),'1.Learning-Goals'!$A$3:$B$100,2,FALSE)))"),"")</f>
        <v/>
      </c>
      <c r="AA620" s="46" t="str">
        <f>IFERROR(__xludf.DUMMYFUNCTION("if(W620="""","""",if($S620,""Not aligned w/ a specific learning goal."",W620&amp;"": ""&amp;vlookup(to_text(W620),'1.Learning-Goals'!$A$3:$B$100,2,FALSE)))"),"")</f>
        <v/>
      </c>
      <c r="AB620" s="48"/>
      <c r="AC620" s="48"/>
      <c r="AD620" s="48"/>
      <c r="AE620" s="48"/>
      <c r="AF620" s="48"/>
      <c r="AG620" s="48"/>
      <c r="AH620" s="48"/>
      <c r="AI620" s="48"/>
    </row>
    <row r="621">
      <c r="A621" s="41"/>
      <c r="B621" s="42" t="str">
        <f t="shared" si="1"/>
        <v/>
      </c>
      <c r="C621" s="38" t="s">
        <v>1725</v>
      </c>
      <c r="D621" s="43" t="s">
        <v>1654</v>
      </c>
      <c r="E621" s="38" t="s">
        <v>363</v>
      </c>
      <c r="F621" s="38" t="s">
        <v>438</v>
      </c>
      <c r="G621" s="43">
        <v>8.0</v>
      </c>
      <c r="H621" s="38" t="s">
        <v>6</v>
      </c>
      <c r="I621" s="43" t="s">
        <v>439</v>
      </c>
      <c r="J621" s="50"/>
      <c r="K621" s="50"/>
      <c r="L621" s="50"/>
      <c r="M621" s="43"/>
      <c r="N621" s="43"/>
      <c r="O621" s="38" t="s">
        <v>439</v>
      </c>
      <c r="P621" s="51" t="s">
        <v>1726</v>
      </c>
      <c r="Q621" s="45">
        <v>44385.0</v>
      </c>
      <c r="R621" s="46" t="str">
        <f>IFERROR(__xludf.DUMMYFUNCTION("if(isblank($A621),"""",REGEXREPLACE($A621,   "",?(\d),?"",  ""$1""&amp;""-""&amp;$H621))"),"")</f>
        <v/>
      </c>
      <c r="S621" s="47" t="b">
        <f t="shared" si="2"/>
        <v>0</v>
      </c>
      <c r="T621" s="47" t="str">
        <f>IFERROR(__xludf.DUMMYFUNCTION("iferror(split(A621,"","",TRUE,TRUE),"""")"),"")</f>
        <v/>
      </c>
      <c r="U621" s="47"/>
      <c r="V621" s="47"/>
      <c r="W621" s="47"/>
      <c r="X621" s="46" t="str">
        <f>IFERROR(__xludf.DUMMYFUNCTION("if(T621="""","""",if($S621,""Not aligned w/ a specific learning goal."",T621&amp;"": ""&amp;vlookup(to_text(T621),'1.Learning-Goals'!$A$3:$B$100,2,FALSE)))"),"")</f>
        <v/>
      </c>
      <c r="Y621" s="46" t="str">
        <f>IFERROR(__xludf.DUMMYFUNCTION("if(U621="""","""",if($S621,""Not aligned w/ a specific learning goal."",U621&amp;"": ""&amp;vlookup(to_text(U621),'1.Learning-Goals'!$A$3:$B$100,2,FALSE)))"),"")</f>
        <v/>
      </c>
      <c r="Z621" s="46" t="str">
        <f>IFERROR(__xludf.DUMMYFUNCTION("if(V621="""","""",if($S621,""Not aligned w/ a specific learning goal."",V621&amp;"": ""&amp;vlookup(to_text(V621),'1.Learning-Goals'!$A$3:$B$100,2,FALSE)))"),"")</f>
        <v/>
      </c>
      <c r="AA621" s="46" t="str">
        <f>IFERROR(__xludf.DUMMYFUNCTION("if(W621="""","""",if($S621,""Not aligned w/ a specific learning goal."",W621&amp;"": ""&amp;vlookup(to_text(W621),'1.Learning-Goals'!$A$3:$B$100,2,FALSE)))"),"")</f>
        <v/>
      </c>
      <c r="AB621" s="48"/>
      <c r="AC621" s="48"/>
      <c r="AD621" s="48"/>
      <c r="AE621" s="48"/>
      <c r="AF621" s="48"/>
      <c r="AG621" s="48"/>
      <c r="AH621" s="48"/>
      <c r="AI621" s="48"/>
    </row>
    <row r="622">
      <c r="A622" s="41"/>
      <c r="B622" s="42" t="str">
        <f t="shared" si="1"/>
        <v/>
      </c>
      <c r="C622" s="38" t="s">
        <v>1727</v>
      </c>
      <c r="D622" s="43" t="s">
        <v>1580</v>
      </c>
      <c r="E622" s="38" t="s">
        <v>363</v>
      </c>
      <c r="F622" s="38" t="s">
        <v>438</v>
      </c>
      <c r="G622" s="43">
        <v>8.0</v>
      </c>
      <c r="H622" s="38" t="s">
        <v>6</v>
      </c>
      <c r="I622" s="43" t="s">
        <v>439</v>
      </c>
      <c r="J622" s="50"/>
      <c r="K622" s="50"/>
      <c r="L622" s="50"/>
      <c r="M622" s="43"/>
      <c r="N622" s="43"/>
      <c r="O622" s="38" t="s">
        <v>439</v>
      </c>
      <c r="P622" s="51" t="s">
        <v>1728</v>
      </c>
      <c r="Q622" s="45">
        <v>44385.0</v>
      </c>
      <c r="R622" s="46" t="str">
        <f>IFERROR(__xludf.DUMMYFUNCTION("if(isblank($A622),"""",REGEXREPLACE($A622,   "",?(\d),?"",  ""$1""&amp;""-""&amp;$H622))"),"")</f>
        <v/>
      </c>
      <c r="S622" s="47" t="b">
        <f t="shared" si="2"/>
        <v>0</v>
      </c>
      <c r="T622" s="47" t="str">
        <f>IFERROR(__xludf.DUMMYFUNCTION("iferror(split(A622,"","",TRUE,TRUE),"""")"),"")</f>
        <v/>
      </c>
      <c r="U622" s="47"/>
      <c r="V622" s="47"/>
      <c r="W622" s="47"/>
      <c r="X622" s="46" t="str">
        <f>IFERROR(__xludf.DUMMYFUNCTION("if(T622="""","""",if($S622,""Not aligned w/ a specific learning goal."",T622&amp;"": ""&amp;vlookup(to_text(T622),'1.Learning-Goals'!$A$3:$B$100,2,FALSE)))"),"")</f>
        <v/>
      </c>
      <c r="Y622" s="46" t="str">
        <f>IFERROR(__xludf.DUMMYFUNCTION("if(U622="""","""",if($S622,""Not aligned w/ a specific learning goal."",U622&amp;"": ""&amp;vlookup(to_text(U622),'1.Learning-Goals'!$A$3:$B$100,2,FALSE)))"),"")</f>
        <v/>
      </c>
      <c r="Z622" s="46" t="str">
        <f>IFERROR(__xludf.DUMMYFUNCTION("if(V622="""","""",if($S622,""Not aligned w/ a specific learning goal."",V622&amp;"": ""&amp;vlookup(to_text(V622),'1.Learning-Goals'!$A$3:$B$100,2,FALSE)))"),"")</f>
        <v/>
      </c>
      <c r="AA622" s="46" t="str">
        <f>IFERROR(__xludf.DUMMYFUNCTION("if(W622="""","""",if($S622,""Not aligned w/ a specific learning goal."",W622&amp;"": ""&amp;vlookup(to_text(W622),'1.Learning-Goals'!$A$3:$B$100,2,FALSE)))"),"")</f>
        <v/>
      </c>
      <c r="AB622" s="48"/>
      <c r="AC622" s="48"/>
      <c r="AD622" s="48"/>
      <c r="AE622" s="48"/>
      <c r="AF622" s="48"/>
      <c r="AG622" s="48"/>
      <c r="AH622" s="48"/>
      <c r="AI622" s="48"/>
    </row>
    <row r="623">
      <c r="A623" s="41"/>
      <c r="B623" s="42" t="str">
        <f t="shared" si="1"/>
        <v/>
      </c>
      <c r="C623" s="38" t="s">
        <v>1729</v>
      </c>
      <c r="D623" s="43" t="s">
        <v>1730</v>
      </c>
      <c r="E623" s="38" t="s">
        <v>363</v>
      </c>
      <c r="F623" s="38" t="s">
        <v>438</v>
      </c>
      <c r="G623" s="43">
        <v>8.0</v>
      </c>
      <c r="H623" s="38" t="s">
        <v>6</v>
      </c>
      <c r="I623" s="43" t="s">
        <v>439</v>
      </c>
      <c r="J623" s="50"/>
      <c r="K623" s="50"/>
      <c r="L623" s="50"/>
      <c r="M623" s="43"/>
      <c r="N623" s="43"/>
      <c r="O623" s="38" t="s">
        <v>439</v>
      </c>
      <c r="P623" s="51" t="s">
        <v>1731</v>
      </c>
      <c r="Q623" s="45">
        <v>44385.0</v>
      </c>
      <c r="R623" s="46" t="str">
        <f>IFERROR(__xludf.DUMMYFUNCTION("if(isblank($A623),"""",REGEXREPLACE($A623,   "",?(\d),?"",  ""$1""&amp;""-""&amp;$H623))"),"")</f>
        <v/>
      </c>
      <c r="S623" s="47" t="b">
        <f t="shared" si="2"/>
        <v>0</v>
      </c>
      <c r="T623" s="47" t="str">
        <f>IFERROR(__xludf.DUMMYFUNCTION("iferror(split(A623,"","",TRUE,TRUE),"""")"),"")</f>
        <v/>
      </c>
      <c r="U623" s="47"/>
      <c r="V623" s="47"/>
      <c r="W623" s="47"/>
      <c r="X623" s="46" t="str">
        <f>IFERROR(__xludf.DUMMYFUNCTION("if(T623="""","""",if($S623,""Not aligned w/ a specific learning goal."",T623&amp;"": ""&amp;vlookup(to_text(T623),'1.Learning-Goals'!$A$3:$B$100,2,FALSE)))"),"")</f>
        <v/>
      </c>
      <c r="Y623" s="46" t="str">
        <f>IFERROR(__xludf.DUMMYFUNCTION("if(U623="""","""",if($S623,""Not aligned w/ a specific learning goal."",U623&amp;"": ""&amp;vlookup(to_text(U623),'1.Learning-Goals'!$A$3:$B$100,2,FALSE)))"),"")</f>
        <v/>
      </c>
      <c r="Z623" s="46" t="str">
        <f>IFERROR(__xludf.DUMMYFUNCTION("if(V623="""","""",if($S623,""Not aligned w/ a specific learning goal."",V623&amp;"": ""&amp;vlookup(to_text(V623),'1.Learning-Goals'!$A$3:$B$100,2,FALSE)))"),"")</f>
        <v/>
      </c>
      <c r="AA623" s="46" t="str">
        <f>IFERROR(__xludf.DUMMYFUNCTION("if(W623="""","""",if($S623,""Not aligned w/ a specific learning goal."",W623&amp;"": ""&amp;vlookup(to_text(W623),'1.Learning-Goals'!$A$3:$B$100,2,FALSE)))"),"")</f>
        <v/>
      </c>
      <c r="AB623" s="48"/>
      <c r="AC623" s="48"/>
      <c r="AD623" s="48"/>
      <c r="AE623" s="48"/>
      <c r="AF623" s="48"/>
      <c r="AG623" s="48"/>
      <c r="AH623" s="48"/>
      <c r="AI623" s="48"/>
    </row>
    <row r="624">
      <c r="A624" s="41"/>
      <c r="B624" s="42" t="str">
        <f t="shared" si="1"/>
        <v/>
      </c>
      <c r="C624" s="38" t="s">
        <v>1732</v>
      </c>
      <c r="D624" s="43" t="s">
        <v>1733</v>
      </c>
      <c r="E624" s="38" t="s">
        <v>363</v>
      </c>
      <c r="F624" s="38" t="s">
        <v>438</v>
      </c>
      <c r="G624" s="43">
        <v>8.0</v>
      </c>
      <c r="H624" s="38" t="s">
        <v>6</v>
      </c>
      <c r="I624" s="43" t="s">
        <v>439</v>
      </c>
      <c r="J624" s="50"/>
      <c r="K624" s="50"/>
      <c r="L624" s="50"/>
      <c r="M624" s="43"/>
      <c r="N624" s="43"/>
      <c r="O624" s="38" t="s">
        <v>439</v>
      </c>
      <c r="P624" s="51" t="s">
        <v>1734</v>
      </c>
      <c r="Q624" s="45">
        <v>44385.0</v>
      </c>
      <c r="R624" s="46" t="str">
        <f>IFERROR(__xludf.DUMMYFUNCTION("if(isblank($A624),"""",REGEXREPLACE($A624,   "",?(\d),?"",  ""$1""&amp;""-""&amp;$H624))"),"")</f>
        <v/>
      </c>
      <c r="S624" s="47" t="b">
        <f t="shared" si="2"/>
        <v>0</v>
      </c>
      <c r="T624" s="47" t="str">
        <f>IFERROR(__xludf.DUMMYFUNCTION("iferror(split(A624,"","",TRUE,TRUE),"""")"),"")</f>
        <v/>
      </c>
      <c r="U624" s="47"/>
      <c r="V624" s="47"/>
      <c r="W624" s="47"/>
      <c r="X624" s="46" t="str">
        <f>IFERROR(__xludf.DUMMYFUNCTION("if(T624="""","""",if($S624,""Not aligned w/ a specific learning goal."",T624&amp;"": ""&amp;vlookup(to_text(T624),'1.Learning-Goals'!$A$3:$B$100,2,FALSE)))"),"")</f>
        <v/>
      </c>
      <c r="Y624" s="46" t="str">
        <f>IFERROR(__xludf.DUMMYFUNCTION("if(U624="""","""",if($S624,""Not aligned w/ a specific learning goal."",U624&amp;"": ""&amp;vlookup(to_text(U624),'1.Learning-Goals'!$A$3:$B$100,2,FALSE)))"),"")</f>
        <v/>
      </c>
      <c r="Z624" s="46" t="str">
        <f>IFERROR(__xludf.DUMMYFUNCTION("if(V624="""","""",if($S624,""Not aligned w/ a specific learning goal."",V624&amp;"": ""&amp;vlookup(to_text(V624),'1.Learning-Goals'!$A$3:$B$100,2,FALSE)))"),"")</f>
        <v/>
      </c>
      <c r="AA624" s="46" t="str">
        <f>IFERROR(__xludf.DUMMYFUNCTION("if(W624="""","""",if($S624,""Not aligned w/ a specific learning goal."",W624&amp;"": ""&amp;vlookup(to_text(W624),'1.Learning-Goals'!$A$3:$B$100,2,FALSE)))"),"")</f>
        <v/>
      </c>
      <c r="AB624" s="48"/>
      <c r="AC624" s="48"/>
      <c r="AD624" s="48"/>
      <c r="AE624" s="48"/>
      <c r="AF624" s="48"/>
      <c r="AG624" s="48"/>
      <c r="AH624" s="48"/>
      <c r="AI624" s="48"/>
    </row>
    <row r="625">
      <c r="A625" s="41"/>
      <c r="B625" s="42" t="str">
        <f t="shared" si="1"/>
        <v/>
      </c>
      <c r="C625" s="38" t="s">
        <v>1735</v>
      </c>
      <c r="D625" s="43" t="s">
        <v>1736</v>
      </c>
      <c r="E625" s="38" t="s">
        <v>363</v>
      </c>
      <c r="F625" s="38" t="s">
        <v>438</v>
      </c>
      <c r="G625" s="43">
        <v>8.0</v>
      </c>
      <c r="H625" s="38" t="s">
        <v>6</v>
      </c>
      <c r="I625" s="43" t="s">
        <v>439</v>
      </c>
      <c r="J625" s="50"/>
      <c r="K625" s="50"/>
      <c r="L625" s="50"/>
      <c r="M625" s="43"/>
      <c r="N625" s="43"/>
      <c r="O625" s="38" t="s">
        <v>439</v>
      </c>
      <c r="P625" s="51" t="s">
        <v>1737</v>
      </c>
      <c r="Q625" s="45">
        <v>44385.0</v>
      </c>
      <c r="R625" s="46" t="str">
        <f>IFERROR(__xludf.DUMMYFUNCTION("if(isblank($A625),"""",REGEXREPLACE($A625,   "",?(\d),?"",  ""$1""&amp;""-""&amp;$H625))"),"")</f>
        <v/>
      </c>
      <c r="S625" s="47" t="b">
        <f t="shared" si="2"/>
        <v>0</v>
      </c>
      <c r="T625" s="47" t="str">
        <f>IFERROR(__xludf.DUMMYFUNCTION("iferror(split(A625,"","",TRUE,TRUE),"""")"),"")</f>
        <v/>
      </c>
      <c r="U625" s="47"/>
      <c r="V625" s="47"/>
      <c r="W625" s="47"/>
      <c r="X625" s="46" t="str">
        <f>IFERROR(__xludf.DUMMYFUNCTION("if(T625="""","""",if($S625,""Not aligned w/ a specific learning goal."",T625&amp;"": ""&amp;vlookup(to_text(T625),'1.Learning-Goals'!$A$3:$B$100,2,FALSE)))"),"")</f>
        <v/>
      </c>
      <c r="Y625" s="46" t="str">
        <f>IFERROR(__xludf.DUMMYFUNCTION("if(U625="""","""",if($S625,""Not aligned w/ a specific learning goal."",U625&amp;"": ""&amp;vlookup(to_text(U625),'1.Learning-Goals'!$A$3:$B$100,2,FALSE)))"),"")</f>
        <v/>
      </c>
      <c r="Z625" s="46" t="str">
        <f>IFERROR(__xludf.DUMMYFUNCTION("if(V625="""","""",if($S625,""Not aligned w/ a specific learning goal."",V625&amp;"": ""&amp;vlookup(to_text(V625),'1.Learning-Goals'!$A$3:$B$100,2,FALSE)))"),"")</f>
        <v/>
      </c>
      <c r="AA625" s="46" t="str">
        <f>IFERROR(__xludf.DUMMYFUNCTION("if(W625="""","""",if($S625,""Not aligned w/ a specific learning goal."",W625&amp;"": ""&amp;vlookup(to_text(W625),'1.Learning-Goals'!$A$3:$B$100,2,FALSE)))"),"")</f>
        <v/>
      </c>
      <c r="AB625" s="48"/>
      <c r="AC625" s="48"/>
      <c r="AD625" s="48"/>
      <c r="AE625" s="48"/>
      <c r="AF625" s="48"/>
      <c r="AG625" s="48"/>
      <c r="AH625" s="48"/>
      <c r="AI625" s="48"/>
    </row>
    <row r="626">
      <c r="A626" s="41"/>
      <c r="B626" s="42" t="str">
        <f t="shared" si="1"/>
        <v/>
      </c>
      <c r="C626" s="38" t="s">
        <v>1738</v>
      </c>
      <c r="D626" s="43" t="s">
        <v>1512</v>
      </c>
      <c r="E626" s="38" t="s">
        <v>363</v>
      </c>
      <c r="F626" s="38" t="s">
        <v>438</v>
      </c>
      <c r="G626" s="43">
        <v>8.0</v>
      </c>
      <c r="H626" s="38" t="s">
        <v>6</v>
      </c>
      <c r="I626" s="43" t="s">
        <v>439</v>
      </c>
      <c r="J626" s="50"/>
      <c r="K626" s="50"/>
      <c r="L626" s="50"/>
      <c r="M626" s="43"/>
      <c r="N626" s="43"/>
      <c r="O626" s="38" t="s">
        <v>439</v>
      </c>
      <c r="P626" s="51" t="s">
        <v>1739</v>
      </c>
      <c r="Q626" s="45">
        <v>44385.0</v>
      </c>
      <c r="R626" s="46" t="str">
        <f>IFERROR(__xludf.DUMMYFUNCTION("if(isblank($A626),"""",REGEXREPLACE($A626,   "",?(\d),?"",  ""$1""&amp;""-""&amp;$H626))"),"")</f>
        <v/>
      </c>
      <c r="S626" s="47" t="b">
        <f t="shared" si="2"/>
        <v>0</v>
      </c>
      <c r="T626" s="47" t="str">
        <f>IFERROR(__xludf.DUMMYFUNCTION("iferror(split(A626,"","",TRUE,TRUE),"""")"),"")</f>
        <v/>
      </c>
      <c r="U626" s="47"/>
      <c r="V626" s="47"/>
      <c r="W626" s="47"/>
      <c r="X626" s="46" t="str">
        <f>IFERROR(__xludf.DUMMYFUNCTION("if(T626="""","""",if($S626,""Not aligned w/ a specific learning goal."",T626&amp;"": ""&amp;vlookup(to_text(T626),'1.Learning-Goals'!$A$3:$B$100,2,FALSE)))"),"")</f>
        <v/>
      </c>
      <c r="Y626" s="46" t="str">
        <f>IFERROR(__xludf.DUMMYFUNCTION("if(U626="""","""",if($S626,""Not aligned w/ a specific learning goal."",U626&amp;"": ""&amp;vlookup(to_text(U626),'1.Learning-Goals'!$A$3:$B$100,2,FALSE)))"),"")</f>
        <v/>
      </c>
      <c r="Z626" s="46" t="str">
        <f>IFERROR(__xludf.DUMMYFUNCTION("if(V626="""","""",if($S626,""Not aligned w/ a specific learning goal."",V626&amp;"": ""&amp;vlookup(to_text(V626),'1.Learning-Goals'!$A$3:$B$100,2,FALSE)))"),"")</f>
        <v/>
      </c>
      <c r="AA626" s="46" t="str">
        <f>IFERROR(__xludf.DUMMYFUNCTION("if(W626="""","""",if($S626,""Not aligned w/ a specific learning goal."",W626&amp;"": ""&amp;vlookup(to_text(W626),'1.Learning-Goals'!$A$3:$B$100,2,FALSE)))"),"")</f>
        <v/>
      </c>
      <c r="AB626" s="48"/>
      <c r="AC626" s="48"/>
      <c r="AD626" s="48"/>
      <c r="AE626" s="48"/>
      <c r="AF626" s="48"/>
      <c r="AG626" s="48"/>
      <c r="AH626" s="48"/>
      <c r="AI626" s="48"/>
    </row>
    <row r="627">
      <c r="A627" s="41"/>
      <c r="B627" s="42" t="str">
        <f t="shared" si="1"/>
        <v/>
      </c>
      <c r="C627" s="38" t="s">
        <v>1740</v>
      </c>
      <c r="D627" s="43" t="s">
        <v>1574</v>
      </c>
      <c r="E627" s="38" t="s">
        <v>363</v>
      </c>
      <c r="F627" s="38" t="s">
        <v>438</v>
      </c>
      <c r="G627" s="43">
        <v>8.0</v>
      </c>
      <c r="H627" s="38" t="s">
        <v>6</v>
      </c>
      <c r="I627" s="43" t="s">
        <v>439</v>
      </c>
      <c r="J627" s="50"/>
      <c r="K627" s="50"/>
      <c r="L627" s="50"/>
      <c r="M627" s="43"/>
      <c r="N627" s="43"/>
      <c r="O627" s="38" t="s">
        <v>439</v>
      </c>
      <c r="P627" s="51" t="s">
        <v>1741</v>
      </c>
      <c r="Q627" s="45">
        <v>44385.0</v>
      </c>
      <c r="R627" s="46" t="str">
        <f>IFERROR(__xludf.DUMMYFUNCTION("if(isblank($A627),"""",REGEXREPLACE($A627,   "",?(\d),?"",  ""$1""&amp;""-""&amp;$H627))"),"")</f>
        <v/>
      </c>
      <c r="S627" s="47" t="b">
        <f t="shared" si="2"/>
        <v>0</v>
      </c>
      <c r="T627" s="47" t="str">
        <f>IFERROR(__xludf.DUMMYFUNCTION("iferror(split(A627,"","",TRUE,TRUE),"""")"),"")</f>
        <v/>
      </c>
      <c r="U627" s="47"/>
      <c r="V627" s="47"/>
      <c r="W627" s="47"/>
      <c r="X627" s="46" t="str">
        <f>IFERROR(__xludf.DUMMYFUNCTION("if(T627="""","""",if($S627,""Not aligned w/ a specific learning goal."",T627&amp;"": ""&amp;vlookup(to_text(T627),'1.Learning-Goals'!$A$3:$B$100,2,FALSE)))"),"")</f>
        <v/>
      </c>
      <c r="Y627" s="46" t="str">
        <f>IFERROR(__xludf.DUMMYFUNCTION("if(U627="""","""",if($S627,""Not aligned w/ a specific learning goal."",U627&amp;"": ""&amp;vlookup(to_text(U627),'1.Learning-Goals'!$A$3:$B$100,2,FALSE)))"),"")</f>
        <v/>
      </c>
      <c r="Z627" s="46" t="str">
        <f>IFERROR(__xludf.DUMMYFUNCTION("if(V627="""","""",if($S627,""Not aligned w/ a specific learning goal."",V627&amp;"": ""&amp;vlookup(to_text(V627),'1.Learning-Goals'!$A$3:$B$100,2,FALSE)))"),"")</f>
        <v/>
      </c>
      <c r="AA627" s="46" t="str">
        <f>IFERROR(__xludf.DUMMYFUNCTION("if(W627="""","""",if($S627,""Not aligned w/ a specific learning goal."",W627&amp;"": ""&amp;vlookup(to_text(W627),'1.Learning-Goals'!$A$3:$B$100,2,FALSE)))"),"")</f>
        <v/>
      </c>
      <c r="AB627" s="48"/>
      <c r="AC627" s="48"/>
      <c r="AD627" s="48"/>
      <c r="AE627" s="48"/>
      <c r="AF627" s="48"/>
      <c r="AG627" s="48"/>
      <c r="AH627" s="48"/>
      <c r="AI627" s="48"/>
    </row>
    <row r="628">
      <c r="A628" s="41"/>
      <c r="B628" s="42" t="str">
        <f t="shared" si="1"/>
        <v/>
      </c>
      <c r="C628" s="38" t="s">
        <v>1742</v>
      </c>
      <c r="D628" s="43" t="s">
        <v>1671</v>
      </c>
      <c r="E628" s="38" t="s">
        <v>363</v>
      </c>
      <c r="F628" s="38" t="s">
        <v>438</v>
      </c>
      <c r="G628" s="43">
        <v>8.0</v>
      </c>
      <c r="H628" s="38" t="s">
        <v>6</v>
      </c>
      <c r="I628" s="43" t="s">
        <v>439</v>
      </c>
      <c r="J628" s="50"/>
      <c r="K628" s="50"/>
      <c r="L628" s="50"/>
      <c r="M628" s="43"/>
      <c r="N628" s="43"/>
      <c r="O628" s="38" t="s">
        <v>439</v>
      </c>
      <c r="P628" s="51" t="s">
        <v>1743</v>
      </c>
      <c r="Q628" s="45">
        <v>44385.0</v>
      </c>
      <c r="R628" s="46" t="str">
        <f>IFERROR(__xludf.DUMMYFUNCTION("if(isblank($A628),"""",REGEXREPLACE($A628,   "",?(\d),?"",  ""$1""&amp;""-""&amp;$H628))"),"")</f>
        <v/>
      </c>
      <c r="S628" s="47" t="b">
        <f t="shared" si="2"/>
        <v>0</v>
      </c>
      <c r="T628" s="47" t="str">
        <f>IFERROR(__xludf.DUMMYFUNCTION("iferror(split(A628,"","",TRUE,TRUE),"""")"),"")</f>
        <v/>
      </c>
      <c r="U628" s="47"/>
      <c r="V628" s="47"/>
      <c r="W628" s="47"/>
      <c r="X628" s="46" t="str">
        <f>IFERROR(__xludf.DUMMYFUNCTION("if(T628="""","""",if($S628,""Not aligned w/ a specific learning goal."",T628&amp;"": ""&amp;vlookup(to_text(T628),'1.Learning-Goals'!$A$3:$B$100,2,FALSE)))"),"")</f>
        <v/>
      </c>
      <c r="Y628" s="46" t="str">
        <f>IFERROR(__xludf.DUMMYFUNCTION("if(U628="""","""",if($S628,""Not aligned w/ a specific learning goal."",U628&amp;"": ""&amp;vlookup(to_text(U628),'1.Learning-Goals'!$A$3:$B$100,2,FALSE)))"),"")</f>
        <v/>
      </c>
      <c r="Z628" s="46" t="str">
        <f>IFERROR(__xludf.DUMMYFUNCTION("if(V628="""","""",if($S628,""Not aligned w/ a specific learning goal."",V628&amp;"": ""&amp;vlookup(to_text(V628),'1.Learning-Goals'!$A$3:$B$100,2,FALSE)))"),"")</f>
        <v/>
      </c>
      <c r="AA628" s="46" t="str">
        <f>IFERROR(__xludf.DUMMYFUNCTION("if(W628="""","""",if($S628,""Not aligned w/ a specific learning goal."",W628&amp;"": ""&amp;vlookup(to_text(W628),'1.Learning-Goals'!$A$3:$B$100,2,FALSE)))"),"")</f>
        <v/>
      </c>
      <c r="AB628" s="48"/>
      <c r="AC628" s="48"/>
      <c r="AD628" s="48"/>
      <c r="AE628" s="48"/>
      <c r="AF628" s="48"/>
      <c r="AG628" s="48"/>
      <c r="AH628" s="48"/>
      <c r="AI628" s="48"/>
    </row>
    <row r="629">
      <c r="A629" s="41"/>
      <c r="B629" s="42" t="str">
        <f t="shared" si="1"/>
        <v/>
      </c>
      <c r="C629" s="38" t="s">
        <v>1744</v>
      </c>
      <c r="D629" s="43" t="s">
        <v>1599</v>
      </c>
      <c r="E629" s="38" t="s">
        <v>363</v>
      </c>
      <c r="F629" s="38" t="s">
        <v>438</v>
      </c>
      <c r="G629" s="43">
        <v>8.0</v>
      </c>
      <c r="H629" s="38" t="s">
        <v>6</v>
      </c>
      <c r="I629" s="43" t="s">
        <v>439</v>
      </c>
      <c r="J629" s="50"/>
      <c r="K629" s="50"/>
      <c r="L629" s="50"/>
      <c r="M629" s="43"/>
      <c r="N629" s="43"/>
      <c r="O629" s="38" t="s">
        <v>439</v>
      </c>
      <c r="P629" s="51" t="s">
        <v>1745</v>
      </c>
      <c r="Q629" s="45">
        <v>44385.0</v>
      </c>
      <c r="R629" s="46" t="str">
        <f>IFERROR(__xludf.DUMMYFUNCTION("if(isblank($A629),"""",REGEXREPLACE($A629,   "",?(\d),?"",  ""$1""&amp;""-""&amp;$H629))"),"")</f>
        <v/>
      </c>
      <c r="S629" s="47" t="b">
        <f t="shared" si="2"/>
        <v>0</v>
      </c>
      <c r="T629" s="47" t="str">
        <f>IFERROR(__xludf.DUMMYFUNCTION("iferror(split(A629,"","",TRUE,TRUE),"""")"),"")</f>
        <v/>
      </c>
      <c r="U629" s="47"/>
      <c r="V629" s="47"/>
      <c r="W629" s="47"/>
      <c r="X629" s="46" t="str">
        <f>IFERROR(__xludf.DUMMYFUNCTION("if(T629="""","""",if($S629,""Not aligned w/ a specific learning goal."",T629&amp;"": ""&amp;vlookup(to_text(T629),'1.Learning-Goals'!$A$3:$B$100,2,FALSE)))"),"")</f>
        <v/>
      </c>
      <c r="Y629" s="46" t="str">
        <f>IFERROR(__xludf.DUMMYFUNCTION("if(U629="""","""",if($S629,""Not aligned w/ a specific learning goal."",U629&amp;"": ""&amp;vlookup(to_text(U629),'1.Learning-Goals'!$A$3:$B$100,2,FALSE)))"),"")</f>
        <v/>
      </c>
      <c r="Z629" s="46" t="str">
        <f>IFERROR(__xludf.DUMMYFUNCTION("if(V629="""","""",if($S629,""Not aligned w/ a specific learning goal."",V629&amp;"": ""&amp;vlookup(to_text(V629),'1.Learning-Goals'!$A$3:$B$100,2,FALSE)))"),"")</f>
        <v/>
      </c>
      <c r="AA629" s="46" t="str">
        <f>IFERROR(__xludf.DUMMYFUNCTION("if(W629="""","""",if($S629,""Not aligned w/ a specific learning goal."",W629&amp;"": ""&amp;vlookup(to_text(W629),'1.Learning-Goals'!$A$3:$B$100,2,FALSE)))"),"")</f>
        <v/>
      </c>
      <c r="AB629" s="48"/>
      <c r="AC629" s="48"/>
      <c r="AD629" s="48"/>
      <c r="AE629" s="48"/>
      <c r="AF629" s="48"/>
      <c r="AG629" s="48"/>
      <c r="AH629" s="48"/>
      <c r="AI629" s="48"/>
    </row>
    <row r="630">
      <c r="A630" s="41"/>
      <c r="B630" s="42" t="str">
        <f t="shared" si="1"/>
        <v/>
      </c>
      <c r="C630" s="38" t="s">
        <v>1746</v>
      </c>
      <c r="D630" s="43" t="s">
        <v>1676</v>
      </c>
      <c r="E630" s="38" t="s">
        <v>363</v>
      </c>
      <c r="F630" s="38" t="s">
        <v>438</v>
      </c>
      <c r="G630" s="43">
        <v>8.0</v>
      </c>
      <c r="H630" s="38" t="s">
        <v>6</v>
      </c>
      <c r="I630" s="43" t="s">
        <v>439</v>
      </c>
      <c r="J630" s="50"/>
      <c r="K630" s="50"/>
      <c r="L630" s="50"/>
      <c r="M630" s="43"/>
      <c r="N630" s="43"/>
      <c r="O630" s="38" t="s">
        <v>439</v>
      </c>
      <c r="P630" s="51" t="s">
        <v>1747</v>
      </c>
      <c r="Q630" s="45">
        <v>44385.0</v>
      </c>
      <c r="R630" s="46" t="str">
        <f>IFERROR(__xludf.DUMMYFUNCTION("if(isblank($A630),"""",REGEXREPLACE($A630,   "",?(\d),?"",  ""$1""&amp;""-""&amp;$H630))"),"")</f>
        <v/>
      </c>
      <c r="S630" s="47" t="b">
        <f t="shared" si="2"/>
        <v>0</v>
      </c>
      <c r="T630" s="47" t="str">
        <f>IFERROR(__xludf.DUMMYFUNCTION("iferror(split(A630,"","",TRUE,TRUE),"""")"),"")</f>
        <v/>
      </c>
      <c r="U630" s="47"/>
      <c r="V630" s="47"/>
      <c r="W630" s="47"/>
      <c r="X630" s="46" t="str">
        <f>IFERROR(__xludf.DUMMYFUNCTION("if(T630="""","""",if($S630,""Not aligned w/ a specific learning goal."",T630&amp;"": ""&amp;vlookup(to_text(T630),'1.Learning-Goals'!$A$3:$B$100,2,FALSE)))"),"")</f>
        <v/>
      </c>
      <c r="Y630" s="46" t="str">
        <f>IFERROR(__xludf.DUMMYFUNCTION("if(U630="""","""",if($S630,""Not aligned w/ a specific learning goal."",U630&amp;"": ""&amp;vlookup(to_text(U630),'1.Learning-Goals'!$A$3:$B$100,2,FALSE)))"),"")</f>
        <v/>
      </c>
      <c r="Z630" s="46" t="str">
        <f>IFERROR(__xludf.DUMMYFUNCTION("if(V630="""","""",if($S630,""Not aligned w/ a specific learning goal."",V630&amp;"": ""&amp;vlookup(to_text(V630),'1.Learning-Goals'!$A$3:$B$100,2,FALSE)))"),"")</f>
        <v/>
      </c>
      <c r="AA630" s="46" t="str">
        <f>IFERROR(__xludf.DUMMYFUNCTION("if(W630="""","""",if($S630,""Not aligned w/ a specific learning goal."",W630&amp;"": ""&amp;vlookup(to_text(W630),'1.Learning-Goals'!$A$3:$B$100,2,FALSE)))"),"")</f>
        <v/>
      </c>
      <c r="AB630" s="48"/>
      <c r="AC630" s="48"/>
      <c r="AD630" s="48"/>
      <c r="AE630" s="48"/>
      <c r="AF630" s="48"/>
      <c r="AG630" s="48"/>
      <c r="AH630" s="48"/>
      <c r="AI630" s="48"/>
    </row>
    <row r="631">
      <c r="A631" s="41"/>
      <c r="B631" s="42" t="str">
        <f t="shared" si="1"/>
        <v/>
      </c>
      <c r="C631" s="38" t="s">
        <v>1748</v>
      </c>
      <c r="D631" s="43" t="s">
        <v>1749</v>
      </c>
      <c r="E631" s="38" t="s">
        <v>363</v>
      </c>
      <c r="F631" s="38" t="s">
        <v>438</v>
      </c>
      <c r="G631" s="43">
        <v>8.0</v>
      </c>
      <c r="H631" s="38" t="s">
        <v>6</v>
      </c>
      <c r="I631" s="43" t="s">
        <v>439</v>
      </c>
      <c r="J631" s="50"/>
      <c r="K631" s="50"/>
      <c r="L631" s="50"/>
      <c r="M631" s="43"/>
      <c r="N631" s="43"/>
      <c r="O631" s="38" t="s">
        <v>439</v>
      </c>
      <c r="P631" s="51" t="s">
        <v>1750</v>
      </c>
      <c r="Q631" s="45">
        <v>44385.0</v>
      </c>
      <c r="R631" s="46" t="str">
        <f>IFERROR(__xludf.DUMMYFUNCTION("if(isblank($A631),"""",REGEXREPLACE($A631,   "",?(\d),?"",  ""$1""&amp;""-""&amp;$H631))"),"")</f>
        <v/>
      </c>
      <c r="S631" s="47" t="b">
        <f t="shared" si="2"/>
        <v>0</v>
      </c>
      <c r="T631" s="47" t="str">
        <f>IFERROR(__xludf.DUMMYFUNCTION("iferror(split(A631,"","",TRUE,TRUE),"""")"),"")</f>
        <v/>
      </c>
      <c r="U631" s="47"/>
      <c r="V631" s="47"/>
      <c r="W631" s="47"/>
      <c r="X631" s="46" t="str">
        <f>IFERROR(__xludf.DUMMYFUNCTION("if(T631="""","""",if($S631,""Not aligned w/ a specific learning goal."",T631&amp;"": ""&amp;vlookup(to_text(T631),'1.Learning-Goals'!$A$3:$B$100,2,FALSE)))"),"")</f>
        <v/>
      </c>
      <c r="Y631" s="46" t="str">
        <f>IFERROR(__xludf.DUMMYFUNCTION("if(U631="""","""",if($S631,""Not aligned w/ a specific learning goal."",U631&amp;"": ""&amp;vlookup(to_text(U631),'1.Learning-Goals'!$A$3:$B$100,2,FALSE)))"),"")</f>
        <v/>
      </c>
      <c r="Z631" s="46" t="str">
        <f>IFERROR(__xludf.DUMMYFUNCTION("if(V631="""","""",if($S631,""Not aligned w/ a specific learning goal."",V631&amp;"": ""&amp;vlookup(to_text(V631),'1.Learning-Goals'!$A$3:$B$100,2,FALSE)))"),"")</f>
        <v/>
      </c>
      <c r="AA631" s="46" t="str">
        <f>IFERROR(__xludf.DUMMYFUNCTION("if(W631="""","""",if($S631,""Not aligned w/ a specific learning goal."",W631&amp;"": ""&amp;vlookup(to_text(W631),'1.Learning-Goals'!$A$3:$B$100,2,FALSE)))"),"")</f>
        <v/>
      </c>
      <c r="AB631" s="48"/>
      <c r="AC631" s="48"/>
      <c r="AD631" s="48"/>
      <c r="AE631" s="48"/>
      <c r="AF631" s="48"/>
      <c r="AG631" s="48"/>
      <c r="AH631" s="48"/>
      <c r="AI631" s="48"/>
    </row>
    <row r="632">
      <c r="A632" s="41"/>
      <c r="B632" s="42" t="str">
        <f t="shared" si="1"/>
        <v/>
      </c>
      <c r="C632" s="38" t="s">
        <v>1751</v>
      </c>
      <c r="D632" s="43" t="s">
        <v>1752</v>
      </c>
      <c r="E632" s="38" t="s">
        <v>363</v>
      </c>
      <c r="F632" s="38" t="s">
        <v>438</v>
      </c>
      <c r="G632" s="43">
        <v>8.0</v>
      </c>
      <c r="H632" s="38" t="s">
        <v>6</v>
      </c>
      <c r="I632" s="43" t="s">
        <v>439</v>
      </c>
      <c r="J632" s="50"/>
      <c r="K632" s="50"/>
      <c r="L632" s="50"/>
      <c r="M632" s="43"/>
      <c r="N632" s="43"/>
      <c r="O632" s="38" t="s">
        <v>439</v>
      </c>
      <c r="P632" s="51" t="s">
        <v>1753</v>
      </c>
      <c r="Q632" s="45">
        <v>44385.0</v>
      </c>
      <c r="R632" s="46" t="str">
        <f>IFERROR(__xludf.DUMMYFUNCTION("if(isblank($A632),"""",REGEXREPLACE($A632,   "",?(\d),?"",  ""$1""&amp;""-""&amp;$H632))"),"")</f>
        <v/>
      </c>
      <c r="S632" s="47" t="b">
        <f t="shared" si="2"/>
        <v>0</v>
      </c>
      <c r="T632" s="47" t="str">
        <f>IFERROR(__xludf.DUMMYFUNCTION("iferror(split(A632,"","",TRUE,TRUE),"""")"),"")</f>
        <v/>
      </c>
      <c r="U632" s="47"/>
      <c r="V632" s="47"/>
      <c r="W632" s="47"/>
      <c r="X632" s="46" t="str">
        <f>IFERROR(__xludf.DUMMYFUNCTION("if(T632="""","""",if($S632,""Not aligned w/ a specific learning goal."",T632&amp;"": ""&amp;vlookup(to_text(T632),'1.Learning-Goals'!$A$3:$B$100,2,FALSE)))"),"")</f>
        <v/>
      </c>
      <c r="Y632" s="46" t="str">
        <f>IFERROR(__xludf.DUMMYFUNCTION("if(U632="""","""",if($S632,""Not aligned w/ a specific learning goal."",U632&amp;"": ""&amp;vlookup(to_text(U632),'1.Learning-Goals'!$A$3:$B$100,2,FALSE)))"),"")</f>
        <v/>
      </c>
      <c r="Z632" s="46" t="str">
        <f>IFERROR(__xludf.DUMMYFUNCTION("if(V632="""","""",if($S632,""Not aligned w/ a specific learning goal."",V632&amp;"": ""&amp;vlookup(to_text(V632),'1.Learning-Goals'!$A$3:$B$100,2,FALSE)))"),"")</f>
        <v/>
      </c>
      <c r="AA632" s="46" t="str">
        <f>IFERROR(__xludf.DUMMYFUNCTION("if(W632="""","""",if($S632,""Not aligned w/ a specific learning goal."",W632&amp;"": ""&amp;vlookup(to_text(W632),'1.Learning-Goals'!$A$3:$B$100,2,FALSE)))"),"")</f>
        <v/>
      </c>
      <c r="AB632" s="48"/>
      <c r="AC632" s="48"/>
      <c r="AD632" s="48"/>
      <c r="AE632" s="48"/>
      <c r="AF632" s="48"/>
      <c r="AG632" s="48"/>
      <c r="AH632" s="48"/>
      <c r="AI632" s="48"/>
    </row>
    <row r="633">
      <c r="A633" s="41"/>
      <c r="B633" s="42" t="str">
        <f t="shared" si="1"/>
        <v/>
      </c>
      <c r="C633" s="38" t="s">
        <v>1754</v>
      </c>
      <c r="D633" s="43" t="s">
        <v>1683</v>
      </c>
      <c r="E633" s="38" t="s">
        <v>363</v>
      </c>
      <c r="F633" s="38" t="s">
        <v>438</v>
      </c>
      <c r="G633" s="43">
        <v>8.0</v>
      </c>
      <c r="H633" s="38" t="s">
        <v>6</v>
      </c>
      <c r="I633" s="43" t="s">
        <v>439</v>
      </c>
      <c r="J633" s="50"/>
      <c r="K633" s="50"/>
      <c r="L633" s="50"/>
      <c r="M633" s="43"/>
      <c r="N633" s="43"/>
      <c r="O633" s="38" t="s">
        <v>439</v>
      </c>
      <c r="P633" s="51" t="s">
        <v>1755</v>
      </c>
      <c r="Q633" s="45">
        <v>44385.0</v>
      </c>
      <c r="R633" s="46" t="str">
        <f>IFERROR(__xludf.DUMMYFUNCTION("if(isblank($A633),"""",REGEXREPLACE($A633,   "",?(\d),?"",  ""$1""&amp;""-""&amp;$H633))"),"")</f>
        <v/>
      </c>
      <c r="S633" s="47" t="b">
        <f t="shared" si="2"/>
        <v>0</v>
      </c>
      <c r="T633" s="47" t="str">
        <f>IFERROR(__xludf.DUMMYFUNCTION("iferror(split(A633,"","",TRUE,TRUE),"""")"),"")</f>
        <v/>
      </c>
      <c r="U633" s="47"/>
      <c r="V633" s="47"/>
      <c r="W633" s="47"/>
      <c r="X633" s="46" t="str">
        <f>IFERROR(__xludf.DUMMYFUNCTION("if(T633="""","""",if($S633,""Not aligned w/ a specific learning goal."",T633&amp;"": ""&amp;vlookup(to_text(T633),'1.Learning-Goals'!$A$3:$B$100,2,FALSE)))"),"")</f>
        <v/>
      </c>
      <c r="Y633" s="46" t="str">
        <f>IFERROR(__xludf.DUMMYFUNCTION("if(U633="""","""",if($S633,""Not aligned w/ a specific learning goal."",U633&amp;"": ""&amp;vlookup(to_text(U633),'1.Learning-Goals'!$A$3:$B$100,2,FALSE)))"),"")</f>
        <v/>
      </c>
      <c r="Z633" s="46" t="str">
        <f>IFERROR(__xludf.DUMMYFUNCTION("if(V633="""","""",if($S633,""Not aligned w/ a specific learning goal."",V633&amp;"": ""&amp;vlookup(to_text(V633),'1.Learning-Goals'!$A$3:$B$100,2,FALSE)))"),"")</f>
        <v/>
      </c>
      <c r="AA633" s="46" t="str">
        <f>IFERROR(__xludf.DUMMYFUNCTION("if(W633="""","""",if($S633,""Not aligned w/ a specific learning goal."",W633&amp;"": ""&amp;vlookup(to_text(W633),'1.Learning-Goals'!$A$3:$B$100,2,FALSE)))"),"")</f>
        <v/>
      </c>
      <c r="AB633" s="48"/>
      <c r="AC633" s="48"/>
      <c r="AD633" s="48"/>
      <c r="AE633" s="48"/>
      <c r="AF633" s="48"/>
      <c r="AG633" s="48"/>
      <c r="AH633" s="48"/>
      <c r="AI633" s="48"/>
    </row>
    <row r="634">
      <c r="A634" s="41"/>
      <c r="B634" s="42" t="str">
        <f t="shared" si="1"/>
        <v/>
      </c>
      <c r="C634" s="38" t="s">
        <v>1756</v>
      </c>
      <c r="D634" s="43" t="s">
        <v>1686</v>
      </c>
      <c r="E634" s="38" t="s">
        <v>363</v>
      </c>
      <c r="F634" s="38" t="s">
        <v>438</v>
      </c>
      <c r="G634" s="43">
        <v>8.0</v>
      </c>
      <c r="H634" s="38" t="s">
        <v>6</v>
      </c>
      <c r="I634" s="43" t="s">
        <v>439</v>
      </c>
      <c r="J634" s="50"/>
      <c r="K634" s="50"/>
      <c r="L634" s="50"/>
      <c r="M634" s="43"/>
      <c r="N634" s="43"/>
      <c r="O634" s="38" t="s">
        <v>439</v>
      </c>
      <c r="P634" s="51" t="s">
        <v>1757</v>
      </c>
      <c r="Q634" s="45">
        <v>44385.0</v>
      </c>
      <c r="R634" s="46" t="str">
        <f>IFERROR(__xludf.DUMMYFUNCTION("if(isblank($A634),"""",REGEXREPLACE($A634,   "",?(\d),?"",  ""$1""&amp;""-""&amp;$H634))"),"")</f>
        <v/>
      </c>
      <c r="S634" s="47" t="b">
        <f t="shared" si="2"/>
        <v>0</v>
      </c>
      <c r="T634" s="47" t="str">
        <f>IFERROR(__xludf.DUMMYFUNCTION("iferror(split(A634,"","",TRUE,TRUE),"""")"),"")</f>
        <v/>
      </c>
      <c r="U634" s="47"/>
      <c r="V634" s="47"/>
      <c r="W634" s="47"/>
      <c r="X634" s="46" t="str">
        <f>IFERROR(__xludf.DUMMYFUNCTION("if(T634="""","""",if($S634,""Not aligned w/ a specific learning goal."",T634&amp;"": ""&amp;vlookup(to_text(T634),'1.Learning-Goals'!$A$3:$B$100,2,FALSE)))"),"")</f>
        <v/>
      </c>
      <c r="Y634" s="46" t="str">
        <f>IFERROR(__xludf.DUMMYFUNCTION("if(U634="""","""",if($S634,""Not aligned w/ a specific learning goal."",U634&amp;"": ""&amp;vlookup(to_text(U634),'1.Learning-Goals'!$A$3:$B$100,2,FALSE)))"),"")</f>
        <v/>
      </c>
      <c r="Z634" s="46" t="str">
        <f>IFERROR(__xludf.DUMMYFUNCTION("if(V634="""","""",if($S634,""Not aligned w/ a specific learning goal."",V634&amp;"": ""&amp;vlookup(to_text(V634),'1.Learning-Goals'!$A$3:$B$100,2,FALSE)))"),"")</f>
        <v/>
      </c>
      <c r="AA634" s="46" t="str">
        <f>IFERROR(__xludf.DUMMYFUNCTION("if(W634="""","""",if($S634,""Not aligned w/ a specific learning goal."",W634&amp;"": ""&amp;vlookup(to_text(W634),'1.Learning-Goals'!$A$3:$B$100,2,FALSE)))"),"")</f>
        <v/>
      </c>
      <c r="AB634" s="48"/>
      <c r="AC634" s="48"/>
      <c r="AD634" s="48"/>
      <c r="AE634" s="48"/>
      <c r="AF634" s="48"/>
      <c r="AG634" s="48"/>
      <c r="AH634" s="48"/>
      <c r="AI634" s="48"/>
    </row>
    <row r="635">
      <c r="A635" s="41"/>
      <c r="B635" s="42" t="str">
        <f t="shared" si="1"/>
        <v/>
      </c>
      <c r="C635" s="38" t="s">
        <v>1758</v>
      </c>
      <c r="D635" s="43" t="s">
        <v>1616</v>
      </c>
      <c r="E635" s="38" t="s">
        <v>363</v>
      </c>
      <c r="F635" s="38" t="s">
        <v>438</v>
      </c>
      <c r="G635" s="43">
        <v>8.0</v>
      </c>
      <c r="H635" s="38" t="s">
        <v>6</v>
      </c>
      <c r="I635" s="43" t="s">
        <v>439</v>
      </c>
      <c r="J635" s="50"/>
      <c r="K635" s="50"/>
      <c r="L635" s="50"/>
      <c r="M635" s="43"/>
      <c r="N635" s="43"/>
      <c r="O635" s="38" t="s">
        <v>439</v>
      </c>
      <c r="P635" s="51" t="s">
        <v>1759</v>
      </c>
      <c r="Q635" s="45">
        <v>44385.0</v>
      </c>
      <c r="R635" s="46" t="str">
        <f>IFERROR(__xludf.DUMMYFUNCTION("if(isblank($A635),"""",REGEXREPLACE($A635,   "",?(\d),?"",  ""$1""&amp;""-""&amp;$H635))"),"")</f>
        <v/>
      </c>
      <c r="S635" s="47" t="b">
        <f t="shared" si="2"/>
        <v>0</v>
      </c>
      <c r="T635" s="47" t="str">
        <f>IFERROR(__xludf.DUMMYFUNCTION("iferror(split(A635,"","",TRUE,TRUE),"""")"),"")</f>
        <v/>
      </c>
      <c r="U635" s="47"/>
      <c r="V635" s="47"/>
      <c r="W635" s="47"/>
      <c r="X635" s="46" t="str">
        <f>IFERROR(__xludf.DUMMYFUNCTION("if(T635="""","""",if($S635,""Not aligned w/ a specific learning goal."",T635&amp;"": ""&amp;vlookup(to_text(T635),'1.Learning-Goals'!$A$3:$B$100,2,FALSE)))"),"")</f>
        <v/>
      </c>
      <c r="Y635" s="46" t="str">
        <f>IFERROR(__xludf.DUMMYFUNCTION("if(U635="""","""",if($S635,""Not aligned w/ a specific learning goal."",U635&amp;"": ""&amp;vlookup(to_text(U635),'1.Learning-Goals'!$A$3:$B$100,2,FALSE)))"),"")</f>
        <v/>
      </c>
      <c r="Z635" s="46" t="str">
        <f>IFERROR(__xludf.DUMMYFUNCTION("if(V635="""","""",if($S635,""Not aligned w/ a specific learning goal."",V635&amp;"": ""&amp;vlookup(to_text(V635),'1.Learning-Goals'!$A$3:$B$100,2,FALSE)))"),"")</f>
        <v/>
      </c>
      <c r="AA635" s="46" t="str">
        <f>IFERROR(__xludf.DUMMYFUNCTION("if(W635="""","""",if($S635,""Not aligned w/ a specific learning goal."",W635&amp;"": ""&amp;vlookup(to_text(W635),'1.Learning-Goals'!$A$3:$B$100,2,FALSE)))"),"")</f>
        <v/>
      </c>
      <c r="AB635" s="48"/>
      <c r="AC635" s="48"/>
      <c r="AD635" s="48"/>
      <c r="AE635" s="48"/>
      <c r="AF635" s="48"/>
      <c r="AG635" s="48"/>
      <c r="AH635" s="48"/>
      <c r="AI635" s="48"/>
    </row>
    <row r="636">
      <c r="A636" s="41"/>
      <c r="B636" s="42" t="str">
        <f t="shared" si="1"/>
        <v/>
      </c>
      <c r="C636" s="38" t="s">
        <v>1760</v>
      </c>
      <c r="D636" s="43" t="s">
        <v>1761</v>
      </c>
      <c r="E636" s="38" t="s">
        <v>363</v>
      </c>
      <c r="F636" s="38" t="s">
        <v>438</v>
      </c>
      <c r="G636" s="43">
        <v>8.0</v>
      </c>
      <c r="H636" s="38" t="s">
        <v>6</v>
      </c>
      <c r="I636" s="43" t="s">
        <v>439</v>
      </c>
      <c r="J636" s="50"/>
      <c r="K636" s="50"/>
      <c r="L636" s="50"/>
      <c r="M636" s="43"/>
      <c r="N636" s="43"/>
      <c r="O636" s="38" t="s">
        <v>439</v>
      </c>
      <c r="P636" s="51" t="s">
        <v>1762</v>
      </c>
      <c r="Q636" s="45">
        <v>44385.0</v>
      </c>
      <c r="R636" s="46" t="str">
        <f>IFERROR(__xludf.DUMMYFUNCTION("if(isblank($A636),"""",REGEXREPLACE($A636,   "",?(\d),?"",  ""$1""&amp;""-""&amp;$H636))"),"")</f>
        <v/>
      </c>
      <c r="S636" s="47" t="b">
        <f t="shared" si="2"/>
        <v>0</v>
      </c>
      <c r="T636" s="47" t="str">
        <f>IFERROR(__xludf.DUMMYFUNCTION("iferror(split(A636,"","",TRUE,TRUE),"""")"),"")</f>
        <v/>
      </c>
      <c r="U636" s="47"/>
      <c r="V636" s="47"/>
      <c r="W636" s="47"/>
      <c r="X636" s="46" t="str">
        <f>IFERROR(__xludf.DUMMYFUNCTION("if(T636="""","""",if($S636,""Not aligned w/ a specific learning goal."",T636&amp;"": ""&amp;vlookup(to_text(T636),'1.Learning-Goals'!$A$3:$B$100,2,FALSE)))"),"")</f>
        <v/>
      </c>
      <c r="Y636" s="46" t="str">
        <f>IFERROR(__xludf.DUMMYFUNCTION("if(U636="""","""",if($S636,""Not aligned w/ a specific learning goal."",U636&amp;"": ""&amp;vlookup(to_text(U636),'1.Learning-Goals'!$A$3:$B$100,2,FALSE)))"),"")</f>
        <v/>
      </c>
      <c r="Z636" s="46" t="str">
        <f>IFERROR(__xludf.DUMMYFUNCTION("if(V636="""","""",if($S636,""Not aligned w/ a specific learning goal."",V636&amp;"": ""&amp;vlookup(to_text(V636),'1.Learning-Goals'!$A$3:$B$100,2,FALSE)))"),"")</f>
        <v/>
      </c>
      <c r="AA636" s="46" t="str">
        <f>IFERROR(__xludf.DUMMYFUNCTION("if(W636="""","""",if($S636,""Not aligned w/ a specific learning goal."",W636&amp;"": ""&amp;vlookup(to_text(W636),'1.Learning-Goals'!$A$3:$B$100,2,FALSE)))"),"")</f>
        <v/>
      </c>
      <c r="AB636" s="48"/>
      <c r="AC636" s="48"/>
      <c r="AD636" s="48"/>
      <c r="AE636" s="48"/>
      <c r="AF636" s="48"/>
      <c r="AG636" s="48"/>
      <c r="AH636" s="48"/>
      <c r="AI636" s="48"/>
    </row>
    <row r="637">
      <c r="A637" s="41"/>
      <c r="B637" s="42" t="str">
        <f t="shared" si="1"/>
        <v/>
      </c>
      <c r="C637" s="38" t="s">
        <v>1763</v>
      </c>
      <c r="D637" s="43" t="s">
        <v>1764</v>
      </c>
      <c r="E637" s="38" t="s">
        <v>363</v>
      </c>
      <c r="F637" s="38" t="s">
        <v>438</v>
      </c>
      <c r="G637" s="43">
        <v>8.0</v>
      </c>
      <c r="H637" s="38" t="s">
        <v>6</v>
      </c>
      <c r="I637" s="43" t="s">
        <v>439</v>
      </c>
      <c r="J637" s="50"/>
      <c r="K637" s="50"/>
      <c r="L637" s="50"/>
      <c r="M637" s="43"/>
      <c r="N637" s="43"/>
      <c r="O637" s="38" t="s">
        <v>439</v>
      </c>
      <c r="P637" s="51" t="s">
        <v>1765</v>
      </c>
      <c r="Q637" s="45">
        <v>44385.0</v>
      </c>
      <c r="R637" s="46" t="str">
        <f>IFERROR(__xludf.DUMMYFUNCTION("if(isblank($A637),"""",REGEXREPLACE($A637,   "",?(\d),?"",  ""$1""&amp;""-""&amp;$H637))"),"")</f>
        <v/>
      </c>
      <c r="S637" s="47" t="b">
        <f t="shared" si="2"/>
        <v>0</v>
      </c>
      <c r="T637" s="47" t="str">
        <f>IFERROR(__xludf.DUMMYFUNCTION("iferror(split(A637,"","",TRUE,TRUE),"""")"),"")</f>
        <v/>
      </c>
      <c r="U637" s="47"/>
      <c r="V637" s="47"/>
      <c r="W637" s="47"/>
      <c r="X637" s="46" t="str">
        <f>IFERROR(__xludf.DUMMYFUNCTION("if(T637="""","""",if($S637,""Not aligned w/ a specific learning goal."",T637&amp;"": ""&amp;vlookup(to_text(T637),'1.Learning-Goals'!$A$3:$B$100,2,FALSE)))"),"")</f>
        <v/>
      </c>
      <c r="Y637" s="46" t="str">
        <f>IFERROR(__xludf.DUMMYFUNCTION("if(U637="""","""",if($S637,""Not aligned w/ a specific learning goal."",U637&amp;"": ""&amp;vlookup(to_text(U637),'1.Learning-Goals'!$A$3:$B$100,2,FALSE)))"),"")</f>
        <v/>
      </c>
      <c r="Z637" s="46" t="str">
        <f>IFERROR(__xludf.DUMMYFUNCTION("if(V637="""","""",if($S637,""Not aligned w/ a specific learning goal."",V637&amp;"": ""&amp;vlookup(to_text(V637),'1.Learning-Goals'!$A$3:$B$100,2,FALSE)))"),"")</f>
        <v/>
      </c>
      <c r="AA637" s="46" t="str">
        <f>IFERROR(__xludf.DUMMYFUNCTION("if(W637="""","""",if($S637,""Not aligned w/ a specific learning goal."",W637&amp;"": ""&amp;vlookup(to_text(W637),'1.Learning-Goals'!$A$3:$B$100,2,FALSE)))"),"")</f>
        <v/>
      </c>
      <c r="AB637" s="48"/>
      <c r="AC637" s="48"/>
      <c r="AD637" s="48"/>
      <c r="AE637" s="48"/>
      <c r="AF637" s="48"/>
      <c r="AG637" s="48"/>
      <c r="AH637" s="48"/>
      <c r="AI637" s="48"/>
    </row>
    <row r="638">
      <c r="A638" s="41"/>
      <c r="B638" s="42" t="str">
        <f t="shared" si="1"/>
        <v/>
      </c>
      <c r="C638" s="38" t="s">
        <v>1766</v>
      </c>
      <c r="D638" s="43" t="s">
        <v>1767</v>
      </c>
      <c r="E638" s="38" t="s">
        <v>363</v>
      </c>
      <c r="F638" s="38" t="s">
        <v>438</v>
      </c>
      <c r="G638" s="43">
        <v>8.0</v>
      </c>
      <c r="H638" s="38" t="s">
        <v>6</v>
      </c>
      <c r="I638" s="43" t="s">
        <v>439</v>
      </c>
      <c r="J638" s="50"/>
      <c r="K638" s="50"/>
      <c r="L638" s="50"/>
      <c r="M638" s="43"/>
      <c r="N638" s="43"/>
      <c r="O638" s="38" t="s">
        <v>439</v>
      </c>
      <c r="P638" s="51" t="s">
        <v>1768</v>
      </c>
      <c r="Q638" s="45">
        <v>44385.0</v>
      </c>
      <c r="R638" s="46" t="str">
        <f>IFERROR(__xludf.DUMMYFUNCTION("if(isblank($A638),"""",REGEXREPLACE($A638,   "",?(\d),?"",  ""$1""&amp;""-""&amp;$H638))"),"")</f>
        <v/>
      </c>
      <c r="S638" s="47" t="b">
        <f t="shared" si="2"/>
        <v>0</v>
      </c>
      <c r="T638" s="47" t="str">
        <f>IFERROR(__xludf.DUMMYFUNCTION("iferror(split(A638,"","",TRUE,TRUE),"""")"),"")</f>
        <v/>
      </c>
      <c r="U638" s="47"/>
      <c r="V638" s="47"/>
      <c r="W638" s="47"/>
      <c r="X638" s="46" t="str">
        <f>IFERROR(__xludf.DUMMYFUNCTION("if(T638="""","""",if($S638,""Not aligned w/ a specific learning goal."",T638&amp;"": ""&amp;vlookup(to_text(T638),'1.Learning-Goals'!$A$3:$B$100,2,FALSE)))"),"")</f>
        <v/>
      </c>
      <c r="Y638" s="46" t="str">
        <f>IFERROR(__xludf.DUMMYFUNCTION("if(U638="""","""",if($S638,""Not aligned w/ a specific learning goal."",U638&amp;"": ""&amp;vlookup(to_text(U638),'1.Learning-Goals'!$A$3:$B$100,2,FALSE)))"),"")</f>
        <v/>
      </c>
      <c r="Z638" s="46" t="str">
        <f>IFERROR(__xludf.DUMMYFUNCTION("if(V638="""","""",if($S638,""Not aligned w/ a specific learning goal."",V638&amp;"": ""&amp;vlookup(to_text(V638),'1.Learning-Goals'!$A$3:$B$100,2,FALSE)))"),"")</f>
        <v/>
      </c>
      <c r="AA638" s="46" t="str">
        <f>IFERROR(__xludf.DUMMYFUNCTION("if(W638="""","""",if($S638,""Not aligned w/ a specific learning goal."",W638&amp;"": ""&amp;vlookup(to_text(W638),'1.Learning-Goals'!$A$3:$B$100,2,FALSE)))"),"")</f>
        <v/>
      </c>
      <c r="AB638" s="48"/>
      <c r="AC638" s="48"/>
      <c r="AD638" s="48"/>
      <c r="AE638" s="48"/>
      <c r="AF638" s="48"/>
      <c r="AG638" s="48"/>
      <c r="AH638" s="48"/>
      <c r="AI638" s="48"/>
    </row>
    <row r="639">
      <c r="A639" s="41"/>
      <c r="B639" s="42" t="str">
        <f t="shared" si="1"/>
        <v/>
      </c>
      <c r="C639" s="38" t="s">
        <v>1769</v>
      </c>
      <c r="D639" s="43" t="s">
        <v>1700</v>
      </c>
      <c r="E639" s="38" t="s">
        <v>363</v>
      </c>
      <c r="F639" s="38" t="s">
        <v>438</v>
      </c>
      <c r="G639" s="43">
        <v>8.0</v>
      </c>
      <c r="H639" s="38" t="s">
        <v>6</v>
      </c>
      <c r="I639" s="43" t="s">
        <v>439</v>
      </c>
      <c r="J639" s="50"/>
      <c r="K639" s="50"/>
      <c r="L639" s="50"/>
      <c r="M639" s="43"/>
      <c r="N639" s="43"/>
      <c r="O639" s="38" t="s">
        <v>439</v>
      </c>
      <c r="P639" s="51" t="s">
        <v>1770</v>
      </c>
      <c r="Q639" s="45">
        <v>44385.0</v>
      </c>
      <c r="R639" s="46" t="str">
        <f>IFERROR(__xludf.DUMMYFUNCTION("if(isblank($A639),"""",REGEXREPLACE($A639,   "",?(\d),?"",  ""$1""&amp;""-""&amp;$H639))"),"")</f>
        <v/>
      </c>
      <c r="S639" s="47" t="b">
        <f t="shared" si="2"/>
        <v>0</v>
      </c>
      <c r="T639" s="47" t="str">
        <f>IFERROR(__xludf.DUMMYFUNCTION("iferror(split(A639,"","",TRUE,TRUE),"""")"),"")</f>
        <v/>
      </c>
      <c r="U639" s="47"/>
      <c r="V639" s="47"/>
      <c r="W639" s="47"/>
      <c r="X639" s="46" t="str">
        <f>IFERROR(__xludf.DUMMYFUNCTION("if(T639="""","""",if($S639,""Not aligned w/ a specific learning goal."",T639&amp;"": ""&amp;vlookup(to_text(T639),'1.Learning-Goals'!$A$3:$B$100,2,FALSE)))"),"")</f>
        <v/>
      </c>
      <c r="Y639" s="46" t="str">
        <f>IFERROR(__xludf.DUMMYFUNCTION("if(U639="""","""",if($S639,""Not aligned w/ a specific learning goal."",U639&amp;"": ""&amp;vlookup(to_text(U639),'1.Learning-Goals'!$A$3:$B$100,2,FALSE)))"),"")</f>
        <v/>
      </c>
      <c r="Z639" s="46" t="str">
        <f>IFERROR(__xludf.DUMMYFUNCTION("if(V639="""","""",if($S639,""Not aligned w/ a specific learning goal."",V639&amp;"": ""&amp;vlookup(to_text(V639),'1.Learning-Goals'!$A$3:$B$100,2,FALSE)))"),"")</f>
        <v/>
      </c>
      <c r="AA639" s="46" t="str">
        <f>IFERROR(__xludf.DUMMYFUNCTION("if(W639="""","""",if($S639,""Not aligned w/ a specific learning goal."",W639&amp;"": ""&amp;vlookup(to_text(W639),'1.Learning-Goals'!$A$3:$B$100,2,FALSE)))"),"")</f>
        <v/>
      </c>
      <c r="AB639" s="48"/>
      <c r="AC639" s="48"/>
      <c r="AD639" s="48"/>
      <c r="AE639" s="48"/>
      <c r="AF639" s="48"/>
      <c r="AG639" s="48"/>
      <c r="AH639" s="48"/>
      <c r="AI639" s="48"/>
    </row>
    <row r="640">
      <c r="A640" s="41"/>
      <c r="B640" s="42" t="str">
        <f t="shared" si="1"/>
        <v/>
      </c>
      <c r="C640" s="38" t="s">
        <v>1771</v>
      </c>
      <c r="D640" s="43" t="s">
        <v>463</v>
      </c>
      <c r="E640" s="38" t="s">
        <v>363</v>
      </c>
      <c r="F640" s="38" t="s">
        <v>438</v>
      </c>
      <c r="G640" s="43">
        <v>8.0</v>
      </c>
      <c r="H640" s="38" t="s">
        <v>6</v>
      </c>
      <c r="I640" s="43" t="s">
        <v>439</v>
      </c>
      <c r="J640" s="50"/>
      <c r="K640" s="50"/>
      <c r="L640" s="50"/>
      <c r="M640" s="43"/>
      <c r="N640" s="43"/>
      <c r="O640" s="38" t="s">
        <v>439</v>
      </c>
      <c r="P640" s="51" t="s">
        <v>1772</v>
      </c>
      <c r="Q640" s="45">
        <v>44385.0</v>
      </c>
      <c r="R640" s="46" t="str">
        <f>IFERROR(__xludf.DUMMYFUNCTION("if(isblank($A640),"""",REGEXREPLACE($A640,   "",?(\d),?"",  ""$1""&amp;""-""&amp;$H640))"),"")</f>
        <v/>
      </c>
      <c r="S640" s="47" t="b">
        <f t="shared" si="2"/>
        <v>0</v>
      </c>
      <c r="T640" s="47" t="str">
        <f>IFERROR(__xludf.DUMMYFUNCTION("iferror(split(A640,"","",TRUE,TRUE),"""")"),"")</f>
        <v/>
      </c>
      <c r="U640" s="47"/>
      <c r="V640" s="47"/>
      <c r="W640" s="47"/>
      <c r="X640" s="46" t="str">
        <f>IFERROR(__xludf.DUMMYFUNCTION("if(T640="""","""",if($S640,""Not aligned w/ a specific learning goal."",T640&amp;"": ""&amp;vlookup(to_text(T640),'1.Learning-Goals'!$A$3:$B$100,2,FALSE)))"),"")</f>
        <v/>
      </c>
      <c r="Y640" s="46" t="str">
        <f>IFERROR(__xludf.DUMMYFUNCTION("if(U640="""","""",if($S640,""Not aligned w/ a specific learning goal."",U640&amp;"": ""&amp;vlookup(to_text(U640),'1.Learning-Goals'!$A$3:$B$100,2,FALSE)))"),"")</f>
        <v/>
      </c>
      <c r="Z640" s="46" t="str">
        <f>IFERROR(__xludf.DUMMYFUNCTION("if(V640="""","""",if($S640,""Not aligned w/ a specific learning goal."",V640&amp;"": ""&amp;vlookup(to_text(V640),'1.Learning-Goals'!$A$3:$B$100,2,FALSE)))"),"")</f>
        <v/>
      </c>
      <c r="AA640" s="46" t="str">
        <f>IFERROR(__xludf.DUMMYFUNCTION("if(W640="""","""",if($S640,""Not aligned w/ a specific learning goal."",W640&amp;"": ""&amp;vlookup(to_text(W640),'1.Learning-Goals'!$A$3:$B$100,2,FALSE)))"),"")</f>
        <v/>
      </c>
      <c r="AB640" s="48"/>
      <c r="AC640" s="48"/>
      <c r="AD640" s="48"/>
      <c r="AE640" s="48"/>
      <c r="AF640" s="48"/>
      <c r="AG640" s="48"/>
      <c r="AH640" s="48"/>
      <c r="AI640" s="48"/>
    </row>
    <row r="641">
      <c r="A641" s="41"/>
      <c r="B641" s="42" t="str">
        <f t="shared" si="1"/>
        <v/>
      </c>
      <c r="C641" s="38" t="s">
        <v>1773</v>
      </c>
      <c r="D641" s="43" t="s">
        <v>1774</v>
      </c>
      <c r="E641" s="38" t="s">
        <v>363</v>
      </c>
      <c r="F641" s="38" t="s">
        <v>438</v>
      </c>
      <c r="G641" s="43">
        <v>8.0</v>
      </c>
      <c r="H641" s="38" t="s">
        <v>6</v>
      </c>
      <c r="I641" s="43" t="s">
        <v>439</v>
      </c>
      <c r="J641" s="50"/>
      <c r="K641" s="50"/>
      <c r="L641" s="50"/>
      <c r="M641" s="43"/>
      <c r="N641" s="43"/>
      <c r="O641" s="38" t="s">
        <v>439</v>
      </c>
      <c r="P641" s="51" t="s">
        <v>1775</v>
      </c>
      <c r="Q641" s="45">
        <v>44385.0</v>
      </c>
      <c r="R641" s="46" t="str">
        <f>IFERROR(__xludf.DUMMYFUNCTION("if(isblank($A641),"""",REGEXREPLACE($A641,   "",?(\d),?"",  ""$1""&amp;""-""&amp;$H641))"),"")</f>
        <v/>
      </c>
      <c r="S641" s="47" t="b">
        <f t="shared" si="2"/>
        <v>0</v>
      </c>
      <c r="T641" s="47" t="str">
        <f>IFERROR(__xludf.DUMMYFUNCTION("iferror(split(A641,"","",TRUE,TRUE),"""")"),"")</f>
        <v/>
      </c>
      <c r="U641" s="47"/>
      <c r="V641" s="47"/>
      <c r="W641" s="47"/>
      <c r="X641" s="46" t="str">
        <f>IFERROR(__xludf.DUMMYFUNCTION("if(T641="""","""",if($S641,""Not aligned w/ a specific learning goal."",T641&amp;"": ""&amp;vlookup(to_text(T641),'1.Learning-Goals'!$A$3:$B$100,2,FALSE)))"),"")</f>
        <v/>
      </c>
      <c r="Y641" s="46" t="str">
        <f>IFERROR(__xludf.DUMMYFUNCTION("if(U641="""","""",if($S641,""Not aligned w/ a specific learning goal."",U641&amp;"": ""&amp;vlookup(to_text(U641),'1.Learning-Goals'!$A$3:$B$100,2,FALSE)))"),"")</f>
        <v/>
      </c>
      <c r="Z641" s="46" t="str">
        <f>IFERROR(__xludf.DUMMYFUNCTION("if(V641="""","""",if($S641,""Not aligned w/ a specific learning goal."",V641&amp;"": ""&amp;vlookup(to_text(V641),'1.Learning-Goals'!$A$3:$B$100,2,FALSE)))"),"")</f>
        <v/>
      </c>
      <c r="AA641" s="46" t="str">
        <f>IFERROR(__xludf.DUMMYFUNCTION("if(W641="""","""",if($S641,""Not aligned w/ a specific learning goal."",W641&amp;"": ""&amp;vlookup(to_text(W641),'1.Learning-Goals'!$A$3:$B$100,2,FALSE)))"),"")</f>
        <v/>
      </c>
      <c r="AB641" s="48"/>
      <c r="AC641" s="48"/>
      <c r="AD641" s="48"/>
      <c r="AE641" s="48"/>
      <c r="AF641" s="48"/>
      <c r="AG641" s="48"/>
      <c r="AH641" s="48"/>
      <c r="AI641" s="48"/>
    </row>
    <row r="642">
      <c r="A642" s="41"/>
      <c r="B642" s="42" t="str">
        <f t="shared" si="1"/>
        <v/>
      </c>
      <c r="C642" s="38" t="s">
        <v>1776</v>
      </c>
      <c r="D642" s="43" t="s">
        <v>1777</v>
      </c>
      <c r="E642" s="38" t="s">
        <v>363</v>
      </c>
      <c r="F642" s="38" t="s">
        <v>438</v>
      </c>
      <c r="G642" s="43">
        <v>8.0</v>
      </c>
      <c r="H642" s="38" t="s">
        <v>6</v>
      </c>
      <c r="I642" s="43" t="s">
        <v>439</v>
      </c>
      <c r="J642" s="50"/>
      <c r="K642" s="50"/>
      <c r="L642" s="50"/>
      <c r="M642" s="43"/>
      <c r="N642" s="43"/>
      <c r="O642" s="38" t="s">
        <v>439</v>
      </c>
      <c r="P642" s="51" t="s">
        <v>1778</v>
      </c>
      <c r="Q642" s="45">
        <v>44385.0</v>
      </c>
      <c r="R642" s="46" t="str">
        <f>IFERROR(__xludf.DUMMYFUNCTION("if(isblank($A642),"""",REGEXREPLACE($A642,   "",?(\d),?"",  ""$1""&amp;""-""&amp;$H642))"),"")</f>
        <v/>
      </c>
      <c r="S642" s="47" t="b">
        <f t="shared" si="2"/>
        <v>0</v>
      </c>
      <c r="T642" s="47" t="str">
        <f>IFERROR(__xludf.DUMMYFUNCTION("iferror(split(A642,"","",TRUE,TRUE),"""")"),"")</f>
        <v/>
      </c>
      <c r="U642" s="47"/>
      <c r="V642" s="47"/>
      <c r="W642" s="47"/>
      <c r="X642" s="46" t="str">
        <f>IFERROR(__xludf.DUMMYFUNCTION("if(T642="""","""",if($S642,""Not aligned w/ a specific learning goal."",T642&amp;"": ""&amp;vlookup(to_text(T642),'1.Learning-Goals'!$A$3:$B$100,2,FALSE)))"),"")</f>
        <v/>
      </c>
      <c r="Y642" s="46" t="str">
        <f>IFERROR(__xludf.DUMMYFUNCTION("if(U642="""","""",if($S642,""Not aligned w/ a specific learning goal."",U642&amp;"": ""&amp;vlookup(to_text(U642),'1.Learning-Goals'!$A$3:$B$100,2,FALSE)))"),"")</f>
        <v/>
      </c>
      <c r="Z642" s="46" t="str">
        <f>IFERROR(__xludf.DUMMYFUNCTION("if(V642="""","""",if($S642,""Not aligned w/ a specific learning goal."",V642&amp;"": ""&amp;vlookup(to_text(V642),'1.Learning-Goals'!$A$3:$B$100,2,FALSE)))"),"")</f>
        <v/>
      </c>
      <c r="AA642" s="46" t="str">
        <f>IFERROR(__xludf.DUMMYFUNCTION("if(W642="""","""",if($S642,""Not aligned w/ a specific learning goal."",W642&amp;"": ""&amp;vlookup(to_text(W642),'1.Learning-Goals'!$A$3:$B$100,2,FALSE)))"),"")</f>
        <v/>
      </c>
      <c r="AB642" s="48"/>
      <c r="AC642" s="48"/>
      <c r="AD642" s="48"/>
      <c r="AE642" s="48"/>
      <c r="AF642" s="48"/>
      <c r="AG642" s="48"/>
      <c r="AH642" s="48"/>
      <c r="AI642" s="48"/>
    </row>
    <row r="643">
      <c r="A643" s="41"/>
      <c r="B643" s="42" t="str">
        <f t="shared" si="1"/>
        <v/>
      </c>
      <c r="C643" s="38" t="s">
        <v>1779</v>
      </c>
      <c r="D643" s="43" t="s">
        <v>1559</v>
      </c>
      <c r="E643" s="38" t="s">
        <v>363</v>
      </c>
      <c r="F643" s="38" t="s">
        <v>438</v>
      </c>
      <c r="G643" s="43">
        <v>8.0</v>
      </c>
      <c r="H643" s="38" t="s">
        <v>6</v>
      </c>
      <c r="I643" s="43" t="s">
        <v>439</v>
      </c>
      <c r="J643" s="50"/>
      <c r="K643" s="50"/>
      <c r="L643" s="50"/>
      <c r="M643" s="43"/>
      <c r="N643" s="43"/>
      <c r="O643" s="38" t="s">
        <v>439</v>
      </c>
      <c r="P643" s="51" t="s">
        <v>1780</v>
      </c>
      <c r="Q643" s="45">
        <v>44385.0</v>
      </c>
      <c r="R643" s="46" t="str">
        <f>IFERROR(__xludf.DUMMYFUNCTION("if(isblank($A643),"""",REGEXREPLACE($A643,   "",?(\d),?"",  ""$1""&amp;""-""&amp;$H643))"),"")</f>
        <v/>
      </c>
      <c r="S643" s="47" t="b">
        <f t="shared" si="2"/>
        <v>0</v>
      </c>
      <c r="T643" s="47" t="str">
        <f>IFERROR(__xludf.DUMMYFUNCTION("iferror(split(A643,"","",TRUE,TRUE),"""")"),"")</f>
        <v/>
      </c>
      <c r="U643" s="47"/>
      <c r="V643" s="47"/>
      <c r="W643" s="47"/>
      <c r="X643" s="46" t="str">
        <f>IFERROR(__xludf.DUMMYFUNCTION("if(T643="""","""",if($S643,""Not aligned w/ a specific learning goal."",T643&amp;"": ""&amp;vlookup(to_text(T643),'1.Learning-Goals'!$A$3:$B$100,2,FALSE)))"),"")</f>
        <v/>
      </c>
      <c r="Y643" s="46" t="str">
        <f>IFERROR(__xludf.DUMMYFUNCTION("if(U643="""","""",if($S643,""Not aligned w/ a specific learning goal."",U643&amp;"": ""&amp;vlookup(to_text(U643),'1.Learning-Goals'!$A$3:$B$100,2,FALSE)))"),"")</f>
        <v/>
      </c>
      <c r="Z643" s="46" t="str">
        <f>IFERROR(__xludf.DUMMYFUNCTION("if(V643="""","""",if($S643,""Not aligned w/ a specific learning goal."",V643&amp;"": ""&amp;vlookup(to_text(V643),'1.Learning-Goals'!$A$3:$B$100,2,FALSE)))"),"")</f>
        <v/>
      </c>
      <c r="AA643" s="46" t="str">
        <f>IFERROR(__xludf.DUMMYFUNCTION("if(W643="""","""",if($S643,""Not aligned w/ a specific learning goal."",W643&amp;"": ""&amp;vlookup(to_text(W643),'1.Learning-Goals'!$A$3:$B$100,2,FALSE)))"),"")</f>
        <v/>
      </c>
      <c r="AB643" s="48"/>
      <c r="AC643" s="48"/>
      <c r="AD643" s="48"/>
      <c r="AE643" s="48"/>
      <c r="AF643" s="48"/>
      <c r="AG643" s="48"/>
      <c r="AH643" s="48"/>
      <c r="AI643" s="48"/>
    </row>
    <row r="644">
      <c r="A644" s="41"/>
      <c r="B644" s="42" t="str">
        <f t="shared" si="1"/>
        <v/>
      </c>
      <c r="C644" s="38" t="s">
        <v>1781</v>
      </c>
      <c r="D644" s="43" t="s">
        <v>1782</v>
      </c>
      <c r="E644" s="38" t="s">
        <v>363</v>
      </c>
      <c r="F644" s="38" t="s">
        <v>438</v>
      </c>
      <c r="G644" s="43" t="s">
        <v>703</v>
      </c>
      <c r="H644" s="38" t="s">
        <v>6</v>
      </c>
      <c r="I644" s="43" t="s">
        <v>439</v>
      </c>
      <c r="J644" s="50"/>
      <c r="K644" s="50"/>
      <c r="L644" s="50"/>
      <c r="M644" s="43"/>
      <c r="N644" s="43"/>
      <c r="O644" s="38" t="s">
        <v>439</v>
      </c>
      <c r="P644" s="51" t="s">
        <v>1783</v>
      </c>
      <c r="Q644" s="45">
        <v>44451.0</v>
      </c>
      <c r="R644" s="46" t="str">
        <f>IFERROR(__xludf.DUMMYFUNCTION("if(isblank($A644),"""",REGEXREPLACE($A644,   "",?(\d),?"",  ""$1""&amp;""-""&amp;$H644))"),"")</f>
        <v/>
      </c>
      <c r="S644" s="47" t="b">
        <f t="shared" si="2"/>
        <v>0</v>
      </c>
      <c r="T644" s="47" t="str">
        <f>IFERROR(__xludf.DUMMYFUNCTION("iferror(split(A644,"","",TRUE,TRUE),"""")"),"")</f>
        <v/>
      </c>
      <c r="U644" s="47"/>
      <c r="V644" s="47"/>
      <c r="W644" s="47"/>
      <c r="X644" s="46" t="str">
        <f>IFERROR(__xludf.DUMMYFUNCTION("if(T644="""","""",if($S644,""Not aligned w/ a specific learning goal."",T644&amp;"": ""&amp;vlookup(to_text(T644),'1.Learning-Goals'!$A$3:$B$100,2,FALSE)))"),"")</f>
        <v/>
      </c>
      <c r="Y644" s="46" t="str">
        <f>IFERROR(__xludf.DUMMYFUNCTION("if(U644="""","""",if($S644,""Not aligned w/ a specific learning goal."",U644&amp;"": ""&amp;vlookup(to_text(U644),'1.Learning-Goals'!$A$3:$B$100,2,FALSE)))"),"")</f>
        <v/>
      </c>
      <c r="Z644" s="46" t="str">
        <f>IFERROR(__xludf.DUMMYFUNCTION("if(V644="""","""",if($S644,""Not aligned w/ a specific learning goal."",V644&amp;"": ""&amp;vlookup(to_text(V644),'1.Learning-Goals'!$A$3:$B$100,2,FALSE)))"),"")</f>
        <v/>
      </c>
      <c r="AA644" s="46" t="str">
        <f>IFERROR(__xludf.DUMMYFUNCTION("if(W644="""","""",if($S644,""Not aligned w/ a specific learning goal."",W644&amp;"": ""&amp;vlookup(to_text(W644),'1.Learning-Goals'!$A$3:$B$100,2,FALSE)))"),"")</f>
        <v/>
      </c>
      <c r="AB644" s="48"/>
      <c r="AC644" s="48"/>
      <c r="AD644" s="48"/>
      <c r="AE644" s="48"/>
      <c r="AF644" s="48"/>
      <c r="AG644" s="48"/>
      <c r="AH644" s="48"/>
      <c r="AI644" s="48"/>
    </row>
    <row r="645">
      <c r="A645" s="41"/>
      <c r="B645" s="42" t="str">
        <f t="shared" si="1"/>
        <v/>
      </c>
      <c r="C645" s="38" t="s">
        <v>1784</v>
      </c>
      <c r="D645" s="43" t="s">
        <v>1785</v>
      </c>
      <c r="E645" s="38" t="s">
        <v>363</v>
      </c>
      <c r="F645" s="38" t="s">
        <v>438</v>
      </c>
      <c r="G645" s="43" t="s">
        <v>703</v>
      </c>
      <c r="H645" s="38" t="s">
        <v>6</v>
      </c>
      <c r="I645" s="43" t="s">
        <v>439</v>
      </c>
      <c r="J645" s="50"/>
      <c r="K645" s="50"/>
      <c r="L645" s="50"/>
      <c r="M645" s="43"/>
      <c r="N645" s="43"/>
      <c r="O645" s="38" t="s">
        <v>439</v>
      </c>
      <c r="P645" s="51" t="s">
        <v>1786</v>
      </c>
      <c r="Q645" s="45">
        <v>44451.0</v>
      </c>
      <c r="R645" s="46" t="str">
        <f>IFERROR(__xludf.DUMMYFUNCTION("if(isblank($A645),"""",REGEXREPLACE($A645,   "",?(\d),?"",  ""$1""&amp;""-""&amp;$H645))"),"")</f>
        <v/>
      </c>
      <c r="S645" s="47" t="b">
        <f t="shared" si="2"/>
        <v>0</v>
      </c>
      <c r="T645" s="47" t="str">
        <f>IFERROR(__xludf.DUMMYFUNCTION("iferror(split(A645,"","",TRUE,TRUE),"""")"),"")</f>
        <v/>
      </c>
      <c r="U645" s="47"/>
      <c r="V645" s="47"/>
      <c r="W645" s="47"/>
      <c r="X645" s="46" t="str">
        <f>IFERROR(__xludf.DUMMYFUNCTION("if(T645="""","""",if($S645,""Not aligned w/ a specific learning goal."",T645&amp;"": ""&amp;vlookup(to_text(T645),'1.Learning-Goals'!$A$3:$B$100,2,FALSE)))"),"")</f>
        <v/>
      </c>
      <c r="Y645" s="46" t="str">
        <f>IFERROR(__xludf.DUMMYFUNCTION("if(U645="""","""",if($S645,""Not aligned w/ a specific learning goal."",U645&amp;"": ""&amp;vlookup(to_text(U645),'1.Learning-Goals'!$A$3:$B$100,2,FALSE)))"),"")</f>
        <v/>
      </c>
      <c r="Z645" s="46" t="str">
        <f>IFERROR(__xludf.DUMMYFUNCTION("if(V645="""","""",if($S645,""Not aligned w/ a specific learning goal."",V645&amp;"": ""&amp;vlookup(to_text(V645),'1.Learning-Goals'!$A$3:$B$100,2,FALSE)))"),"")</f>
        <v/>
      </c>
      <c r="AA645" s="46" t="str">
        <f>IFERROR(__xludf.DUMMYFUNCTION("if(W645="""","""",if($S645,""Not aligned w/ a specific learning goal."",W645&amp;"": ""&amp;vlookup(to_text(W645),'1.Learning-Goals'!$A$3:$B$100,2,FALSE)))"),"")</f>
        <v/>
      </c>
      <c r="AB645" s="48"/>
      <c r="AC645" s="48"/>
      <c r="AD645" s="48"/>
      <c r="AE645" s="48"/>
      <c r="AF645" s="48"/>
      <c r="AG645" s="48"/>
      <c r="AH645" s="48"/>
      <c r="AI645" s="48"/>
    </row>
    <row r="646">
      <c r="A646" s="41"/>
      <c r="B646" s="42" t="str">
        <f t="shared" si="1"/>
        <v/>
      </c>
      <c r="C646" s="38" t="s">
        <v>1787</v>
      </c>
      <c r="D646" s="43" t="s">
        <v>1788</v>
      </c>
      <c r="E646" s="38" t="s">
        <v>363</v>
      </c>
      <c r="F646" s="38" t="s">
        <v>438</v>
      </c>
      <c r="G646" s="43" t="s">
        <v>703</v>
      </c>
      <c r="H646" s="38" t="s">
        <v>6</v>
      </c>
      <c r="I646" s="43" t="s">
        <v>439</v>
      </c>
      <c r="J646" s="50"/>
      <c r="K646" s="50"/>
      <c r="L646" s="50"/>
      <c r="M646" s="43"/>
      <c r="N646" s="43"/>
      <c r="O646" s="38" t="s">
        <v>439</v>
      </c>
      <c r="P646" s="51" t="s">
        <v>1789</v>
      </c>
      <c r="Q646" s="45">
        <v>44451.0</v>
      </c>
      <c r="R646" s="46" t="str">
        <f>IFERROR(__xludf.DUMMYFUNCTION("if(isblank($A646),"""",REGEXREPLACE($A646,   "",?(\d),?"",  ""$1""&amp;""-""&amp;$H646))"),"")</f>
        <v/>
      </c>
      <c r="S646" s="47" t="b">
        <f t="shared" si="2"/>
        <v>0</v>
      </c>
      <c r="T646" s="47" t="str">
        <f>IFERROR(__xludf.DUMMYFUNCTION("iferror(split(A646,"","",TRUE,TRUE),"""")"),"")</f>
        <v/>
      </c>
      <c r="U646" s="47"/>
      <c r="V646" s="47"/>
      <c r="W646" s="47"/>
      <c r="X646" s="46" t="str">
        <f>IFERROR(__xludf.DUMMYFUNCTION("if(T646="""","""",if($S646,""Not aligned w/ a specific learning goal."",T646&amp;"": ""&amp;vlookup(to_text(T646),'1.Learning-Goals'!$A$3:$B$100,2,FALSE)))"),"")</f>
        <v/>
      </c>
      <c r="Y646" s="46" t="str">
        <f>IFERROR(__xludf.DUMMYFUNCTION("if(U646="""","""",if($S646,""Not aligned w/ a specific learning goal."",U646&amp;"": ""&amp;vlookup(to_text(U646),'1.Learning-Goals'!$A$3:$B$100,2,FALSE)))"),"")</f>
        <v/>
      </c>
      <c r="Z646" s="46" t="str">
        <f>IFERROR(__xludf.DUMMYFUNCTION("if(V646="""","""",if($S646,""Not aligned w/ a specific learning goal."",V646&amp;"": ""&amp;vlookup(to_text(V646),'1.Learning-Goals'!$A$3:$B$100,2,FALSE)))"),"")</f>
        <v/>
      </c>
      <c r="AA646" s="46" t="str">
        <f>IFERROR(__xludf.DUMMYFUNCTION("if(W646="""","""",if($S646,""Not aligned w/ a specific learning goal."",W646&amp;"": ""&amp;vlookup(to_text(W646),'1.Learning-Goals'!$A$3:$B$100,2,FALSE)))"),"")</f>
        <v/>
      </c>
      <c r="AB646" s="48"/>
      <c r="AC646" s="48"/>
      <c r="AD646" s="48"/>
      <c r="AE646" s="48"/>
      <c r="AF646" s="48"/>
      <c r="AG646" s="48"/>
      <c r="AH646" s="48"/>
      <c r="AI646" s="48"/>
    </row>
    <row r="647">
      <c r="A647" s="41"/>
      <c r="B647" s="42" t="str">
        <f t="shared" si="1"/>
        <v/>
      </c>
      <c r="C647" s="38" t="s">
        <v>1790</v>
      </c>
      <c r="D647" s="43" t="s">
        <v>1791</v>
      </c>
      <c r="E647" s="38" t="s">
        <v>363</v>
      </c>
      <c r="F647" s="38" t="s">
        <v>438</v>
      </c>
      <c r="G647" s="43" t="s">
        <v>703</v>
      </c>
      <c r="H647" s="38" t="s">
        <v>6</v>
      </c>
      <c r="I647" s="43" t="s">
        <v>439</v>
      </c>
      <c r="J647" s="50"/>
      <c r="K647" s="50"/>
      <c r="L647" s="50"/>
      <c r="M647" s="43"/>
      <c r="N647" s="43"/>
      <c r="O647" s="38" t="s">
        <v>439</v>
      </c>
      <c r="P647" s="51" t="s">
        <v>1792</v>
      </c>
      <c r="Q647" s="45">
        <v>44451.0</v>
      </c>
      <c r="R647" s="46" t="str">
        <f>IFERROR(__xludf.DUMMYFUNCTION("if(isblank($A647),"""",REGEXREPLACE($A647,   "",?(\d),?"",  ""$1""&amp;""-""&amp;$H647))"),"")</f>
        <v/>
      </c>
      <c r="S647" s="47" t="b">
        <f t="shared" si="2"/>
        <v>0</v>
      </c>
      <c r="T647" s="47" t="str">
        <f>IFERROR(__xludf.DUMMYFUNCTION("iferror(split(A647,"","",TRUE,TRUE),"""")"),"")</f>
        <v/>
      </c>
      <c r="U647" s="47"/>
      <c r="V647" s="47"/>
      <c r="W647" s="47"/>
      <c r="X647" s="46" t="str">
        <f>IFERROR(__xludf.DUMMYFUNCTION("if(T647="""","""",if($S647,""Not aligned w/ a specific learning goal."",T647&amp;"": ""&amp;vlookup(to_text(T647),'1.Learning-Goals'!$A$3:$B$100,2,FALSE)))"),"")</f>
        <v/>
      </c>
      <c r="Y647" s="46" t="str">
        <f>IFERROR(__xludf.DUMMYFUNCTION("if(U647="""","""",if($S647,""Not aligned w/ a specific learning goal."",U647&amp;"": ""&amp;vlookup(to_text(U647),'1.Learning-Goals'!$A$3:$B$100,2,FALSE)))"),"")</f>
        <v/>
      </c>
      <c r="Z647" s="46" t="str">
        <f>IFERROR(__xludf.DUMMYFUNCTION("if(V647="""","""",if($S647,""Not aligned w/ a specific learning goal."",V647&amp;"": ""&amp;vlookup(to_text(V647),'1.Learning-Goals'!$A$3:$B$100,2,FALSE)))"),"")</f>
        <v/>
      </c>
      <c r="AA647" s="46" t="str">
        <f>IFERROR(__xludf.DUMMYFUNCTION("if(W647="""","""",if($S647,""Not aligned w/ a specific learning goal."",W647&amp;"": ""&amp;vlookup(to_text(W647),'1.Learning-Goals'!$A$3:$B$100,2,FALSE)))"),"")</f>
        <v/>
      </c>
      <c r="AB647" s="48"/>
      <c r="AC647" s="48"/>
      <c r="AD647" s="48"/>
      <c r="AE647" s="48"/>
      <c r="AF647" s="48"/>
      <c r="AG647" s="48"/>
      <c r="AH647" s="48"/>
      <c r="AI647" s="48"/>
    </row>
    <row r="648">
      <c r="A648" s="41"/>
      <c r="B648" s="42" t="str">
        <f t="shared" si="1"/>
        <v/>
      </c>
      <c r="C648" s="38" t="s">
        <v>1793</v>
      </c>
      <c r="D648" s="43" t="s">
        <v>1794</v>
      </c>
      <c r="E648" s="38" t="s">
        <v>363</v>
      </c>
      <c r="F648" s="38" t="s">
        <v>438</v>
      </c>
      <c r="G648" s="43" t="s">
        <v>703</v>
      </c>
      <c r="H648" s="38" t="s">
        <v>6</v>
      </c>
      <c r="I648" s="43" t="s">
        <v>439</v>
      </c>
      <c r="J648" s="50"/>
      <c r="K648" s="50"/>
      <c r="L648" s="50"/>
      <c r="M648" s="43"/>
      <c r="N648" s="43"/>
      <c r="O648" s="38" t="s">
        <v>439</v>
      </c>
      <c r="P648" s="51" t="s">
        <v>1795</v>
      </c>
      <c r="Q648" s="45">
        <v>44451.0</v>
      </c>
      <c r="R648" s="46" t="str">
        <f>IFERROR(__xludf.DUMMYFUNCTION("if(isblank($A648),"""",REGEXREPLACE($A648,   "",?(\d),?"",  ""$1""&amp;""-""&amp;$H648))"),"")</f>
        <v/>
      </c>
      <c r="S648" s="47" t="b">
        <f t="shared" si="2"/>
        <v>0</v>
      </c>
      <c r="T648" s="47" t="str">
        <f>IFERROR(__xludf.DUMMYFUNCTION("iferror(split(A648,"","",TRUE,TRUE),"""")"),"")</f>
        <v/>
      </c>
      <c r="U648" s="47"/>
      <c r="V648" s="47"/>
      <c r="W648" s="47"/>
      <c r="X648" s="46" t="str">
        <f>IFERROR(__xludf.DUMMYFUNCTION("if(T648="""","""",if($S648,""Not aligned w/ a specific learning goal."",T648&amp;"": ""&amp;vlookup(to_text(T648),'1.Learning-Goals'!$A$3:$B$100,2,FALSE)))"),"")</f>
        <v/>
      </c>
      <c r="Y648" s="46" t="str">
        <f>IFERROR(__xludf.DUMMYFUNCTION("if(U648="""","""",if($S648,""Not aligned w/ a specific learning goal."",U648&amp;"": ""&amp;vlookup(to_text(U648),'1.Learning-Goals'!$A$3:$B$100,2,FALSE)))"),"")</f>
        <v/>
      </c>
      <c r="Z648" s="46" t="str">
        <f>IFERROR(__xludf.DUMMYFUNCTION("if(V648="""","""",if($S648,""Not aligned w/ a specific learning goal."",V648&amp;"": ""&amp;vlookup(to_text(V648),'1.Learning-Goals'!$A$3:$B$100,2,FALSE)))"),"")</f>
        <v/>
      </c>
      <c r="AA648" s="46" t="str">
        <f>IFERROR(__xludf.DUMMYFUNCTION("if(W648="""","""",if($S648,""Not aligned w/ a specific learning goal."",W648&amp;"": ""&amp;vlookup(to_text(W648),'1.Learning-Goals'!$A$3:$B$100,2,FALSE)))"),"")</f>
        <v/>
      </c>
      <c r="AB648" s="48"/>
      <c r="AC648" s="48"/>
      <c r="AD648" s="48"/>
      <c r="AE648" s="48"/>
      <c r="AF648" s="48"/>
      <c r="AG648" s="48"/>
      <c r="AH648" s="48"/>
      <c r="AI648" s="48"/>
    </row>
    <row r="649">
      <c r="A649" s="41"/>
      <c r="B649" s="42" t="str">
        <f t="shared" si="1"/>
        <v/>
      </c>
      <c r="C649" s="38" t="s">
        <v>1796</v>
      </c>
      <c r="D649" s="43" t="s">
        <v>1654</v>
      </c>
      <c r="E649" s="38" t="s">
        <v>363</v>
      </c>
      <c r="F649" s="38" t="s">
        <v>438</v>
      </c>
      <c r="G649" s="43" t="s">
        <v>703</v>
      </c>
      <c r="H649" s="38" t="s">
        <v>6</v>
      </c>
      <c r="I649" s="43" t="s">
        <v>439</v>
      </c>
      <c r="J649" s="50"/>
      <c r="K649" s="50"/>
      <c r="L649" s="50"/>
      <c r="M649" s="43"/>
      <c r="N649" s="43"/>
      <c r="O649" s="38" t="s">
        <v>439</v>
      </c>
      <c r="P649" s="51" t="s">
        <v>1797</v>
      </c>
      <c r="Q649" s="45">
        <v>44451.0</v>
      </c>
      <c r="R649" s="46" t="str">
        <f>IFERROR(__xludf.DUMMYFUNCTION("if(isblank($A649),"""",REGEXREPLACE($A649,   "",?(\d),?"",  ""$1""&amp;""-""&amp;$H649))"),"")</f>
        <v/>
      </c>
      <c r="S649" s="47" t="b">
        <f t="shared" si="2"/>
        <v>0</v>
      </c>
      <c r="T649" s="47" t="str">
        <f>IFERROR(__xludf.DUMMYFUNCTION("iferror(split(A649,"","",TRUE,TRUE),"""")"),"")</f>
        <v/>
      </c>
      <c r="U649" s="47"/>
      <c r="V649" s="47"/>
      <c r="W649" s="47"/>
      <c r="X649" s="46" t="str">
        <f>IFERROR(__xludf.DUMMYFUNCTION("if(T649="""","""",if($S649,""Not aligned w/ a specific learning goal."",T649&amp;"": ""&amp;vlookup(to_text(T649),'1.Learning-Goals'!$A$3:$B$100,2,FALSE)))"),"")</f>
        <v/>
      </c>
      <c r="Y649" s="46" t="str">
        <f>IFERROR(__xludf.DUMMYFUNCTION("if(U649="""","""",if($S649,""Not aligned w/ a specific learning goal."",U649&amp;"": ""&amp;vlookup(to_text(U649),'1.Learning-Goals'!$A$3:$B$100,2,FALSE)))"),"")</f>
        <v/>
      </c>
      <c r="Z649" s="46" t="str">
        <f>IFERROR(__xludf.DUMMYFUNCTION("if(V649="""","""",if($S649,""Not aligned w/ a specific learning goal."",V649&amp;"": ""&amp;vlookup(to_text(V649),'1.Learning-Goals'!$A$3:$B$100,2,FALSE)))"),"")</f>
        <v/>
      </c>
      <c r="AA649" s="46" t="str">
        <f>IFERROR(__xludf.DUMMYFUNCTION("if(W649="""","""",if($S649,""Not aligned w/ a specific learning goal."",W649&amp;"": ""&amp;vlookup(to_text(W649),'1.Learning-Goals'!$A$3:$B$100,2,FALSE)))"),"")</f>
        <v/>
      </c>
      <c r="AB649" s="48"/>
      <c r="AC649" s="48"/>
      <c r="AD649" s="48"/>
      <c r="AE649" s="48"/>
      <c r="AF649" s="48"/>
      <c r="AG649" s="48"/>
      <c r="AH649" s="48"/>
      <c r="AI649" s="48"/>
    </row>
    <row r="650">
      <c r="A650" s="41"/>
      <c r="B650" s="42" t="str">
        <f t="shared" si="1"/>
        <v/>
      </c>
      <c r="C650" s="38" t="s">
        <v>1798</v>
      </c>
      <c r="D650" s="43" t="s">
        <v>1799</v>
      </c>
      <c r="E650" s="38" t="s">
        <v>363</v>
      </c>
      <c r="F650" s="38" t="s">
        <v>438</v>
      </c>
      <c r="G650" s="43" t="s">
        <v>703</v>
      </c>
      <c r="H650" s="38" t="s">
        <v>6</v>
      </c>
      <c r="I650" s="43" t="s">
        <v>439</v>
      </c>
      <c r="J650" s="50"/>
      <c r="K650" s="50"/>
      <c r="L650" s="50"/>
      <c r="M650" s="43"/>
      <c r="N650" s="43"/>
      <c r="O650" s="38" t="s">
        <v>439</v>
      </c>
      <c r="P650" s="51" t="s">
        <v>1800</v>
      </c>
      <c r="Q650" s="45">
        <v>44451.0</v>
      </c>
      <c r="R650" s="46" t="str">
        <f>IFERROR(__xludf.DUMMYFUNCTION("if(isblank($A650),"""",REGEXREPLACE($A650,   "",?(\d),?"",  ""$1""&amp;""-""&amp;$H650))"),"")</f>
        <v/>
      </c>
      <c r="S650" s="47" t="b">
        <f t="shared" si="2"/>
        <v>0</v>
      </c>
      <c r="T650" s="47" t="str">
        <f>IFERROR(__xludf.DUMMYFUNCTION("iferror(split(A650,"","",TRUE,TRUE),"""")"),"")</f>
        <v/>
      </c>
      <c r="U650" s="47"/>
      <c r="V650" s="47"/>
      <c r="W650" s="47"/>
      <c r="X650" s="46" t="str">
        <f>IFERROR(__xludf.DUMMYFUNCTION("if(T650="""","""",if($S650,""Not aligned w/ a specific learning goal."",T650&amp;"": ""&amp;vlookup(to_text(T650),'1.Learning-Goals'!$A$3:$B$100,2,FALSE)))"),"")</f>
        <v/>
      </c>
      <c r="Y650" s="46" t="str">
        <f>IFERROR(__xludf.DUMMYFUNCTION("if(U650="""","""",if($S650,""Not aligned w/ a specific learning goal."",U650&amp;"": ""&amp;vlookup(to_text(U650),'1.Learning-Goals'!$A$3:$B$100,2,FALSE)))"),"")</f>
        <v/>
      </c>
      <c r="Z650" s="46" t="str">
        <f>IFERROR(__xludf.DUMMYFUNCTION("if(V650="""","""",if($S650,""Not aligned w/ a specific learning goal."",V650&amp;"": ""&amp;vlookup(to_text(V650),'1.Learning-Goals'!$A$3:$B$100,2,FALSE)))"),"")</f>
        <v/>
      </c>
      <c r="AA650" s="46" t="str">
        <f>IFERROR(__xludf.DUMMYFUNCTION("if(W650="""","""",if($S650,""Not aligned w/ a specific learning goal."",W650&amp;"": ""&amp;vlookup(to_text(W650),'1.Learning-Goals'!$A$3:$B$100,2,FALSE)))"),"")</f>
        <v/>
      </c>
      <c r="AB650" s="48"/>
      <c r="AC650" s="48"/>
      <c r="AD650" s="48"/>
      <c r="AE650" s="48"/>
      <c r="AF650" s="48"/>
      <c r="AG650" s="48"/>
      <c r="AH650" s="48"/>
      <c r="AI650" s="48"/>
    </row>
    <row r="651">
      <c r="A651" s="41"/>
      <c r="B651" s="42" t="str">
        <f t="shared" si="1"/>
        <v/>
      </c>
      <c r="C651" s="38" t="s">
        <v>1801</v>
      </c>
      <c r="D651" s="43" t="s">
        <v>1802</v>
      </c>
      <c r="E651" s="38" t="s">
        <v>363</v>
      </c>
      <c r="F651" s="38" t="s">
        <v>438</v>
      </c>
      <c r="G651" s="43" t="s">
        <v>703</v>
      </c>
      <c r="H651" s="38" t="s">
        <v>6</v>
      </c>
      <c r="I651" s="43" t="s">
        <v>439</v>
      </c>
      <c r="J651" s="50"/>
      <c r="K651" s="50"/>
      <c r="L651" s="50"/>
      <c r="M651" s="43"/>
      <c r="N651" s="43"/>
      <c r="O651" s="38" t="s">
        <v>439</v>
      </c>
      <c r="P651" s="51" t="s">
        <v>1803</v>
      </c>
      <c r="Q651" s="45">
        <v>44451.0</v>
      </c>
      <c r="R651" s="46" t="str">
        <f>IFERROR(__xludf.DUMMYFUNCTION("if(isblank($A651),"""",REGEXREPLACE($A651,   "",?(\d),?"",  ""$1""&amp;""-""&amp;$H651))"),"")</f>
        <v/>
      </c>
      <c r="S651" s="47" t="b">
        <f t="shared" si="2"/>
        <v>0</v>
      </c>
      <c r="T651" s="47" t="str">
        <f>IFERROR(__xludf.DUMMYFUNCTION("iferror(split(A651,"","",TRUE,TRUE),"""")"),"")</f>
        <v/>
      </c>
      <c r="U651" s="47"/>
      <c r="V651" s="47"/>
      <c r="W651" s="47"/>
      <c r="X651" s="46" t="str">
        <f>IFERROR(__xludf.DUMMYFUNCTION("if(T651="""","""",if($S651,""Not aligned w/ a specific learning goal."",T651&amp;"": ""&amp;vlookup(to_text(T651),'1.Learning-Goals'!$A$3:$B$100,2,FALSE)))"),"")</f>
        <v/>
      </c>
      <c r="Y651" s="46" t="str">
        <f>IFERROR(__xludf.DUMMYFUNCTION("if(U651="""","""",if($S651,""Not aligned w/ a specific learning goal."",U651&amp;"": ""&amp;vlookup(to_text(U651),'1.Learning-Goals'!$A$3:$B$100,2,FALSE)))"),"")</f>
        <v/>
      </c>
      <c r="Z651" s="46" t="str">
        <f>IFERROR(__xludf.DUMMYFUNCTION("if(V651="""","""",if($S651,""Not aligned w/ a specific learning goal."",V651&amp;"": ""&amp;vlookup(to_text(V651),'1.Learning-Goals'!$A$3:$B$100,2,FALSE)))"),"")</f>
        <v/>
      </c>
      <c r="AA651" s="46" t="str">
        <f>IFERROR(__xludf.DUMMYFUNCTION("if(W651="""","""",if($S651,""Not aligned w/ a specific learning goal."",W651&amp;"": ""&amp;vlookup(to_text(W651),'1.Learning-Goals'!$A$3:$B$100,2,FALSE)))"),"")</f>
        <v/>
      </c>
      <c r="AB651" s="48"/>
      <c r="AC651" s="48"/>
      <c r="AD651" s="48"/>
      <c r="AE651" s="48"/>
      <c r="AF651" s="48"/>
      <c r="AG651" s="48"/>
      <c r="AH651" s="48"/>
      <c r="AI651" s="48"/>
    </row>
    <row r="652">
      <c r="A652" s="41"/>
      <c r="B652" s="42" t="str">
        <f t="shared" si="1"/>
        <v/>
      </c>
      <c r="C652" s="38" t="s">
        <v>1804</v>
      </c>
      <c r="D652" s="43" t="s">
        <v>1805</v>
      </c>
      <c r="E652" s="38" t="s">
        <v>363</v>
      </c>
      <c r="F652" s="38" t="s">
        <v>438</v>
      </c>
      <c r="G652" s="43" t="s">
        <v>703</v>
      </c>
      <c r="H652" s="38" t="s">
        <v>6</v>
      </c>
      <c r="I652" s="43" t="s">
        <v>439</v>
      </c>
      <c r="J652" s="50"/>
      <c r="K652" s="50"/>
      <c r="L652" s="50"/>
      <c r="M652" s="43"/>
      <c r="N652" s="43"/>
      <c r="O652" s="38" t="s">
        <v>439</v>
      </c>
      <c r="P652" s="51" t="s">
        <v>1806</v>
      </c>
      <c r="Q652" s="45">
        <v>44451.0</v>
      </c>
      <c r="R652" s="46" t="str">
        <f>IFERROR(__xludf.DUMMYFUNCTION("if(isblank($A652),"""",REGEXREPLACE($A652,   "",?(\d),?"",  ""$1""&amp;""-""&amp;$H652))"),"")</f>
        <v/>
      </c>
      <c r="S652" s="47" t="b">
        <f t="shared" si="2"/>
        <v>0</v>
      </c>
      <c r="T652" s="47" t="str">
        <f>IFERROR(__xludf.DUMMYFUNCTION("iferror(split(A652,"","",TRUE,TRUE),"""")"),"")</f>
        <v/>
      </c>
      <c r="U652" s="47"/>
      <c r="V652" s="47"/>
      <c r="W652" s="47"/>
      <c r="X652" s="46" t="str">
        <f>IFERROR(__xludf.DUMMYFUNCTION("if(T652="""","""",if($S652,""Not aligned w/ a specific learning goal."",T652&amp;"": ""&amp;vlookup(to_text(T652),'1.Learning-Goals'!$A$3:$B$100,2,FALSE)))"),"")</f>
        <v/>
      </c>
      <c r="Y652" s="46" t="str">
        <f>IFERROR(__xludf.DUMMYFUNCTION("if(U652="""","""",if($S652,""Not aligned w/ a specific learning goal."",U652&amp;"": ""&amp;vlookup(to_text(U652),'1.Learning-Goals'!$A$3:$B$100,2,FALSE)))"),"")</f>
        <v/>
      </c>
      <c r="Z652" s="46" t="str">
        <f>IFERROR(__xludf.DUMMYFUNCTION("if(V652="""","""",if($S652,""Not aligned w/ a specific learning goal."",V652&amp;"": ""&amp;vlookup(to_text(V652),'1.Learning-Goals'!$A$3:$B$100,2,FALSE)))"),"")</f>
        <v/>
      </c>
      <c r="AA652" s="46" t="str">
        <f>IFERROR(__xludf.DUMMYFUNCTION("if(W652="""","""",if($S652,""Not aligned w/ a specific learning goal."",W652&amp;"": ""&amp;vlookup(to_text(W652),'1.Learning-Goals'!$A$3:$B$100,2,FALSE)))"),"")</f>
        <v/>
      </c>
      <c r="AB652" s="48"/>
      <c r="AC652" s="48"/>
      <c r="AD652" s="48"/>
      <c r="AE652" s="48"/>
      <c r="AF652" s="48"/>
      <c r="AG652" s="48"/>
      <c r="AH652" s="48"/>
      <c r="AI652" s="48"/>
    </row>
    <row r="653">
      <c r="A653" s="41"/>
      <c r="B653" s="42" t="str">
        <f t="shared" si="1"/>
        <v/>
      </c>
      <c r="C653" s="38" t="s">
        <v>1807</v>
      </c>
      <c r="D653" s="43" t="s">
        <v>1808</v>
      </c>
      <c r="E653" s="38" t="s">
        <v>363</v>
      </c>
      <c r="F653" s="38" t="s">
        <v>438</v>
      </c>
      <c r="G653" s="43" t="s">
        <v>703</v>
      </c>
      <c r="H653" s="38" t="s">
        <v>6</v>
      </c>
      <c r="I653" s="43" t="s">
        <v>439</v>
      </c>
      <c r="J653" s="50"/>
      <c r="K653" s="50"/>
      <c r="L653" s="50"/>
      <c r="M653" s="43"/>
      <c r="N653" s="43"/>
      <c r="O653" s="38" t="s">
        <v>439</v>
      </c>
      <c r="P653" s="51" t="s">
        <v>1809</v>
      </c>
      <c r="Q653" s="45">
        <v>44451.0</v>
      </c>
      <c r="R653" s="46" t="str">
        <f>IFERROR(__xludf.DUMMYFUNCTION("if(isblank($A653),"""",REGEXREPLACE($A653,   "",?(\d),?"",  ""$1""&amp;""-""&amp;$H653))"),"")</f>
        <v/>
      </c>
      <c r="S653" s="47" t="b">
        <f t="shared" si="2"/>
        <v>0</v>
      </c>
      <c r="T653" s="47" t="str">
        <f>IFERROR(__xludf.DUMMYFUNCTION("iferror(split(A653,"","",TRUE,TRUE),"""")"),"")</f>
        <v/>
      </c>
      <c r="U653" s="47"/>
      <c r="V653" s="47"/>
      <c r="W653" s="47"/>
      <c r="X653" s="46" t="str">
        <f>IFERROR(__xludf.DUMMYFUNCTION("if(T653="""","""",if($S653,""Not aligned w/ a specific learning goal."",T653&amp;"": ""&amp;vlookup(to_text(T653),'1.Learning-Goals'!$A$3:$B$100,2,FALSE)))"),"")</f>
        <v/>
      </c>
      <c r="Y653" s="46" t="str">
        <f>IFERROR(__xludf.DUMMYFUNCTION("if(U653="""","""",if($S653,""Not aligned w/ a specific learning goal."",U653&amp;"": ""&amp;vlookup(to_text(U653),'1.Learning-Goals'!$A$3:$B$100,2,FALSE)))"),"")</f>
        <v/>
      </c>
      <c r="Z653" s="46" t="str">
        <f>IFERROR(__xludf.DUMMYFUNCTION("if(V653="""","""",if($S653,""Not aligned w/ a specific learning goal."",V653&amp;"": ""&amp;vlookup(to_text(V653),'1.Learning-Goals'!$A$3:$B$100,2,FALSE)))"),"")</f>
        <v/>
      </c>
      <c r="AA653" s="46" t="str">
        <f>IFERROR(__xludf.DUMMYFUNCTION("if(W653="""","""",if($S653,""Not aligned w/ a specific learning goal."",W653&amp;"": ""&amp;vlookup(to_text(W653),'1.Learning-Goals'!$A$3:$B$100,2,FALSE)))"),"")</f>
        <v/>
      </c>
      <c r="AB653" s="48"/>
      <c r="AC653" s="48"/>
      <c r="AD653" s="48"/>
      <c r="AE653" s="48"/>
      <c r="AF653" s="48"/>
      <c r="AG653" s="48"/>
      <c r="AH653" s="48"/>
      <c r="AI653" s="48"/>
    </row>
    <row r="654">
      <c r="A654" s="41"/>
      <c r="B654" s="42" t="str">
        <f t="shared" si="1"/>
        <v/>
      </c>
      <c r="C654" s="38" t="s">
        <v>1810</v>
      </c>
      <c r="D654" s="43" t="s">
        <v>1811</v>
      </c>
      <c r="E654" s="38" t="s">
        <v>363</v>
      </c>
      <c r="F654" s="38" t="s">
        <v>438</v>
      </c>
      <c r="G654" s="43" t="s">
        <v>703</v>
      </c>
      <c r="H654" s="38" t="s">
        <v>6</v>
      </c>
      <c r="I654" s="43" t="s">
        <v>439</v>
      </c>
      <c r="J654" s="50"/>
      <c r="K654" s="50"/>
      <c r="L654" s="50"/>
      <c r="M654" s="43"/>
      <c r="N654" s="43"/>
      <c r="O654" s="38" t="s">
        <v>439</v>
      </c>
      <c r="P654" s="51" t="s">
        <v>1812</v>
      </c>
      <c r="Q654" s="45">
        <v>44451.0</v>
      </c>
      <c r="R654" s="46" t="str">
        <f>IFERROR(__xludf.DUMMYFUNCTION("if(isblank($A654),"""",REGEXREPLACE($A654,   "",?(\d),?"",  ""$1""&amp;""-""&amp;$H654))"),"")</f>
        <v/>
      </c>
      <c r="S654" s="47" t="b">
        <f t="shared" si="2"/>
        <v>0</v>
      </c>
      <c r="T654" s="47" t="str">
        <f>IFERROR(__xludf.DUMMYFUNCTION("iferror(split(A654,"","",TRUE,TRUE),"""")"),"")</f>
        <v/>
      </c>
      <c r="U654" s="47"/>
      <c r="V654" s="47"/>
      <c r="W654" s="47"/>
      <c r="X654" s="46" t="str">
        <f>IFERROR(__xludf.DUMMYFUNCTION("if(T654="""","""",if($S654,""Not aligned w/ a specific learning goal."",T654&amp;"": ""&amp;vlookup(to_text(T654),'1.Learning-Goals'!$A$3:$B$100,2,FALSE)))"),"")</f>
        <v/>
      </c>
      <c r="Y654" s="46" t="str">
        <f>IFERROR(__xludf.DUMMYFUNCTION("if(U654="""","""",if($S654,""Not aligned w/ a specific learning goal."",U654&amp;"": ""&amp;vlookup(to_text(U654),'1.Learning-Goals'!$A$3:$B$100,2,FALSE)))"),"")</f>
        <v/>
      </c>
      <c r="Z654" s="46" t="str">
        <f>IFERROR(__xludf.DUMMYFUNCTION("if(V654="""","""",if($S654,""Not aligned w/ a specific learning goal."",V654&amp;"": ""&amp;vlookup(to_text(V654),'1.Learning-Goals'!$A$3:$B$100,2,FALSE)))"),"")</f>
        <v/>
      </c>
      <c r="AA654" s="46" t="str">
        <f>IFERROR(__xludf.DUMMYFUNCTION("if(W654="""","""",if($S654,""Not aligned w/ a specific learning goal."",W654&amp;"": ""&amp;vlookup(to_text(W654),'1.Learning-Goals'!$A$3:$B$100,2,FALSE)))"),"")</f>
        <v/>
      </c>
      <c r="AB654" s="48"/>
      <c r="AC654" s="48"/>
      <c r="AD654" s="48"/>
      <c r="AE654" s="48"/>
      <c r="AF654" s="48"/>
      <c r="AG654" s="48"/>
      <c r="AH654" s="48"/>
      <c r="AI654" s="48"/>
    </row>
    <row r="655">
      <c r="A655" s="41"/>
      <c r="B655" s="42" t="str">
        <f t="shared" si="1"/>
        <v/>
      </c>
      <c r="C655" s="38" t="s">
        <v>1813</v>
      </c>
      <c r="D655" s="43" t="s">
        <v>1794</v>
      </c>
      <c r="E655" s="38" t="s">
        <v>363</v>
      </c>
      <c r="F655" s="38" t="s">
        <v>438</v>
      </c>
      <c r="G655" s="43" t="s">
        <v>703</v>
      </c>
      <c r="H655" s="38" t="s">
        <v>6</v>
      </c>
      <c r="I655" s="43" t="s">
        <v>439</v>
      </c>
      <c r="J655" s="50"/>
      <c r="K655" s="50"/>
      <c r="L655" s="50"/>
      <c r="M655" s="43"/>
      <c r="N655" s="43"/>
      <c r="O655" s="38" t="s">
        <v>439</v>
      </c>
      <c r="P655" s="51" t="s">
        <v>1814</v>
      </c>
      <c r="Q655" s="45">
        <v>44451.0</v>
      </c>
      <c r="R655" s="46" t="str">
        <f>IFERROR(__xludf.DUMMYFUNCTION("if(isblank($A655),"""",REGEXREPLACE($A655,   "",?(\d),?"",  ""$1""&amp;""-""&amp;$H655))"),"")</f>
        <v/>
      </c>
      <c r="S655" s="47" t="b">
        <f t="shared" si="2"/>
        <v>0</v>
      </c>
      <c r="T655" s="47" t="str">
        <f>IFERROR(__xludf.DUMMYFUNCTION("iferror(split(A655,"","",TRUE,TRUE),"""")"),"")</f>
        <v/>
      </c>
      <c r="U655" s="47"/>
      <c r="V655" s="47"/>
      <c r="W655" s="47"/>
      <c r="X655" s="46" t="str">
        <f>IFERROR(__xludf.DUMMYFUNCTION("if(T655="""","""",if($S655,""Not aligned w/ a specific learning goal."",T655&amp;"": ""&amp;vlookup(to_text(T655),'1.Learning-Goals'!$A$3:$B$100,2,FALSE)))"),"")</f>
        <v/>
      </c>
      <c r="Y655" s="46" t="str">
        <f>IFERROR(__xludf.DUMMYFUNCTION("if(U655="""","""",if($S655,""Not aligned w/ a specific learning goal."",U655&amp;"": ""&amp;vlookup(to_text(U655),'1.Learning-Goals'!$A$3:$B$100,2,FALSE)))"),"")</f>
        <v/>
      </c>
      <c r="Z655" s="46" t="str">
        <f>IFERROR(__xludf.DUMMYFUNCTION("if(V655="""","""",if($S655,""Not aligned w/ a specific learning goal."",V655&amp;"": ""&amp;vlookup(to_text(V655),'1.Learning-Goals'!$A$3:$B$100,2,FALSE)))"),"")</f>
        <v/>
      </c>
      <c r="AA655" s="46" t="str">
        <f>IFERROR(__xludf.DUMMYFUNCTION("if(W655="""","""",if($S655,""Not aligned w/ a specific learning goal."",W655&amp;"": ""&amp;vlookup(to_text(W655),'1.Learning-Goals'!$A$3:$B$100,2,FALSE)))"),"")</f>
        <v/>
      </c>
      <c r="AB655" s="48"/>
      <c r="AC655" s="48"/>
      <c r="AD655" s="48"/>
      <c r="AE655" s="48"/>
      <c r="AF655" s="48"/>
      <c r="AG655" s="48"/>
      <c r="AH655" s="48"/>
      <c r="AI655" s="48"/>
    </row>
    <row r="656">
      <c r="A656" s="41"/>
      <c r="B656" s="42" t="str">
        <f t="shared" si="1"/>
        <v/>
      </c>
      <c r="C656" s="38" t="s">
        <v>1815</v>
      </c>
      <c r="D656" s="43" t="s">
        <v>1816</v>
      </c>
      <c r="E656" s="38" t="s">
        <v>363</v>
      </c>
      <c r="F656" s="38" t="s">
        <v>438</v>
      </c>
      <c r="G656" s="43" t="s">
        <v>703</v>
      </c>
      <c r="H656" s="38" t="s">
        <v>6</v>
      </c>
      <c r="I656" s="43" t="s">
        <v>439</v>
      </c>
      <c r="J656" s="50"/>
      <c r="K656" s="50"/>
      <c r="L656" s="50"/>
      <c r="M656" s="43"/>
      <c r="N656" s="43"/>
      <c r="O656" s="38" t="s">
        <v>439</v>
      </c>
      <c r="P656" s="51" t="s">
        <v>1817</v>
      </c>
      <c r="Q656" s="45">
        <v>44451.0</v>
      </c>
      <c r="R656" s="46" t="str">
        <f>IFERROR(__xludf.DUMMYFUNCTION("if(isblank($A656),"""",REGEXREPLACE($A656,   "",?(\d),?"",  ""$1""&amp;""-""&amp;$H656))"),"")</f>
        <v/>
      </c>
      <c r="S656" s="47" t="b">
        <f t="shared" si="2"/>
        <v>0</v>
      </c>
      <c r="T656" s="47" t="str">
        <f>IFERROR(__xludf.DUMMYFUNCTION("iferror(split(A656,"","",TRUE,TRUE),"""")"),"")</f>
        <v/>
      </c>
      <c r="U656" s="47"/>
      <c r="V656" s="47"/>
      <c r="W656" s="47"/>
      <c r="X656" s="46" t="str">
        <f>IFERROR(__xludf.DUMMYFUNCTION("if(T656="""","""",if($S656,""Not aligned w/ a specific learning goal."",T656&amp;"": ""&amp;vlookup(to_text(T656),'1.Learning-Goals'!$A$3:$B$100,2,FALSE)))"),"")</f>
        <v/>
      </c>
      <c r="Y656" s="46" t="str">
        <f>IFERROR(__xludf.DUMMYFUNCTION("if(U656="""","""",if($S656,""Not aligned w/ a specific learning goal."",U656&amp;"": ""&amp;vlookup(to_text(U656),'1.Learning-Goals'!$A$3:$B$100,2,FALSE)))"),"")</f>
        <v/>
      </c>
      <c r="Z656" s="46" t="str">
        <f>IFERROR(__xludf.DUMMYFUNCTION("if(V656="""","""",if($S656,""Not aligned w/ a specific learning goal."",V656&amp;"": ""&amp;vlookup(to_text(V656),'1.Learning-Goals'!$A$3:$B$100,2,FALSE)))"),"")</f>
        <v/>
      </c>
      <c r="AA656" s="46" t="str">
        <f>IFERROR(__xludf.DUMMYFUNCTION("if(W656="""","""",if($S656,""Not aligned w/ a specific learning goal."",W656&amp;"": ""&amp;vlookup(to_text(W656),'1.Learning-Goals'!$A$3:$B$100,2,FALSE)))"),"")</f>
        <v/>
      </c>
      <c r="AB656" s="48"/>
      <c r="AC656" s="48"/>
      <c r="AD656" s="48"/>
      <c r="AE656" s="48"/>
      <c r="AF656" s="48"/>
      <c r="AG656" s="48"/>
      <c r="AH656" s="48"/>
      <c r="AI656" s="48"/>
    </row>
    <row r="657">
      <c r="A657" s="41"/>
      <c r="B657" s="42" t="str">
        <f t="shared" si="1"/>
        <v/>
      </c>
      <c r="C657" s="38" t="s">
        <v>1818</v>
      </c>
      <c r="D657" s="43" t="s">
        <v>1819</v>
      </c>
      <c r="E657" s="38" t="s">
        <v>363</v>
      </c>
      <c r="F657" s="38" t="s">
        <v>438</v>
      </c>
      <c r="G657" s="43" t="s">
        <v>703</v>
      </c>
      <c r="H657" s="38" t="s">
        <v>6</v>
      </c>
      <c r="I657" s="43" t="s">
        <v>439</v>
      </c>
      <c r="J657" s="50"/>
      <c r="K657" s="50"/>
      <c r="L657" s="50"/>
      <c r="M657" s="43"/>
      <c r="N657" s="43"/>
      <c r="O657" s="38" t="s">
        <v>439</v>
      </c>
      <c r="P657" s="51" t="s">
        <v>1820</v>
      </c>
      <c r="Q657" s="45">
        <v>44451.0</v>
      </c>
      <c r="R657" s="46" t="str">
        <f>IFERROR(__xludf.DUMMYFUNCTION("if(isblank($A657),"""",REGEXREPLACE($A657,   "",?(\d),?"",  ""$1""&amp;""-""&amp;$H657))"),"")</f>
        <v/>
      </c>
      <c r="S657" s="47" t="b">
        <f t="shared" si="2"/>
        <v>0</v>
      </c>
      <c r="T657" s="47" t="str">
        <f>IFERROR(__xludf.DUMMYFUNCTION("iferror(split(A657,"","",TRUE,TRUE),"""")"),"")</f>
        <v/>
      </c>
      <c r="U657" s="47"/>
      <c r="V657" s="47"/>
      <c r="W657" s="47"/>
      <c r="X657" s="46" t="str">
        <f>IFERROR(__xludf.DUMMYFUNCTION("if(T657="""","""",if($S657,""Not aligned w/ a specific learning goal."",T657&amp;"": ""&amp;vlookup(to_text(T657),'1.Learning-Goals'!$A$3:$B$100,2,FALSE)))"),"")</f>
        <v/>
      </c>
      <c r="Y657" s="46" t="str">
        <f>IFERROR(__xludf.DUMMYFUNCTION("if(U657="""","""",if($S657,""Not aligned w/ a specific learning goal."",U657&amp;"": ""&amp;vlookup(to_text(U657),'1.Learning-Goals'!$A$3:$B$100,2,FALSE)))"),"")</f>
        <v/>
      </c>
      <c r="Z657" s="46" t="str">
        <f>IFERROR(__xludf.DUMMYFUNCTION("if(V657="""","""",if($S657,""Not aligned w/ a specific learning goal."",V657&amp;"": ""&amp;vlookup(to_text(V657),'1.Learning-Goals'!$A$3:$B$100,2,FALSE)))"),"")</f>
        <v/>
      </c>
      <c r="AA657" s="46" t="str">
        <f>IFERROR(__xludf.DUMMYFUNCTION("if(W657="""","""",if($S657,""Not aligned w/ a specific learning goal."",W657&amp;"": ""&amp;vlookup(to_text(W657),'1.Learning-Goals'!$A$3:$B$100,2,FALSE)))"),"")</f>
        <v/>
      </c>
      <c r="AB657" s="48"/>
      <c r="AC657" s="48"/>
      <c r="AD657" s="48"/>
      <c r="AE657" s="48"/>
      <c r="AF657" s="48"/>
      <c r="AG657" s="48"/>
      <c r="AH657" s="48"/>
      <c r="AI657" s="48"/>
    </row>
    <row r="658">
      <c r="A658" s="41"/>
      <c r="B658" s="42" t="str">
        <f t="shared" si="1"/>
        <v/>
      </c>
      <c r="C658" s="38" t="s">
        <v>1821</v>
      </c>
      <c r="D658" s="43" t="s">
        <v>1822</v>
      </c>
      <c r="E658" s="38" t="s">
        <v>363</v>
      </c>
      <c r="F658" s="38" t="s">
        <v>438</v>
      </c>
      <c r="G658" s="43" t="s">
        <v>703</v>
      </c>
      <c r="H658" s="38" t="s">
        <v>6</v>
      </c>
      <c r="I658" s="43" t="s">
        <v>439</v>
      </c>
      <c r="J658" s="50"/>
      <c r="K658" s="50"/>
      <c r="L658" s="50"/>
      <c r="M658" s="43"/>
      <c r="N658" s="43"/>
      <c r="O658" s="38" t="s">
        <v>439</v>
      </c>
      <c r="P658" s="51" t="s">
        <v>1823</v>
      </c>
      <c r="Q658" s="45">
        <v>44451.0</v>
      </c>
      <c r="R658" s="46" t="str">
        <f>IFERROR(__xludf.DUMMYFUNCTION("if(isblank($A658),"""",REGEXREPLACE($A658,   "",?(\d),?"",  ""$1""&amp;""-""&amp;$H658))"),"")</f>
        <v/>
      </c>
      <c r="S658" s="47" t="b">
        <f t="shared" si="2"/>
        <v>0</v>
      </c>
      <c r="T658" s="47" t="str">
        <f>IFERROR(__xludf.DUMMYFUNCTION("iferror(split(A658,"","",TRUE,TRUE),"""")"),"")</f>
        <v/>
      </c>
      <c r="U658" s="47"/>
      <c r="V658" s="47"/>
      <c r="W658" s="47"/>
      <c r="X658" s="46" t="str">
        <f>IFERROR(__xludf.DUMMYFUNCTION("if(T658="""","""",if($S658,""Not aligned w/ a specific learning goal."",T658&amp;"": ""&amp;vlookup(to_text(T658),'1.Learning-Goals'!$A$3:$B$100,2,FALSE)))"),"")</f>
        <v/>
      </c>
      <c r="Y658" s="46" t="str">
        <f>IFERROR(__xludf.DUMMYFUNCTION("if(U658="""","""",if($S658,""Not aligned w/ a specific learning goal."",U658&amp;"": ""&amp;vlookup(to_text(U658),'1.Learning-Goals'!$A$3:$B$100,2,FALSE)))"),"")</f>
        <v/>
      </c>
      <c r="Z658" s="46" t="str">
        <f>IFERROR(__xludf.DUMMYFUNCTION("if(V658="""","""",if($S658,""Not aligned w/ a specific learning goal."",V658&amp;"": ""&amp;vlookup(to_text(V658),'1.Learning-Goals'!$A$3:$B$100,2,FALSE)))"),"")</f>
        <v/>
      </c>
      <c r="AA658" s="46" t="str">
        <f>IFERROR(__xludf.DUMMYFUNCTION("if(W658="""","""",if($S658,""Not aligned w/ a specific learning goal."",W658&amp;"": ""&amp;vlookup(to_text(W658),'1.Learning-Goals'!$A$3:$B$100,2,FALSE)))"),"")</f>
        <v/>
      </c>
      <c r="AB658" s="48"/>
      <c r="AC658" s="48"/>
      <c r="AD658" s="48"/>
      <c r="AE658" s="48"/>
      <c r="AF658" s="48"/>
      <c r="AG658" s="48"/>
      <c r="AH658" s="48"/>
      <c r="AI658" s="48"/>
    </row>
    <row r="659">
      <c r="A659" s="41"/>
      <c r="B659" s="42" t="str">
        <f t="shared" si="1"/>
        <v/>
      </c>
      <c r="C659" s="38" t="s">
        <v>1824</v>
      </c>
      <c r="D659" s="43" t="s">
        <v>1825</v>
      </c>
      <c r="E659" s="38" t="s">
        <v>363</v>
      </c>
      <c r="F659" s="38" t="s">
        <v>438</v>
      </c>
      <c r="G659" s="43" t="s">
        <v>703</v>
      </c>
      <c r="H659" s="38" t="s">
        <v>6</v>
      </c>
      <c r="I659" s="43" t="s">
        <v>439</v>
      </c>
      <c r="J659" s="50"/>
      <c r="K659" s="50"/>
      <c r="L659" s="50"/>
      <c r="M659" s="43"/>
      <c r="N659" s="43"/>
      <c r="O659" s="38" t="s">
        <v>439</v>
      </c>
      <c r="P659" s="51" t="s">
        <v>1826</v>
      </c>
      <c r="Q659" s="45">
        <v>44451.0</v>
      </c>
      <c r="R659" s="46" t="str">
        <f>IFERROR(__xludf.DUMMYFUNCTION("if(isblank($A659),"""",REGEXREPLACE($A659,   "",?(\d),?"",  ""$1""&amp;""-""&amp;$H659))"),"")</f>
        <v/>
      </c>
      <c r="S659" s="47" t="b">
        <f t="shared" si="2"/>
        <v>0</v>
      </c>
      <c r="T659" s="47" t="str">
        <f>IFERROR(__xludf.DUMMYFUNCTION("iferror(split(A659,"","",TRUE,TRUE),"""")"),"")</f>
        <v/>
      </c>
      <c r="U659" s="47"/>
      <c r="V659" s="47"/>
      <c r="W659" s="47"/>
      <c r="X659" s="46" t="str">
        <f>IFERROR(__xludf.DUMMYFUNCTION("if(T659="""","""",if($S659,""Not aligned w/ a specific learning goal."",T659&amp;"": ""&amp;vlookup(to_text(T659),'1.Learning-Goals'!$A$3:$B$100,2,FALSE)))"),"")</f>
        <v/>
      </c>
      <c r="Y659" s="46" t="str">
        <f>IFERROR(__xludf.DUMMYFUNCTION("if(U659="""","""",if($S659,""Not aligned w/ a specific learning goal."",U659&amp;"": ""&amp;vlookup(to_text(U659),'1.Learning-Goals'!$A$3:$B$100,2,FALSE)))"),"")</f>
        <v/>
      </c>
      <c r="Z659" s="46" t="str">
        <f>IFERROR(__xludf.DUMMYFUNCTION("if(V659="""","""",if($S659,""Not aligned w/ a specific learning goal."",V659&amp;"": ""&amp;vlookup(to_text(V659),'1.Learning-Goals'!$A$3:$B$100,2,FALSE)))"),"")</f>
        <v/>
      </c>
      <c r="AA659" s="46" t="str">
        <f>IFERROR(__xludf.DUMMYFUNCTION("if(W659="""","""",if($S659,""Not aligned w/ a specific learning goal."",W659&amp;"": ""&amp;vlookup(to_text(W659),'1.Learning-Goals'!$A$3:$B$100,2,FALSE)))"),"")</f>
        <v/>
      </c>
      <c r="AB659" s="48"/>
      <c r="AC659" s="48"/>
      <c r="AD659" s="48"/>
      <c r="AE659" s="48"/>
      <c r="AF659" s="48"/>
      <c r="AG659" s="48"/>
      <c r="AH659" s="48"/>
      <c r="AI659" s="48"/>
    </row>
    <row r="660">
      <c r="A660" s="41"/>
      <c r="B660" s="42" t="str">
        <f t="shared" si="1"/>
        <v/>
      </c>
      <c r="C660" s="38" t="s">
        <v>1827</v>
      </c>
      <c r="D660" s="43" t="s">
        <v>1828</v>
      </c>
      <c r="E660" s="38" t="s">
        <v>363</v>
      </c>
      <c r="F660" s="38" t="s">
        <v>438</v>
      </c>
      <c r="G660" s="43" t="s">
        <v>703</v>
      </c>
      <c r="H660" s="38" t="s">
        <v>6</v>
      </c>
      <c r="I660" s="43" t="s">
        <v>439</v>
      </c>
      <c r="J660" s="50"/>
      <c r="K660" s="50"/>
      <c r="L660" s="50"/>
      <c r="M660" s="43"/>
      <c r="N660" s="43"/>
      <c r="O660" s="38" t="s">
        <v>439</v>
      </c>
      <c r="P660" s="51" t="s">
        <v>1829</v>
      </c>
      <c r="Q660" s="45">
        <v>44451.0</v>
      </c>
      <c r="R660" s="46" t="str">
        <f>IFERROR(__xludf.DUMMYFUNCTION("if(isblank($A660),"""",REGEXREPLACE($A660,   "",?(\d),?"",  ""$1""&amp;""-""&amp;$H660))"),"")</f>
        <v/>
      </c>
      <c r="S660" s="47" t="b">
        <f t="shared" si="2"/>
        <v>0</v>
      </c>
      <c r="T660" s="47" t="str">
        <f>IFERROR(__xludf.DUMMYFUNCTION("iferror(split(A660,"","",TRUE,TRUE),"""")"),"")</f>
        <v/>
      </c>
      <c r="U660" s="47"/>
      <c r="V660" s="47"/>
      <c r="W660" s="47"/>
      <c r="X660" s="46" t="str">
        <f>IFERROR(__xludf.DUMMYFUNCTION("if(T660="""","""",if($S660,""Not aligned w/ a specific learning goal."",T660&amp;"": ""&amp;vlookup(to_text(T660),'1.Learning-Goals'!$A$3:$B$100,2,FALSE)))"),"")</f>
        <v/>
      </c>
      <c r="Y660" s="46" t="str">
        <f>IFERROR(__xludf.DUMMYFUNCTION("if(U660="""","""",if($S660,""Not aligned w/ a specific learning goal."",U660&amp;"": ""&amp;vlookup(to_text(U660),'1.Learning-Goals'!$A$3:$B$100,2,FALSE)))"),"")</f>
        <v/>
      </c>
      <c r="Z660" s="46" t="str">
        <f>IFERROR(__xludf.DUMMYFUNCTION("if(V660="""","""",if($S660,""Not aligned w/ a specific learning goal."",V660&amp;"": ""&amp;vlookup(to_text(V660),'1.Learning-Goals'!$A$3:$B$100,2,FALSE)))"),"")</f>
        <v/>
      </c>
      <c r="AA660" s="46" t="str">
        <f>IFERROR(__xludf.DUMMYFUNCTION("if(W660="""","""",if($S660,""Not aligned w/ a specific learning goal."",W660&amp;"": ""&amp;vlookup(to_text(W660),'1.Learning-Goals'!$A$3:$B$100,2,FALSE)))"),"")</f>
        <v/>
      </c>
      <c r="AB660" s="48"/>
      <c r="AC660" s="48"/>
      <c r="AD660" s="48"/>
      <c r="AE660" s="48"/>
      <c r="AF660" s="48"/>
      <c r="AG660" s="48"/>
      <c r="AH660" s="48"/>
      <c r="AI660" s="48"/>
    </row>
    <row r="661">
      <c r="A661" s="41"/>
      <c r="B661" s="42" t="str">
        <f t="shared" si="1"/>
        <v/>
      </c>
      <c r="C661" s="38" t="s">
        <v>1830</v>
      </c>
      <c r="D661" s="43" t="s">
        <v>1831</v>
      </c>
      <c r="E661" s="38" t="s">
        <v>363</v>
      </c>
      <c r="F661" s="38" t="s">
        <v>438</v>
      </c>
      <c r="G661" s="43" t="s">
        <v>703</v>
      </c>
      <c r="H661" s="38" t="s">
        <v>6</v>
      </c>
      <c r="I661" s="43" t="s">
        <v>439</v>
      </c>
      <c r="J661" s="50"/>
      <c r="K661" s="50"/>
      <c r="L661" s="50"/>
      <c r="M661" s="43"/>
      <c r="N661" s="43"/>
      <c r="O661" s="38" t="s">
        <v>439</v>
      </c>
      <c r="P661" s="51" t="s">
        <v>1832</v>
      </c>
      <c r="Q661" s="45">
        <v>44451.0</v>
      </c>
      <c r="R661" s="46" t="str">
        <f>IFERROR(__xludf.DUMMYFUNCTION("if(isblank($A661),"""",REGEXREPLACE($A661,   "",?(\d),?"",  ""$1""&amp;""-""&amp;$H661))"),"")</f>
        <v/>
      </c>
      <c r="S661" s="47" t="b">
        <f t="shared" si="2"/>
        <v>0</v>
      </c>
      <c r="T661" s="47" t="str">
        <f>IFERROR(__xludf.DUMMYFUNCTION("iferror(split(A661,"","",TRUE,TRUE),"""")"),"")</f>
        <v/>
      </c>
      <c r="U661" s="47"/>
      <c r="V661" s="47"/>
      <c r="W661" s="47"/>
      <c r="X661" s="46" t="str">
        <f>IFERROR(__xludf.DUMMYFUNCTION("if(T661="""","""",if($S661,""Not aligned w/ a specific learning goal."",T661&amp;"": ""&amp;vlookup(to_text(T661),'1.Learning-Goals'!$A$3:$B$100,2,FALSE)))"),"")</f>
        <v/>
      </c>
      <c r="Y661" s="46" t="str">
        <f>IFERROR(__xludf.DUMMYFUNCTION("if(U661="""","""",if($S661,""Not aligned w/ a specific learning goal."",U661&amp;"": ""&amp;vlookup(to_text(U661),'1.Learning-Goals'!$A$3:$B$100,2,FALSE)))"),"")</f>
        <v/>
      </c>
      <c r="Z661" s="46" t="str">
        <f>IFERROR(__xludf.DUMMYFUNCTION("if(V661="""","""",if($S661,""Not aligned w/ a specific learning goal."",V661&amp;"": ""&amp;vlookup(to_text(V661),'1.Learning-Goals'!$A$3:$B$100,2,FALSE)))"),"")</f>
        <v/>
      </c>
      <c r="AA661" s="46" t="str">
        <f>IFERROR(__xludf.DUMMYFUNCTION("if(W661="""","""",if($S661,""Not aligned w/ a specific learning goal."",W661&amp;"": ""&amp;vlookup(to_text(W661),'1.Learning-Goals'!$A$3:$B$100,2,FALSE)))"),"")</f>
        <v/>
      </c>
      <c r="AB661" s="48"/>
      <c r="AC661" s="48"/>
      <c r="AD661" s="48"/>
      <c r="AE661" s="48"/>
      <c r="AF661" s="48"/>
      <c r="AG661" s="48"/>
      <c r="AH661" s="48"/>
      <c r="AI661" s="48"/>
    </row>
    <row r="662">
      <c r="A662" s="41"/>
      <c r="B662" s="42" t="str">
        <f t="shared" si="1"/>
        <v/>
      </c>
      <c r="C662" s="38" t="s">
        <v>1833</v>
      </c>
      <c r="D662" s="43" t="s">
        <v>1834</v>
      </c>
      <c r="E662" s="38" t="s">
        <v>363</v>
      </c>
      <c r="F662" s="38" t="s">
        <v>438</v>
      </c>
      <c r="G662" s="43" t="s">
        <v>703</v>
      </c>
      <c r="H662" s="38" t="s">
        <v>6</v>
      </c>
      <c r="I662" s="43" t="s">
        <v>439</v>
      </c>
      <c r="J662" s="50"/>
      <c r="K662" s="50"/>
      <c r="L662" s="50"/>
      <c r="M662" s="43"/>
      <c r="N662" s="43"/>
      <c r="O662" s="38" t="s">
        <v>439</v>
      </c>
      <c r="P662" s="51" t="s">
        <v>1835</v>
      </c>
      <c r="Q662" s="45">
        <v>44451.0</v>
      </c>
      <c r="R662" s="46" t="str">
        <f>IFERROR(__xludf.DUMMYFUNCTION("if(isblank($A662),"""",REGEXREPLACE($A662,   "",?(\d),?"",  ""$1""&amp;""-""&amp;$H662))"),"")</f>
        <v/>
      </c>
      <c r="S662" s="47" t="b">
        <f t="shared" si="2"/>
        <v>0</v>
      </c>
      <c r="T662" s="47" t="str">
        <f>IFERROR(__xludf.DUMMYFUNCTION("iferror(split(A662,"","",TRUE,TRUE),"""")"),"")</f>
        <v/>
      </c>
      <c r="U662" s="47"/>
      <c r="V662" s="47"/>
      <c r="W662" s="47"/>
      <c r="X662" s="46" t="str">
        <f>IFERROR(__xludf.DUMMYFUNCTION("if(T662="""","""",if($S662,""Not aligned w/ a specific learning goal."",T662&amp;"": ""&amp;vlookup(to_text(T662),'1.Learning-Goals'!$A$3:$B$100,2,FALSE)))"),"")</f>
        <v/>
      </c>
      <c r="Y662" s="46" t="str">
        <f>IFERROR(__xludf.DUMMYFUNCTION("if(U662="""","""",if($S662,""Not aligned w/ a specific learning goal."",U662&amp;"": ""&amp;vlookup(to_text(U662),'1.Learning-Goals'!$A$3:$B$100,2,FALSE)))"),"")</f>
        <v/>
      </c>
      <c r="Z662" s="46" t="str">
        <f>IFERROR(__xludf.DUMMYFUNCTION("if(V662="""","""",if($S662,""Not aligned w/ a specific learning goal."",V662&amp;"": ""&amp;vlookup(to_text(V662),'1.Learning-Goals'!$A$3:$B$100,2,FALSE)))"),"")</f>
        <v/>
      </c>
      <c r="AA662" s="46" t="str">
        <f>IFERROR(__xludf.DUMMYFUNCTION("if(W662="""","""",if($S662,""Not aligned w/ a specific learning goal."",W662&amp;"": ""&amp;vlookup(to_text(W662),'1.Learning-Goals'!$A$3:$B$100,2,FALSE)))"),"")</f>
        <v/>
      </c>
      <c r="AB662" s="48"/>
      <c r="AC662" s="48"/>
      <c r="AD662" s="48"/>
      <c r="AE662" s="48"/>
      <c r="AF662" s="48"/>
      <c r="AG662" s="48"/>
      <c r="AH662" s="48"/>
      <c r="AI662" s="48"/>
    </row>
    <row r="663">
      <c r="A663" s="41"/>
      <c r="B663" s="42" t="str">
        <f t="shared" si="1"/>
        <v/>
      </c>
      <c r="C663" s="38" t="s">
        <v>1836</v>
      </c>
      <c r="D663" s="43" t="s">
        <v>1616</v>
      </c>
      <c r="E663" s="38" t="s">
        <v>363</v>
      </c>
      <c r="F663" s="38" t="s">
        <v>438</v>
      </c>
      <c r="G663" s="43" t="s">
        <v>703</v>
      </c>
      <c r="H663" s="38" t="s">
        <v>6</v>
      </c>
      <c r="I663" s="43" t="s">
        <v>439</v>
      </c>
      <c r="J663" s="50"/>
      <c r="K663" s="50"/>
      <c r="L663" s="50"/>
      <c r="M663" s="43"/>
      <c r="N663" s="43"/>
      <c r="O663" s="38" t="s">
        <v>439</v>
      </c>
      <c r="P663" s="51" t="s">
        <v>1837</v>
      </c>
      <c r="Q663" s="45">
        <v>44451.0</v>
      </c>
      <c r="R663" s="46" t="str">
        <f>IFERROR(__xludf.DUMMYFUNCTION("if(isblank($A663),"""",REGEXREPLACE($A663,   "",?(\d),?"",  ""$1""&amp;""-""&amp;$H663))"),"")</f>
        <v/>
      </c>
      <c r="S663" s="47" t="b">
        <f t="shared" si="2"/>
        <v>0</v>
      </c>
      <c r="T663" s="47" t="str">
        <f>IFERROR(__xludf.DUMMYFUNCTION("iferror(split(A663,"","",TRUE,TRUE),"""")"),"")</f>
        <v/>
      </c>
      <c r="U663" s="47"/>
      <c r="V663" s="47"/>
      <c r="W663" s="47"/>
      <c r="X663" s="46" t="str">
        <f>IFERROR(__xludf.DUMMYFUNCTION("if(T663="""","""",if($S663,""Not aligned w/ a specific learning goal."",T663&amp;"": ""&amp;vlookup(to_text(T663),'1.Learning-Goals'!$A$3:$B$100,2,FALSE)))"),"")</f>
        <v/>
      </c>
      <c r="Y663" s="46" t="str">
        <f>IFERROR(__xludf.DUMMYFUNCTION("if(U663="""","""",if($S663,""Not aligned w/ a specific learning goal."",U663&amp;"": ""&amp;vlookup(to_text(U663),'1.Learning-Goals'!$A$3:$B$100,2,FALSE)))"),"")</f>
        <v/>
      </c>
      <c r="Z663" s="46" t="str">
        <f>IFERROR(__xludf.DUMMYFUNCTION("if(V663="""","""",if($S663,""Not aligned w/ a specific learning goal."",V663&amp;"": ""&amp;vlookup(to_text(V663),'1.Learning-Goals'!$A$3:$B$100,2,FALSE)))"),"")</f>
        <v/>
      </c>
      <c r="AA663" s="46" t="str">
        <f>IFERROR(__xludf.DUMMYFUNCTION("if(W663="""","""",if($S663,""Not aligned w/ a specific learning goal."",W663&amp;"": ""&amp;vlookup(to_text(W663),'1.Learning-Goals'!$A$3:$B$100,2,FALSE)))"),"")</f>
        <v/>
      </c>
      <c r="AB663" s="48"/>
      <c r="AC663" s="48"/>
      <c r="AD663" s="48"/>
      <c r="AE663" s="48"/>
      <c r="AF663" s="48"/>
      <c r="AG663" s="48"/>
      <c r="AH663" s="48"/>
      <c r="AI663" s="48"/>
    </row>
    <row r="664">
      <c r="A664" s="41"/>
      <c r="B664" s="42" t="str">
        <f t="shared" si="1"/>
        <v/>
      </c>
      <c r="C664" s="38" t="s">
        <v>1838</v>
      </c>
      <c r="D664" s="43" t="s">
        <v>1839</v>
      </c>
      <c r="E664" s="38" t="s">
        <v>363</v>
      </c>
      <c r="F664" s="38" t="s">
        <v>438</v>
      </c>
      <c r="G664" s="43" t="s">
        <v>703</v>
      </c>
      <c r="H664" s="38" t="s">
        <v>6</v>
      </c>
      <c r="I664" s="43" t="s">
        <v>439</v>
      </c>
      <c r="J664" s="50"/>
      <c r="K664" s="50"/>
      <c r="L664" s="50"/>
      <c r="M664" s="43"/>
      <c r="N664" s="43"/>
      <c r="O664" s="38" t="s">
        <v>439</v>
      </c>
      <c r="P664" s="51" t="s">
        <v>1840</v>
      </c>
      <c r="Q664" s="45">
        <v>44451.0</v>
      </c>
      <c r="R664" s="46" t="str">
        <f>IFERROR(__xludf.DUMMYFUNCTION("if(isblank($A664),"""",REGEXREPLACE($A664,   "",?(\d),?"",  ""$1""&amp;""-""&amp;$H664))"),"")</f>
        <v/>
      </c>
      <c r="S664" s="47" t="b">
        <f t="shared" si="2"/>
        <v>0</v>
      </c>
      <c r="T664" s="47" t="str">
        <f>IFERROR(__xludf.DUMMYFUNCTION("iferror(split(A664,"","",TRUE,TRUE),"""")"),"")</f>
        <v/>
      </c>
      <c r="U664" s="47"/>
      <c r="V664" s="47"/>
      <c r="W664" s="47"/>
      <c r="X664" s="46" t="str">
        <f>IFERROR(__xludf.DUMMYFUNCTION("if(T664="""","""",if($S664,""Not aligned w/ a specific learning goal."",T664&amp;"": ""&amp;vlookup(to_text(T664),'1.Learning-Goals'!$A$3:$B$100,2,FALSE)))"),"")</f>
        <v/>
      </c>
      <c r="Y664" s="46" t="str">
        <f>IFERROR(__xludf.DUMMYFUNCTION("if(U664="""","""",if($S664,""Not aligned w/ a specific learning goal."",U664&amp;"": ""&amp;vlookup(to_text(U664),'1.Learning-Goals'!$A$3:$B$100,2,FALSE)))"),"")</f>
        <v/>
      </c>
      <c r="Z664" s="46" t="str">
        <f>IFERROR(__xludf.DUMMYFUNCTION("if(V664="""","""",if($S664,""Not aligned w/ a specific learning goal."",V664&amp;"": ""&amp;vlookup(to_text(V664),'1.Learning-Goals'!$A$3:$B$100,2,FALSE)))"),"")</f>
        <v/>
      </c>
      <c r="AA664" s="46" t="str">
        <f>IFERROR(__xludf.DUMMYFUNCTION("if(W664="""","""",if($S664,""Not aligned w/ a specific learning goal."",W664&amp;"": ""&amp;vlookup(to_text(W664),'1.Learning-Goals'!$A$3:$B$100,2,FALSE)))"),"")</f>
        <v/>
      </c>
      <c r="AB664" s="48"/>
      <c r="AC664" s="48"/>
      <c r="AD664" s="48"/>
      <c r="AE664" s="48"/>
      <c r="AF664" s="48"/>
      <c r="AG664" s="48"/>
      <c r="AH664" s="48"/>
      <c r="AI664" s="48"/>
    </row>
    <row r="665">
      <c r="A665" s="41"/>
      <c r="B665" s="42" t="str">
        <f t="shared" si="1"/>
        <v/>
      </c>
      <c r="C665" s="38" t="s">
        <v>1841</v>
      </c>
      <c r="D665" s="43" t="s">
        <v>1842</v>
      </c>
      <c r="E665" s="38" t="s">
        <v>363</v>
      </c>
      <c r="F665" s="38" t="s">
        <v>438</v>
      </c>
      <c r="G665" s="43" t="s">
        <v>703</v>
      </c>
      <c r="H665" s="38" t="s">
        <v>6</v>
      </c>
      <c r="I665" s="43" t="s">
        <v>439</v>
      </c>
      <c r="J665" s="50"/>
      <c r="K665" s="50"/>
      <c r="L665" s="50"/>
      <c r="M665" s="43"/>
      <c r="N665" s="43"/>
      <c r="O665" s="38" t="s">
        <v>439</v>
      </c>
      <c r="P665" s="51" t="s">
        <v>1843</v>
      </c>
      <c r="Q665" s="45">
        <v>44451.0</v>
      </c>
      <c r="R665" s="46" t="str">
        <f>IFERROR(__xludf.DUMMYFUNCTION("if(isblank($A665),"""",REGEXREPLACE($A665,   "",?(\d),?"",  ""$1""&amp;""-""&amp;$H665))"),"")</f>
        <v/>
      </c>
      <c r="S665" s="47" t="b">
        <f t="shared" si="2"/>
        <v>0</v>
      </c>
      <c r="T665" s="47" t="str">
        <f>IFERROR(__xludf.DUMMYFUNCTION("iferror(split(A665,"","",TRUE,TRUE),"""")"),"")</f>
        <v/>
      </c>
      <c r="U665" s="47"/>
      <c r="V665" s="47"/>
      <c r="W665" s="47"/>
      <c r="X665" s="46" t="str">
        <f>IFERROR(__xludf.DUMMYFUNCTION("if(T665="""","""",if($S665,""Not aligned w/ a specific learning goal."",T665&amp;"": ""&amp;vlookup(to_text(T665),'1.Learning-Goals'!$A$3:$B$100,2,FALSE)))"),"")</f>
        <v/>
      </c>
      <c r="Y665" s="46" t="str">
        <f>IFERROR(__xludf.DUMMYFUNCTION("if(U665="""","""",if($S665,""Not aligned w/ a specific learning goal."",U665&amp;"": ""&amp;vlookup(to_text(U665),'1.Learning-Goals'!$A$3:$B$100,2,FALSE)))"),"")</f>
        <v/>
      </c>
      <c r="Z665" s="46" t="str">
        <f>IFERROR(__xludf.DUMMYFUNCTION("if(V665="""","""",if($S665,""Not aligned w/ a specific learning goal."",V665&amp;"": ""&amp;vlookup(to_text(V665),'1.Learning-Goals'!$A$3:$B$100,2,FALSE)))"),"")</f>
        <v/>
      </c>
      <c r="AA665" s="46" t="str">
        <f>IFERROR(__xludf.DUMMYFUNCTION("if(W665="""","""",if($S665,""Not aligned w/ a specific learning goal."",W665&amp;"": ""&amp;vlookup(to_text(W665),'1.Learning-Goals'!$A$3:$B$100,2,FALSE)))"),"")</f>
        <v/>
      </c>
      <c r="AB665" s="48"/>
      <c r="AC665" s="48"/>
      <c r="AD665" s="48"/>
      <c r="AE665" s="48"/>
      <c r="AF665" s="48"/>
      <c r="AG665" s="48"/>
      <c r="AH665" s="48"/>
      <c r="AI665" s="48"/>
    </row>
    <row r="666">
      <c r="A666" s="41"/>
      <c r="B666" s="42" t="str">
        <f t="shared" si="1"/>
        <v/>
      </c>
      <c r="C666" s="38" t="s">
        <v>1844</v>
      </c>
      <c r="D666" s="43" t="s">
        <v>1845</v>
      </c>
      <c r="E666" s="38" t="s">
        <v>363</v>
      </c>
      <c r="F666" s="38" t="s">
        <v>438</v>
      </c>
      <c r="G666" s="43" t="s">
        <v>703</v>
      </c>
      <c r="H666" s="38" t="s">
        <v>6</v>
      </c>
      <c r="I666" s="43" t="s">
        <v>439</v>
      </c>
      <c r="J666" s="50"/>
      <c r="K666" s="50"/>
      <c r="L666" s="50"/>
      <c r="M666" s="43"/>
      <c r="N666" s="43"/>
      <c r="O666" s="38" t="s">
        <v>439</v>
      </c>
      <c r="P666" s="51" t="s">
        <v>1846</v>
      </c>
      <c r="Q666" s="45">
        <v>44451.0</v>
      </c>
      <c r="R666" s="46" t="str">
        <f>IFERROR(__xludf.DUMMYFUNCTION("if(isblank($A666),"""",REGEXREPLACE($A666,   "",?(\d),?"",  ""$1""&amp;""-""&amp;$H666))"),"")</f>
        <v/>
      </c>
      <c r="S666" s="47" t="b">
        <f t="shared" si="2"/>
        <v>0</v>
      </c>
      <c r="T666" s="47" t="str">
        <f>IFERROR(__xludf.DUMMYFUNCTION("iferror(split(A666,"","",TRUE,TRUE),"""")"),"")</f>
        <v/>
      </c>
      <c r="U666" s="47"/>
      <c r="V666" s="47"/>
      <c r="W666" s="47"/>
      <c r="X666" s="46" t="str">
        <f>IFERROR(__xludf.DUMMYFUNCTION("if(T666="""","""",if($S666,""Not aligned w/ a specific learning goal."",T666&amp;"": ""&amp;vlookup(to_text(T666),'1.Learning-Goals'!$A$3:$B$100,2,FALSE)))"),"")</f>
        <v/>
      </c>
      <c r="Y666" s="46" t="str">
        <f>IFERROR(__xludf.DUMMYFUNCTION("if(U666="""","""",if($S666,""Not aligned w/ a specific learning goal."",U666&amp;"": ""&amp;vlookup(to_text(U666),'1.Learning-Goals'!$A$3:$B$100,2,FALSE)))"),"")</f>
        <v/>
      </c>
      <c r="Z666" s="46" t="str">
        <f>IFERROR(__xludf.DUMMYFUNCTION("if(V666="""","""",if($S666,""Not aligned w/ a specific learning goal."",V666&amp;"": ""&amp;vlookup(to_text(V666),'1.Learning-Goals'!$A$3:$B$100,2,FALSE)))"),"")</f>
        <v/>
      </c>
      <c r="AA666" s="46" t="str">
        <f>IFERROR(__xludf.DUMMYFUNCTION("if(W666="""","""",if($S666,""Not aligned w/ a specific learning goal."",W666&amp;"": ""&amp;vlookup(to_text(W666),'1.Learning-Goals'!$A$3:$B$100,2,FALSE)))"),"")</f>
        <v/>
      </c>
      <c r="AB666" s="48"/>
      <c r="AC666" s="48"/>
      <c r="AD666" s="48"/>
      <c r="AE666" s="48"/>
      <c r="AF666" s="48"/>
      <c r="AG666" s="48"/>
      <c r="AH666" s="48"/>
      <c r="AI666" s="48"/>
    </row>
    <row r="667">
      <c r="A667" s="41"/>
      <c r="B667" s="42" t="str">
        <f t="shared" si="1"/>
        <v/>
      </c>
      <c r="C667" s="38" t="s">
        <v>1847</v>
      </c>
      <c r="D667" s="43" t="s">
        <v>1848</v>
      </c>
      <c r="E667" s="38" t="s">
        <v>363</v>
      </c>
      <c r="F667" s="38" t="s">
        <v>438</v>
      </c>
      <c r="G667" s="43" t="s">
        <v>703</v>
      </c>
      <c r="H667" s="38" t="s">
        <v>6</v>
      </c>
      <c r="I667" s="43" t="s">
        <v>439</v>
      </c>
      <c r="J667" s="50"/>
      <c r="K667" s="50"/>
      <c r="L667" s="50"/>
      <c r="M667" s="43"/>
      <c r="N667" s="43"/>
      <c r="O667" s="38" t="s">
        <v>439</v>
      </c>
      <c r="P667" s="51" t="s">
        <v>1849</v>
      </c>
      <c r="Q667" s="45">
        <v>44451.0</v>
      </c>
      <c r="R667" s="46" t="str">
        <f>IFERROR(__xludf.DUMMYFUNCTION("if(isblank($A667),"""",REGEXREPLACE($A667,   "",?(\d),?"",  ""$1""&amp;""-""&amp;$H667))"),"")</f>
        <v/>
      </c>
      <c r="S667" s="47" t="b">
        <f t="shared" si="2"/>
        <v>0</v>
      </c>
      <c r="T667" s="47" t="str">
        <f>IFERROR(__xludf.DUMMYFUNCTION("iferror(split(A667,"","",TRUE,TRUE),"""")"),"")</f>
        <v/>
      </c>
      <c r="U667" s="47"/>
      <c r="V667" s="47"/>
      <c r="W667" s="47"/>
      <c r="X667" s="46" t="str">
        <f>IFERROR(__xludf.DUMMYFUNCTION("if(T667="""","""",if($S667,""Not aligned w/ a specific learning goal."",T667&amp;"": ""&amp;vlookup(to_text(T667),'1.Learning-Goals'!$A$3:$B$100,2,FALSE)))"),"")</f>
        <v/>
      </c>
      <c r="Y667" s="46" t="str">
        <f>IFERROR(__xludf.DUMMYFUNCTION("if(U667="""","""",if($S667,""Not aligned w/ a specific learning goal."",U667&amp;"": ""&amp;vlookup(to_text(U667),'1.Learning-Goals'!$A$3:$B$100,2,FALSE)))"),"")</f>
        <v/>
      </c>
      <c r="Z667" s="46" t="str">
        <f>IFERROR(__xludf.DUMMYFUNCTION("if(V667="""","""",if($S667,""Not aligned w/ a specific learning goal."",V667&amp;"": ""&amp;vlookup(to_text(V667),'1.Learning-Goals'!$A$3:$B$100,2,FALSE)))"),"")</f>
        <v/>
      </c>
      <c r="AA667" s="46" t="str">
        <f>IFERROR(__xludf.DUMMYFUNCTION("if(W667="""","""",if($S667,""Not aligned w/ a specific learning goal."",W667&amp;"": ""&amp;vlookup(to_text(W667),'1.Learning-Goals'!$A$3:$B$100,2,FALSE)))"),"")</f>
        <v/>
      </c>
      <c r="AB667" s="48"/>
      <c r="AC667" s="48"/>
      <c r="AD667" s="48"/>
      <c r="AE667" s="48"/>
      <c r="AF667" s="48"/>
      <c r="AG667" s="48"/>
      <c r="AH667" s="48"/>
      <c r="AI667" s="48"/>
    </row>
    <row r="668">
      <c r="A668" s="41"/>
      <c r="B668" s="42" t="str">
        <f t="shared" si="1"/>
        <v/>
      </c>
      <c r="C668" s="38" t="s">
        <v>1850</v>
      </c>
      <c r="D668" s="43" t="s">
        <v>463</v>
      </c>
      <c r="E668" s="38" t="s">
        <v>363</v>
      </c>
      <c r="F668" s="38" t="s">
        <v>438</v>
      </c>
      <c r="G668" s="43" t="s">
        <v>703</v>
      </c>
      <c r="H668" s="38" t="s">
        <v>6</v>
      </c>
      <c r="I668" s="43" t="s">
        <v>439</v>
      </c>
      <c r="J668" s="50"/>
      <c r="K668" s="50"/>
      <c r="L668" s="50"/>
      <c r="M668" s="43"/>
      <c r="N668" s="43"/>
      <c r="O668" s="38" t="s">
        <v>439</v>
      </c>
      <c r="P668" s="51" t="s">
        <v>1851</v>
      </c>
      <c r="Q668" s="45">
        <v>44451.0</v>
      </c>
      <c r="R668" s="46" t="str">
        <f>IFERROR(__xludf.DUMMYFUNCTION("if(isblank($A668),"""",REGEXREPLACE($A668,   "",?(\d),?"",  ""$1""&amp;""-""&amp;$H668))"),"")</f>
        <v/>
      </c>
      <c r="S668" s="47" t="b">
        <f t="shared" si="2"/>
        <v>0</v>
      </c>
      <c r="T668" s="47" t="str">
        <f>IFERROR(__xludf.DUMMYFUNCTION("iferror(split(A668,"","",TRUE,TRUE),"""")"),"")</f>
        <v/>
      </c>
      <c r="U668" s="47"/>
      <c r="V668" s="47"/>
      <c r="W668" s="47"/>
      <c r="X668" s="46" t="str">
        <f>IFERROR(__xludf.DUMMYFUNCTION("if(T668="""","""",if($S668,""Not aligned w/ a specific learning goal."",T668&amp;"": ""&amp;vlookup(to_text(T668),'1.Learning-Goals'!$A$3:$B$100,2,FALSE)))"),"")</f>
        <v/>
      </c>
      <c r="Y668" s="46" t="str">
        <f>IFERROR(__xludf.DUMMYFUNCTION("if(U668="""","""",if($S668,""Not aligned w/ a specific learning goal."",U668&amp;"": ""&amp;vlookup(to_text(U668),'1.Learning-Goals'!$A$3:$B$100,2,FALSE)))"),"")</f>
        <v/>
      </c>
      <c r="Z668" s="46" t="str">
        <f>IFERROR(__xludf.DUMMYFUNCTION("if(V668="""","""",if($S668,""Not aligned w/ a specific learning goal."",V668&amp;"": ""&amp;vlookup(to_text(V668),'1.Learning-Goals'!$A$3:$B$100,2,FALSE)))"),"")</f>
        <v/>
      </c>
      <c r="AA668" s="46" t="str">
        <f>IFERROR(__xludf.DUMMYFUNCTION("if(W668="""","""",if($S668,""Not aligned w/ a specific learning goal."",W668&amp;"": ""&amp;vlookup(to_text(W668),'1.Learning-Goals'!$A$3:$B$100,2,FALSE)))"),"")</f>
        <v/>
      </c>
      <c r="AB668" s="48"/>
      <c r="AC668" s="48"/>
      <c r="AD668" s="48"/>
      <c r="AE668" s="48"/>
      <c r="AF668" s="48"/>
      <c r="AG668" s="48"/>
      <c r="AH668" s="48"/>
      <c r="AI668" s="48"/>
    </row>
    <row r="669">
      <c r="A669" s="41"/>
      <c r="B669" s="42" t="str">
        <f t="shared" si="1"/>
        <v/>
      </c>
      <c r="C669" s="38" t="s">
        <v>1852</v>
      </c>
      <c r="D669" s="43" t="s">
        <v>1853</v>
      </c>
      <c r="E669" s="38" t="s">
        <v>363</v>
      </c>
      <c r="F669" s="38" t="s">
        <v>438</v>
      </c>
      <c r="G669" s="43" t="s">
        <v>703</v>
      </c>
      <c r="H669" s="38" t="s">
        <v>6</v>
      </c>
      <c r="I669" s="43" t="s">
        <v>439</v>
      </c>
      <c r="J669" s="50"/>
      <c r="K669" s="50"/>
      <c r="L669" s="50"/>
      <c r="M669" s="43"/>
      <c r="N669" s="43"/>
      <c r="O669" s="38" t="s">
        <v>439</v>
      </c>
      <c r="P669" s="51" t="s">
        <v>1854</v>
      </c>
      <c r="Q669" s="45">
        <v>44451.0</v>
      </c>
      <c r="R669" s="46" t="str">
        <f>IFERROR(__xludf.DUMMYFUNCTION("if(isblank($A669),"""",REGEXREPLACE($A669,   "",?(\d),?"",  ""$1""&amp;""-""&amp;$H669))"),"")</f>
        <v/>
      </c>
      <c r="S669" s="47" t="b">
        <f t="shared" si="2"/>
        <v>0</v>
      </c>
      <c r="T669" s="47" t="str">
        <f>IFERROR(__xludf.DUMMYFUNCTION("iferror(split(A669,"","",TRUE,TRUE),"""")"),"")</f>
        <v/>
      </c>
      <c r="U669" s="47"/>
      <c r="V669" s="47"/>
      <c r="W669" s="47"/>
      <c r="X669" s="46" t="str">
        <f>IFERROR(__xludf.DUMMYFUNCTION("if(T669="""","""",if($S669,""Not aligned w/ a specific learning goal."",T669&amp;"": ""&amp;vlookup(to_text(T669),'1.Learning-Goals'!$A$3:$B$100,2,FALSE)))"),"")</f>
        <v/>
      </c>
      <c r="Y669" s="46" t="str">
        <f>IFERROR(__xludf.DUMMYFUNCTION("if(U669="""","""",if($S669,""Not aligned w/ a specific learning goal."",U669&amp;"": ""&amp;vlookup(to_text(U669),'1.Learning-Goals'!$A$3:$B$100,2,FALSE)))"),"")</f>
        <v/>
      </c>
      <c r="Z669" s="46" t="str">
        <f>IFERROR(__xludf.DUMMYFUNCTION("if(V669="""","""",if($S669,""Not aligned w/ a specific learning goal."",V669&amp;"": ""&amp;vlookup(to_text(V669),'1.Learning-Goals'!$A$3:$B$100,2,FALSE)))"),"")</f>
        <v/>
      </c>
      <c r="AA669" s="46" t="str">
        <f>IFERROR(__xludf.DUMMYFUNCTION("if(W669="""","""",if($S669,""Not aligned w/ a specific learning goal."",W669&amp;"": ""&amp;vlookup(to_text(W669),'1.Learning-Goals'!$A$3:$B$100,2,FALSE)))"),"")</f>
        <v/>
      </c>
      <c r="AB669" s="48"/>
      <c r="AC669" s="48"/>
      <c r="AD669" s="48"/>
      <c r="AE669" s="48"/>
      <c r="AF669" s="48"/>
      <c r="AG669" s="48"/>
      <c r="AH669" s="48"/>
      <c r="AI669" s="48"/>
    </row>
    <row r="670">
      <c r="A670" s="41"/>
      <c r="B670" s="42" t="str">
        <f t="shared" si="1"/>
        <v/>
      </c>
      <c r="C670" s="38" t="s">
        <v>1855</v>
      </c>
      <c r="D670" s="43" t="s">
        <v>1856</v>
      </c>
      <c r="E670" s="38" t="s">
        <v>363</v>
      </c>
      <c r="F670" s="38" t="s">
        <v>438</v>
      </c>
      <c r="G670" s="43" t="s">
        <v>703</v>
      </c>
      <c r="H670" s="38" t="s">
        <v>6</v>
      </c>
      <c r="I670" s="43" t="s">
        <v>439</v>
      </c>
      <c r="J670" s="50"/>
      <c r="K670" s="50"/>
      <c r="L670" s="50"/>
      <c r="M670" s="43"/>
      <c r="N670" s="43"/>
      <c r="O670" s="38" t="s">
        <v>439</v>
      </c>
      <c r="P670" s="51" t="s">
        <v>1857</v>
      </c>
      <c r="Q670" s="45">
        <v>44451.0</v>
      </c>
      <c r="R670" s="46" t="str">
        <f>IFERROR(__xludf.DUMMYFUNCTION("if(isblank($A670),"""",REGEXREPLACE($A670,   "",?(\d),?"",  ""$1""&amp;""-""&amp;$H670))"),"")</f>
        <v/>
      </c>
      <c r="S670" s="47" t="b">
        <f t="shared" si="2"/>
        <v>0</v>
      </c>
      <c r="T670" s="47" t="str">
        <f>IFERROR(__xludf.DUMMYFUNCTION("iferror(split(A670,"","",TRUE,TRUE),"""")"),"")</f>
        <v/>
      </c>
      <c r="U670" s="47"/>
      <c r="V670" s="47"/>
      <c r="W670" s="47"/>
      <c r="X670" s="46" t="str">
        <f>IFERROR(__xludf.DUMMYFUNCTION("if(T670="""","""",if($S670,""Not aligned w/ a specific learning goal."",T670&amp;"": ""&amp;vlookup(to_text(T670),'1.Learning-Goals'!$A$3:$B$100,2,FALSE)))"),"")</f>
        <v/>
      </c>
      <c r="Y670" s="46" t="str">
        <f>IFERROR(__xludf.DUMMYFUNCTION("if(U670="""","""",if($S670,""Not aligned w/ a specific learning goal."",U670&amp;"": ""&amp;vlookup(to_text(U670),'1.Learning-Goals'!$A$3:$B$100,2,FALSE)))"),"")</f>
        <v/>
      </c>
      <c r="Z670" s="46" t="str">
        <f>IFERROR(__xludf.DUMMYFUNCTION("if(V670="""","""",if($S670,""Not aligned w/ a specific learning goal."",V670&amp;"": ""&amp;vlookup(to_text(V670),'1.Learning-Goals'!$A$3:$B$100,2,FALSE)))"),"")</f>
        <v/>
      </c>
      <c r="AA670" s="46" t="str">
        <f>IFERROR(__xludf.DUMMYFUNCTION("if(W670="""","""",if($S670,""Not aligned w/ a specific learning goal."",W670&amp;"": ""&amp;vlookup(to_text(W670),'1.Learning-Goals'!$A$3:$B$100,2,FALSE)))"),"")</f>
        <v/>
      </c>
      <c r="AB670" s="48"/>
      <c r="AC670" s="48"/>
      <c r="AD670" s="48"/>
      <c r="AE670" s="48"/>
      <c r="AF670" s="48"/>
      <c r="AG670" s="48"/>
      <c r="AH670" s="48"/>
      <c r="AI670" s="48"/>
    </row>
    <row r="671">
      <c r="A671" s="41"/>
      <c r="B671" s="42" t="str">
        <f t="shared" si="1"/>
        <v/>
      </c>
      <c r="C671" s="38" t="s">
        <v>1858</v>
      </c>
      <c r="D671" s="43" t="s">
        <v>466</v>
      </c>
      <c r="E671" s="38" t="s">
        <v>363</v>
      </c>
      <c r="F671" s="38" t="s">
        <v>438</v>
      </c>
      <c r="G671" s="43" t="s">
        <v>703</v>
      </c>
      <c r="H671" s="38" t="s">
        <v>6</v>
      </c>
      <c r="I671" s="43" t="s">
        <v>439</v>
      </c>
      <c r="J671" s="50"/>
      <c r="K671" s="50"/>
      <c r="L671" s="50"/>
      <c r="M671" s="43"/>
      <c r="N671" s="43"/>
      <c r="O671" s="38" t="s">
        <v>439</v>
      </c>
      <c r="P671" s="51" t="s">
        <v>1859</v>
      </c>
      <c r="Q671" s="45">
        <v>44451.0</v>
      </c>
      <c r="R671" s="46" t="str">
        <f>IFERROR(__xludf.DUMMYFUNCTION("if(isblank($A671),"""",REGEXREPLACE($A671,   "",?(\d),?"",  ""$1""&amp;""-""&amp;$H671))"),"")</f>
        <v/>
      </c>
      <c r="S671" s="47" t="b">
        <f t="shared" si="2"/>
        <v>0</v>
      </c>
      <c r="T671" s="47" t="str">
        <f>IFERROR(__xludf.DUMMYFUNCTION("iferror(split(A671,"","",TRUE,TRUE),"""")"),"")</f>
        <v/>
      </c>
      <c r="U671" s="47"/>
      <c r="V671" s="47"/>
      <c r="W671" s="47"/>
      <c r="X671" s="46" t="str">
        <f>IFERROR(__xludf.DUMMYFUNCTION("if(T671="""","""",if($S671,""Not aligned w/ a specific learning goal."",T671&amp;"": ""&amp;vlookup(to_text(T671),'1.Learning-Goals'!$A$3:$B$100,2,FALSE)))"),"")</f>
        <v/>
      </c>
      <c r="Y671" s="46" t="str">
        <f>IFERROR(__xludf.DUMMYFUNCTION("if(U671="""","""",if($S671,""Not aligned w/ a specific learning goal."",U671&amp;"": ""&amp;vlookup(to_text(U671),'1.Learning-Goals'!$A$3:$B$100,2,FALSE)))"),"")</f>
        <v/>
      </c>
      <c r="Z671" s="46" t="str">
        <f>IFERROR(__xludf.DUMMYFUNCTION("if(V671="""","""",if($S671,""Not aligned w/ a specific learning goal."",V671&amp;"": ""&amp;vlookup(to_text(V671),'1.Learning-Goals'!$A$3:$B$100,2,FALSE)))"),"")</f>
        <v/>
      </c>
      <c r="AA671" s="46" t="str">
        <f>IFERROR(__xludf.DUMMYFUNCTION("if(W671="""","""",if($S671,""Not aligned w/ a specific learning goal."",W671&amp;"": ""&amp;vlookup(to_text(W671),'1.Learning-Goals'!$A$3:$B$100,2,FALSE)))"),"")</f>
        <v/>
      </c>
      <c r="AB671" s="48"/>
      <c r="AC671" s="48"/>
      <c r="AD671" s="48"/>
      <c r="AE671" s="48"/>
      <c r="AF671" s="48"/>
      <c r="AG671" s="48"/>
      <c r="AH671" s="48"/>
      <c r="AI671" s="48"/>
    </row>
    <row r="672">
      <c r="A672" s="41"/>
      <c r="B672" s="42" t="str">
        <f t="shared" si="1"/>
        <v/>
      </c>
      <c r="C672" s="38" t="s">
        <v>1860</v>
      </c>
      <c r="D672" s="43" t="s">
        <v>1782</v>
      </c>
      <c r="E672" s="38" t="s">
        <v>363</v>
      </c>
      <c r="F672" s="38" t="s">
        <v>438</v>
      </c>
      <c r="G672" s="43" t="s">
        <v>752</v>
      </c>
      <c r="H672" s="38" t="s">
        <v>6</v>
      </c>
      <c r="I672" s="43" t="s">
        <v>439</v>
      </c>
      <c r="J672" s="50"/>
      <c r="K672" s="50"/>
      <c r="L672" s="50"/>
      <c r="M672" s="43"/>
      <c r="N672" s="43"/>
      <c r="O672" s="38" t="s">
        <v>439</v>
      </c>
      <c r="P672" s="51" t="s">
        <v>1861</v>
      </c>
      <c r="Q672" s="45">
        <v>44451.0</v>
      </c>
      <c r="R672" s="46" t="str">
        <f>IFERROR(__xludf.DUMMYFUNCTION("if(isblank($A672),"""",REGEXREPLACE($A672,   "",?(\d),?"",  ""$1""&amp;""-""&amp;$H672))"),"")</f>
        <v/>
      </c>
      <c r="S672" s="47" t="b">
        <f t="shared" si="2"/>
        <v>0</v>
      </c>
      <c r="T672" s="47" t="str">
        <f>IFERROR(__xludf.DUMMYFUNCTION("iferror(split(A672,"","",TRUE,TRUE),"""")"),"")</f>
        <v/>
      </c>
      <c r="U672" s="47"/>
      <c r="V672" s="47"/>
      <c r="W672" s="47"/>
      <c r="X672" s="46" t="str">
        <f>IFERROR(__xludf.DUMMYFUNCTION("if(T672="""","""",if($S672,""Not aligned w/ a specific learning goal."",T672&amp;"": ""&amp;vlookup(to_text(T672),'1.Learning-Goals'!$A$3:$B$100,2,FALSE)))"),"")</f>
        <v/>
      </c>
      <c r="Y672" s="46" t="str">
        <f>IFERROR(__xludf.DUMMYFUNCTION("if(U672="""","""",if($S672,""Not aligned w/ a specific learning goal."",U672&amp;"": ""&amp;vlookup(to_text(U672),'1.Learning-Goals'!$A$3:$B$100,2,FALSE)))"),"")</f>
        <v/>
      </c>
      <c r="Z672" s="46" t="str">
        <f>IFERROR(__xludf.DUMMYFUNCTION("if(V672="""","""",if($S672,""Not aligned w/ a specific learning goal."",V672&amp;"": ""&amp;vlookup(to_text(V672),'1.Learning-Goals'!$A$3:$B$100,2,FALSE)))"),"")</f>
        <v/>
      </c>
      <c r="AA672" s="46" t="str">
        <f>IFERROR(__xludf.DUMMYFUNCTION("if(W672="""","""",if($S672,""Not aligned w/ a specific learning goal."",W672&amp;"": ""&amp;vlookup(to_text(W672),'1.Learning-Goals'!$A$3:$B$100,2,FALSE)))"),"")</f>
        <v/>
      </c>
      <c r="AB672" s="48"/>
      <c r="AC672" s="48"/>
      <c r="AD672" s="48"/>
      <c r="AE672" s="48"/>
      <c r="AF672" s="48"/>
      <c r="AG672" s="48"/>
      <c r="AH672" s="48"/>
      <c r="AI672" s="48"/>
    </row>
    <row r="673">
      <c r="A673" s="41"/>
      <c r="B673" s="42" t="str">
        <f t="shared" si="1"/>
        <v/>
      </c>
      <c r="C673" s="38" t="s">
        <v>1862</v>
      </c>
      <c r="D673" s="43" t="s">
        <v>1863</v>
      </c>
      <c r="E673" s="38" t="s">
        <v>363</v>
      </c>
      <c r="F673" s="38" t="s">
        <v>438</v>
      </c>
      <c r="G673" s="43" t="s">
        <v>752</v>
      </c>
      <c r="H673" s="38" t="s">
        <v>6</v>
      </c>
      <c r="I673" s="43" t="s">
        <v>439</v>
      </c>
      <c r="J673" s="50"/>
      <c r="K673" s="50"/>
      <c r="L673" s="50"/>
      <c r="M673" s="43"/>
      <c r="N673" s="43"/>
      <c r="O673" s="38" t="s">
        <v>439</v>
      </c>
      <c r="P673" s="51" t="s">
        <v>1864</v>
      </c>
      <c r="Q673" s="45">
        <v>44451.0</v>
      </c>
      <c r="R673" s="46" t="str">
        <f>IFERROR(__xludf.DUMMYFUNCTION("if(isblank($A673),"""",REGEXREPLACE($A673,   "",?(\d),?"",  ""$1""&amp;""-""&amp;$H673))"),"")</f>
        <v/>
      </c>
      <c r="S673" s="47" t="b">
        <f t="shared" si="2"/>
        <v>0</v>
      </c>
      <c r="T673" s="47" t="str">
        <f>IFERROR(__xludf.DUMMYFUNCTION("iferror(split(A673,"","",TRUE,TRUE),"""")"),"")</f>
        <v/>
      </c>
      <c r="U673" s="47"/>
      <c r="V673" s="47"/>
      <c r="W673" s="47"/>
      <c r="X673" s="46" t="str">
        <f>IFERROR(__xludf.DUMMYFUNCTION("if(T673="""","""",if($S673,""Not aligned w/ a specific learning goal."",T673&amp;"": ""&amp;vlookup(to_text(T673),'1.Learning-Goals'!$A$3:$B$100,2,FALSE)))"),"")</f>
        <v/>
      </c>
      <c r="Y673" s="46" t="str">
        <f>IFERROR(__xludf.DUMMYFUNCTION("if(U673="""","""",if($S673,""Not aligned w/ a specific learning goal."",U673&amp;"": ""&amp;vlookup(to_text(U673),'1.Learning-Goals'!$A$3:$B$100,2,FALSE)))"),"")</f>
        <v/>
      </c>
      <c r="Z673" s="46" t="str">
        <f>IFERROR(__xludf.DUMMYFUNCTION("if(V673="""","""",if($S673,""Not aligned w/ a specific learning goal."",V673&amp;"": ""&amp;vlookup(to_text(V673),'1.Learning-Goals'!$A$3:$B$100,2,FALSE)))"),"")</f>
        <v/>
      </c>
      <c r="AA673" s="46" t="str">
        <f>IFERROR(__xludf.DUMMYFUNCTION("if(W673="""","""",if($S673,""Not aligned w/ a specific learning goal."",W673&amp;"": ""&amp;vlookup(to_text(W673),'1.Learning-Goals'!$A$3:$B$100,2,FALSE)))"),"")</f>
        <v/>
      </c>
      <c r="AB673" s="48"/>
      <c r="AC673" s="48"/>
      <c r="AD673" s="48"/>
      <c r="AE673" s="48"/>
      <c r="AF673" s="48"/>
      <c r="AG673" s="48"/>
      <c r="AH673" s="48"/>
      <c r="AI673" s="48"/>
    </row>
    <row r="674">
      <c r="A674" s="41"/>
      <c r="B674" s="42" t="str">
        <f t="shared" si="1"/>
        <v/>
      </c>
      <c r="C674" s="38" t="s">
        <v>1865</v>
      </c>
      <c r="D674" s="43" t="s">
        <v>1866</v>
      </c>
      <c r="E674" s="38" t="s">
        <v>363</v>
      </c>
      <c r="F674" s="38" t="s">
        <v>438</v>
      </c>
      <c r="G674" s="43" t="s">
        <v>752</v>
      </c>
      <c r="H674" s="38" t="s">
        <v>6</v>
      </c>
      <c r="I674" s="43" t="s">
        <v>439</v>
      </c>
      <c r="J674" s="50"/>
      <c r="K674" s="50"/>
      <c r="L674" s="50"/>
      <c r="M674" s="43"/>
      <c r="N674" s="43"/>
      <c r="O674" s="38" t="s">
        <v>439</v>
      </c>
      <c r="P674" s="51" t="s">
        <v>1867</v>
      </c>
      <c r="Q674" s="45">
        <v>44451.0</v>
      </c>
      <c r="R674" s="46" t="str">
        <f>IFERROR(__xludf.DUMMYFUNCTION("if(isblank($A674),"""",REGEXREPLACE($A674,   "",?(\d),?"",  ""$1""&amp;""-""&amp;$H674))"),"")</f>
        <v/>
      </c>
      <c r="S674" s="47" t="b">
        <f t="shared" si="2"/>
        <v>0</v>
      </c>
      <c r="T674" s="47" t="str">
        <f>IFERROR(__xludf.DUMMYFUNCTION("iferror(split(A674,"","",TRUE,TRUE),"""")"),"")</f>
        <v/>
      </c>
      <c r="U674" s="47"/>
      <c r="V674" s="47"/>
      <c r="W674" s="47"/>
      <c r="X674" s="46" t="str">
        <f>IFERROR(__xludf.DUMMYFUNCTION("if(T674="""","""",if($S674,""Not aligned w/ a specific learning goal."",T674&amp;"": ""&amp;vlookup(to_text(T674),'1.Learning-Goals'!$A$3:$B$100,2,FALSE)))"),"")</f>
        <v/>
      </c>
      <c r="Y674" s="46" t="str">
        <f>IFERROR(__xludf.DUMMYFUNCTION("if(U674="""","""",if($S674,""Not aligned w/ a specific learning goal."",U674&amp;"": ""&amp;vlookup(to_text(U674),'1.Learning-Goals'!$A$3:$B$100,2,FALSE)))"),"")</f>
        <v/>
      </c>
      <c r="Z674" s="46" t="str">
        <f>IFERROR(__xludf.DUMMYFUNCTION("if(V674="""","""",if($S674,""Not aligned w/ a specific learning goal."",V674&amp;"": ""&amp;vlookup(to_text(V674),'1.Learning-Goals'!$A$3:$B$100,2,FALSE)))"),"")</f>
        <v/>
      </c>
      <c r="AA674" s="46" t="str">
        <f>IFERROR(__xludf.DUMMYFUNCTION("if(W674="""","""",if($S674,""Not aligned w/ a specific learning goal."",W674&amp;"": ""&amp;vlookup(to_text(W674),'1.Learning-Goals'!$A$3:$B$100,2,FALSE)))"),"")</f>
        <v/>
      </c>
      <c r="AB674" s="48"/>
      <c r="AC674" s="48"/>
      <c r="AD674" s="48"/>
      <c r="AE674" s="48"/>
      <c r="AF674" s="48"/>
      <c r="AG674" s="48"/>
      <c r="AH674" s="48"/>
      <c r="AI674" s="48"/>
    </row>
    <row r="675">
      <c r="A675" s="41"/>
      <c r="B675" s="42" t="str">
        <f t="shared" si="1"/>
        <v/>
      </c>
      <c r="C675" s="38" t="s">
        <v>1868</v>
      </c>
      <c r="D675" s="43" t="s">
        <v>1869</v>
      </c>
      <c r="E675" s="38" t="s">
        <v>363</v>
      </c>
      <c r="F675" s="38" t="s">
        <v>438</v>
      </c>
      <c r="G675" s="43" t="s">
        <v>752</v>
      </c>
      <c r="H675" s="38" t="s">
        <v>6</v>
      </c>
      <c r="I675" s="43" t="s">
        <v>439</v>
      </c>
      <c r="J675" s="50"/>
      <c r="K675" s="50"/>
      <c r="L675" s="50"/>
      <c r="M675" s="43"/>
      <c r="N675" s="43"/>
      <c r="O675" s="38" t="s">
        <v>439</v>
      </c>
      <c r="P675" s="51" t="s">
        <v>1870</v>
      </c>
      <c r="Q675" s="45">
        <v>44451.0</v>
      </c>
      <c r="R675" s="46" t="str">
        <f>IFERROR(__xludf.DUMMYFUNCTION("if(isblank($A675),"""",REGEXREPLACE($A675,   "",?(\d),?"",  ""$1""&amp;""-""&amp;$H675))"),"")</f>
        <v/>
      </c>
      <c r="S675" s="47" t="b">
        <f t="shared" si="2"/>
        <v>0</v>
      </c>
      <c r="T675" s="47" t="str">
        <f>IFERROR(__xludf.DUMMYFUNCTION("iferror(split(A675,"","",TRUE,TRUE),"""")"),"")</f>
        <v/>
      </c>
      <c r="U675" s="47"/>
      <c r="V675" s="47"/>
      <c r="W675" s="47"/>
      <c r="X675" s="46" t="str">
        <f>IFERROR(__xludf.DUMMYFUNCTION("if(T675="""","""",if($S675,""Not aligned w/ a specific learning goal."",T675&amp;"": ""&amp;vlookup(to_text(T675),'1.Learning-Goals'!$A$3:$B$100,2,FALSE)))"),"")</f>
        <v/>
      </c>
      <c r="Y675" s="46" t="str">
        <f>IFERROR(__xludf.DUMMYFUNCTION("if(U675="""","""",if($S675,""Not aligned w/ a specific learning goal."",U675&amp;"": ""&amp;vlookup(to_text(U675),'1.Learning-Goals'!$A$3:$B$100,2,FALSE)))"),"")</f>
        <v/>
      </c>
      <c r="Z675" s="46" t="str">
        <f>IFERROR(__xludf.DUMMYFUNCTION("if(V675="""","""",if($S675,""Not aligned w/ a specific learning goal."",V675&amp;"": ""&amp;vlookup(to_text(V675),'1.Learning-Goals'!$A$3:$B$100,2,FALSE)))"),"")</f>
        <v/>
      </c>
      <c r="AA675" s="46" t="str">
        <f>IFERROR(__xludf.DUMMYFUNCTION("if(W675="""","""",if($S675,""Not aligned w/ a specific learning goal."",W675&amp;"": ""&amp;vlookup(to_text(W675),'1.Learning-Goals'!$A$3:$B$100,2,FALSE)))"),"")</f>
        <v/>
      </c>
      <c r="AB675" s="48"/>
      <c r="AC675" s="48"/>
      <c r="AD675" s="48"/>
      <c r="AE675" s="48"/>
      <c r="AF675" s="48"/>
      <c r="AG675" s="48"/>
      <c r="AH675" s="48"/>
      <c r="AI675" s="48"/>
    </row>
    <row r="676">
      <c r="A676" s="41"/>
      <c r="B676" s="42" t="str">
        <f t="shared" si="1"/>
        <v/>
      </c>
      <c r="C676" s="38" t="s">
        <v>1871</v>
      </c>
      <c r="D676" s="43" t="s">
        <v>1794</v>
      </c>
      <c r="E676" s="38" t="s">
        <v>363</v>
      </c>
      <c r="F676" s="38" t="s">
        <v>438</v>
      </c>
      <c r="G676" s="43" t="s">
        <v>752</v>
      </c>
      <c r="H676" s="38" t="s">
        <v>6</v>
      </c>
      <c r="I676" s="43" t="s">
        <v>439</v>
      </c>
      <c r="J676" s="50"/>
      <c r="K676" s="50"/>
      <c r="L676" s="50"/>
      <c r="M676" s="43"/>
      <c r="N676" s="43"/>
      <c r="O676" s="38" t="s">
        <v>439</v>
      </c>
      <c r="P676" s="51" t="s">
        <v>1872</v>
      </c>
      <c r="Q676" s="45">
        <v>44451.0</v>
      </c>
      <c r="R676" s="46" t="str">
        <f>IFERROR(__xludf.DUMMYFUNCTION("if(isblank($A676),"""",REGEXREPLACE($A676,   "",?(\d),?"",  ""$1""&amp;""-""&amp;$H676))"),"")</f>
        <v/>
      </c>
      <c r="S676" s="47" t="b">
        <f t="shared" si="2"/>
        <v>0</v>
      </c>
      <c r="T676" s="47" t="str">
        <f>IFERROR(__xludf.DUMMYFUNCTION("iferror(split(A676,"","",TRUE,TRUE),"""")"),"")</f>
        <v/>
      </c>
      <c r="U676" s="47"/>
      <c r="V676" s="47"/>
      <c r="W676" s="47"/>
      <c r="X676" s="46" t="str">
        <f>IFERROR(__xludf.DUMMYFUNCTION("if(T676="""","""",if($S676,""Not aligned w/ a specific learning goal."",T676&amp;"": ""&amp;vlookup(to_text(T676),'1.Learning-Goals'!$A$3:$B$100,2,FALSE)))"),"")</f>
        <v/>
      </c>
      <c r="Y676" s="46" t="str">
        <f>IFERROR(__xludf.DUMMYFUNCTION("if(U676="""","""",if($S676,""Not aligned w/ a specific learning goal."",U676&amp;"": ""&amp;vlookup(to_text(U676),'1.Learning-Goals'!$A$3:$B$100,2,FALSE)))"),"")</f>
        <v/>
      </c>
      <c r="Z676" s="46" t="str">
        <f>IFERROR(__xludf.DUMMYFUNCTION("if(V676="""","""",if($S676,""Not aligned w/ a specific learning goal."",V676&amp;"": ""&amp;vlookup(to_text(V676),'1.Learning-Goals'!$A$3:$B$100,2,FALSE)))"),"")</f>
        <v/>
      </c>
      <c r="AA676" s="46" t="str">
        <f>IFERROR(__xludf.DUMMYFUNCTION("if(W676="""","""",if($S676,""Not aligned w/ a specific learning goal."",W676&amp;"": ""&amp;vlookup(to_text(W676),'1.Learning-Goals'!$A$3:$B$100,2,FALSE)))"),"")</f>
        <v/>
      </c>
      <c r="AB676" s="48"/>
      <c r="AC676" s="48"/>
      <c r="AD676" s="48"/>
      <c r="AE676" s="48"/>
      <c r="AF676" s="48"/>
      <c r="AG676" s="48"/>
      <c r="AH676" s="48"/>
      <c r="AI676" s="48"/>
    </row>
    <row r="677">
      <c r="A677" s="41"/>
      <c r="B677" s="42" t="str">
        <f t="shared" si="1"/>
        <v/>
      </c>
      <c r="C677" s="38" t="s">
        <v>1873</v>
      </c>
      <c r="D677" s="43" t="s">
        <v>1654</v>
      </c>
      <c r="E677" s="38" t="s">
        <v>363</v>
      </c>
      <c r="F677" s="38" t="s">
        <v>438</v>
      </c>
      <c r="G677" s="43" t="s">
        <v>752</v>
      </c>
      <c r="H677" s="38" t="s">
        <v>6</v>
      </c>
      <c r="I677" s="43" t="s">
        <v>439</v>
      </c>
      <c r="J677" s="50"/>
      <c r="K677" s="50"/>
      <c r="L677" s="50"/>
      <c r="M677" s="43"/>
      <c r="N677" s="43"/>
      <c r="O677" s="38" t="s">
        <v>439</v>
      </c>
      <c r="P677" s="51" t="s">
        <v>1874</v>
      </c>
      <c r="Q677" s="45">
        <v>44451.0</v>
      </c>
      <c r="R677" s="46" t="str">
        <f>IFERROR(__xludf.DUMMYFUNCTION("if(isblank($A677),"""",REGEXREPLACE($A677,   "",?(\d),?"",  ""$1""&amp;""-""&amp;$H677))"),"")</f>
        <v/>
      </c>
      <c r="S677" s="47" t="b">
        <f t="shared" si="2"/>
        <v>0</v>
      </c>
      <c r="T677" s="47" t="str">
        <f>IFERROR(__xludf.DUMMYFUNCTION("iferror(split(A677,"","",TRUE,TRUE),"""")"),"")</f>
        <v/>
      </c>
      <c r="U677" s="47"/>
      <c r="V677" s="47"/>
      <c r="W677" s="47"/>
      <c r="X677" s="46" t="str">
        <f>IFERROR(__xludf.DUMMYFUNCTION("if(T677="""","""",if($S677,""Not aligned w/ a specific learning goal."",T677&amp;"": ""&amp;vlookup(to_text(T677),'1.Learning-Goals'!$A$3:$B$100,2,FALSE)))"),"")</f>
        <v/>
      </c>
      <c r="Y677" s="46" t="str">
        <f>IFERROR(__xludf.DUMMYFUNCTION("if(U677="""","""",if($S677,""Not aligned w/ a specific learning goal."",U677&amp;"": ""&amp;vlookup(to_text(U677),'1.Learning-Goals'!$A$3:$B$100,2,FALSE)))"),"")</f>
        <v/>
      </c>
      <c r="Z677" s="46" t="str">
        <f>IFERROR(__xludf.DUMMYFUNCTION("if(V677="""","""",if($S677,""Not aligned w/ a specific learning goal."",V677&amp;"": ""&amp;vlookup(to_text(V677),'1.Learning-Goals'!$A$3:$B$100,2,FALSE)))"),"")</f>
        <v/>
      </c>
      <c r="AA677" s="46" t="str">
        <f>IFERROR(__xludf.DUMMYFUNCTION("if(W677="""","""",if($S677,""Not aligned w/ a specific learning goal."",W677&amp;"": ""&amp;vlookup(to_text(W677),'1.Learning-Goals'!$A$3:$B$100,2,FALSE)))"),"")</f>
        <v/>
      </c>
      <c r="AB677" s="48"/>
      <c r="AC677" s="48"/>
      <c r="AD677" s="48"/>
      <c r="AE677" s="48"/>
      <c r="AF677" s="48"/>
      <c r="AG677" s="48"/>
      <c r="AH677" s="48"/>
      <c r="AI677" s="48"/>
    </row>
    <row r="678">
      <c r="A678" s="41"/>
      <c r="B678" s="42" t="str">
        <f t="shared" si="1"/>
        <v/>
      </c>
      <c r="C678" s="38" t="s">
        <v>1875</v>
      </c>
      <c r="D678" s="43" t="s">
        <v>1799</v>
      </c>
      <c r="E678" s="38" t="s">
        <v>363</v>
      </c>
      <c r="F678" s="38" t="s">
        <v>438</v>
      </c>
      <c r="G678" s="43" t="s">
        <v>752</v>
      </c>
      <c r="H678" s="38" t="s">
        <v>6</v>
      </c>
      <c r="I678" s="43" t="s">
        <v>439</v>
      </c>
      <c r="J678" s="50"/>
      <c r="K678" s="50"/>
      <c r="L678" s="50"/>
      <c r="M678" s="43"/>
      <c r="N678" s="43"/>
      <c r="O678" s="38" t="s">
        <v>439</v>
      </c>
      <c r="P678" s="51" t="s">
        <v>1876</v>
      </c>
      <c r="Q678" s="45">
        <v>44451.0</v>
      </c>
      <c r="R678" s="46" t="str">
        <f>IFERROR(__xludf.DUMMYFUNCTION("if(isblank($A678),"""",REGEXREPLACE($A678,   "",?(\d),?"",  ""$1""&amp;""-""&amp;$H678))"),"")</f>
        <v/>
      </c>
      <c r="S678" s="47" t="b">
        <f t="shared" si="2"/>
        <v>0</v>
      </c>
      <c r="T678" s="47" t="str">
        <f>IFERROR(__xludf.DUMMYFUNCTION("iferror(split(A678,"","",TRUE,TRUE),"""")"),"")</f>
        <v/>
      </c>
      <c r="U678" s="47"/>
      <c r="V678" s="47"/>
      <c r="W678" s="47"/>
      <c r="X678" s="46" t="str">
        <f>IFERROR(__xludf.DUMMYFUNCTION("if(T678="""","""",if($S678,""Not aligned w/ a specific learning goal."",T678&amp;"": ""&amp;vlookup(to_text(T678),'1.Learning-Goals'!$A$3:$B$100,2,FALSE)))"),"")</f>
        <v/>
      </c>
      <c r="Y678" s="46" t="str">
        <f>IFERROR(__xludf.DUMMYFUNCTION("if(U678="""","""",if($S678,""Not aligned w/ a specific learning goal."",U678&amp;"": ""&amp;vlookup(to_text(U678),'1.Learning-Goals'!$A$3:$B$100,2,FALSE)))"),"")</f>
        <v/>
      </c>
      <c r="Z678" s="46" t="str">
        <f>IFERROR(__xludf.DUMMYFUNCTION("if(V678="""","""",if($S678,""Not aligned w/ a specific learning goal."",V678&amp;"": ""&amp;vlookup(to_text(V678),'1.Learning-Goals'!$A$3:$B$100,2,FALSE)))"),"")</f>
        <v/>
      </c>
      <c r="AA678" s="46" t="str">
        <f>IFERROR(__xludf.DUMMYFUNCTION("if(W678="""","""",if($S678,""Not aligned w/ a specific learning goal."",W678&amp;"": ""&amp;vlookup(to_text(W678),'1.Learning-Goals'!$A$3:$B$100,2,FALSE)))"),"")</f>
        <v/>
      </c>
      <c r="AB678" s="48"/>
      <c r="AC678" s="48"/>
      <c r="AD678" s="48"/>
      <c r="AE678" s="48"/>
      <c r="AF678" s="48"/>
      <c r="AG678" s="48"/>
      <c r="AH678" s="48"/>
      <c r="AI678" s="48"/>
    </row>
    <row r="679">
      <c r="A679" s="41"/>
      <c r="B679" s="42" t="str">
        <f t="shared" si="1"/>
        <v/>
      </c>
      <c r="C679" s="38" t="s">
        <v>1877</v>
      </c>
      <c r="D679" s="43" t="s">
        <v>1878</v>
      </c>
      <c r="E679" s="38" t="s">
        <v>363</v>
      </c>
      <c r="F679" s="38" t="s">
        <v>438</v>
      </c>
      <c r="G679" s="43" t="s">
        <v>752</v>
      </c>
      <c r="H679" s="38" t="s">
        <v>6</v>
      </c>
      <c r="I679" s="43" t="s">
        <v>439</v>
      </c>
      <c r="J679" s="50"/>
      <c r="K679" s="50"/>
      <c r="L679" s="50"/>
      <c r="M679" s="43"/>
      <c r="N679" s="43"/>
      <c r="O679" s="38" t="s">
        <v>439</v>
      </c>
      <c r="P679" s="51" t="s">
        <v>1879</v>
      </c>
      <c r="Q679" s="45">
        <v>44451.0</v>
      </c>
      <c r="R679" s="46" t="str">
        <f>IFERROR(__xludf.DUMMYFUNCTION("if(isblank($A679),"""",REGEXREPLACE($A679,   "",?(\d),?"",  ""$1""&amp;""-""&amp;$H679))"),"")</f>
        <v/>
      </c>
      <c r="S679" s="47" t="b">
        <f t="shared" si="2"/>
        <v>0</v>
      </c>
      <c r="T679" s="47" t="str">
        <f>IFERROR(__xludf.DUMMYFUNCTION("iferror(split(A679,"","",TRUE,TRUE),"""")"),"")</f>
        <v/>
      </c>
      <c r="U679" s="47"/>
      <c r="V679" s="47"/>
      <c r="W679" s="47"/>
      <c r="X679" s="46" t="str">
        <f>IFERROR(__xludf.DUMMYFUNCTION("if(T679="""","""",if($S679,""Not aligned w/ a specific learning goal."",T679&amp;"": ""&amp;vlookup(to_text(T679),'1.Learning-Goals'!$A$3:$B$100,2,FALSE)))"),"")</f>
        <v/>
      </c>
      <c r="Y679" s="46" t="str">
        <f>IFERROR(__xludf.DUMMYFUNCTION("if(U679="""","""",if($S679,""Not aligned w/ a specific learning goal."",U679&amp;"": ""&amp;vlookup(to_text(U679),'1.Learning-Goals'!$A$3:$B$100,2,FALSE)))"),"")</f>
        <v/>
      </c>
      <c r="Z679" s="46" t="str">
        <f>IFERROR(__xludf.DUMMYFUNCTION("if(V679="""","""",if($S679,""Not aligned w/ a specific learning goal."",V679&amp;"": ""&amp;vlookup(to_text(V679),'1.Learning-Goals'!$A$3:$B$100,2,FALSE)))"),"")</f>
        <v/>
      </c>
      <c r="AA679" s="46" t="str">
        <f>IFERROR(__xludf.DUMMYFUNCTION("if(W679="""","""",if($S679,""Not aligned w/ a specific learning goal."",W679&amp;"": ""&amp;vlookup(to_text(W679),'1.Learning-Goals'!$A$3:$B$100,2,FALSE)))"),"")</f>
        <v/>
      </c>
      <c r="AB679" s="48"/>
      <c r="AC679" s="48"/>
      <c r="AD679" s="48"/>
      <c r="AE679" s="48"/>
      <c r="AF679" s="48"/>
      <c r="AG679" s="48"/>
      <c r="AH679" s="48"/>
      <c r="AI679" s="48"/>
    </row>
    <row r="680">
      <c r="A680" s="41"/>
      <c r="B680" s="42" t="str">
        <f t="shared" si="1"/>
        <v/>
      </c>
      <c r="C680" s="38" t="s">
        <v>1880</v>
      </c>
      <c r="D680" s="43" t="s">
        <v>1881</v>
      </c>
      <c r="E680" s="38" t="s">
        <v>363</v>
      </c>
      <c r="F680" s="38" t="s">
        <v>438</v>
      </c>
      <c r="G680" s="43" t="s">
        <v>752</v>
      </c>
      <c r="H680" s="38" t="s">
        <v>6</v>
      </c>
      <c r="I680" s="43" t="s">
        <v>439</v>
      </c>
      <c r="J680" s="50"/>
      <c r="K680" s="50"/>
      <c r="L680" s="50"/>
      <c r="M680" s="43"/>
      <c r="N680" s="43"/>
      <c r="O680" s="38" t="s">
        <v>439</v>
      </c>
      <c r="P680" s="51" t="s">
        <v>1882</v>
      </c>
      <c r="Q680" s="45">
        <v>44451.0</v>
      </c>
      <c r="R680" s="46" t="str">
        <f>IFERROR(__xludf.DUMMYFUNCTION("if(isblank($A680),"""",REGEXREPLACE($A680,   "",?(\d),?"",  ""$1""&amp;""-""&amp;$H680))"),"")</f>
        <v/>
      </c>
      <c r="S680" s="47" t="b">
        <f t="shared" si="2"/>
        <v>0</v>
      </c>
      <c r="T680" s="47" t="str">
        <f>IFERROR(__xludf.DUMMYFUNCTION("iferror(split(A680,"","",TRUE,TRUE),"""")"),"")</f>
        <v/>
      </c>
      <c r="U680" s="47"/>
      <c r="V680" s="47"/>
      <c r="W680" s="47"/>
      <c r="X680" s="46" t="str">
        <f>IFERROR(__xludf.DUMMYFUNCTION("if(T680="""","""",if($S680,""Not aligned w/ a specific learning goal."",T680&amp;"": ""&amp;vlookup(to_text(T680),'1.Learning-Goals'!$A$3:$B$100,2,FALSE)))"),"")</f>
        <v/>
      </c>
      <c r="Y680" s="46" t="str">
        <f>IFERROR(__xludf.DUMMYFUNCTION("if(U680="""","""",if($S680,""Not aligned w/ a specific learning goal."",U680&amp;"": ""&amp;vlookup(to_text(U680),'1.Learning-Goals'!$A$3:$B$100,2,FALSE)))"),"")</f>
        <v/>
      </c>
      <c r="Z680" s="46" t="str">
        <f>IFERROR(__xludf.DUMMYFUNCTION("if(V680="""","""",if($S680,""Not aligned w/ a specific learning goal."",V680&amp;"": ""&amp;vlookup(to_text(V680),'1.Learning-Goals'!$A$3:$B$100,2,FALSE)))"),"")</f>
        <v/>
      </c>
      <c r="AA680" s="46" t="str">
        <f>IFERROR(__xludf.DUMMYFUNCTION("if(W680="""","""",if($S680,""Not aligned w/ a specific learning goal."",W680&amp;"": ""&amp;vlookup(to_text(W680),'1.Learning-Goals'!$A$3:$B$100,2,FALSE)))"),"")</f>
        <v/>
      </c>
      <c r="AB680" s="48"/>
      <c r="AC680" s="48"/>
      <c r="AD680" s="48"/>
      <c r="AE680" s="48"/>
      <c r="AF680" s="48"/>
      <c r="AG680" s="48"/>
      <c r="AH680" s="48"/>
      <c r="AI680" s="48"/>
    </row>
    <row r="681">
      <c r="A681" s="41"/>
      <c r="B681" s="42" t="str">
        <f t="shared" si="1"/>
        <v/>
      </c>
      <c r="C681" s="38" t="s">
        <v>1883</v>
      </c>
      <c r="D681" s="43" t="s">
        <v>1884</v>
      </c>
      <c r="E681" s="38" t="s">
        <v>363</v>
      </c>
      <c r="F681" s="38" t="s">
        <v>438</v>
      </c>
      <c r="G681" s="43" t="s">
        <v>752</v>
      </c>
      <c r="H681" s="38" t="s">
        <v>6</v>
      </c>
      <c r="I681" s="43" t="s">
        <v>439</v>
      </c>
      <c r="J681" s="50"/>
      <c r="K681" s="50"/>
      <c r="L681" s="50"/>
      <c r="M681" s="43"/>
      <c r="N681" s="43"/>
      <c r="O681" s="38" t="s">
        <v>439</v>
      </c>
      <c r="P681" s="51" t="s">
        <v>1885</v>
      </c>
      <c r="Q681" s="45">
        <v>44451.0</v>
      </c>
      <c r="R681" s="46" t="str">
        <f>IFERROR(__xludf.DUMMYFUNCTION("if(isblank($A681),"""",REGEXREPLACE($A681,   "",?(\d),?"",  ""$1""&amp;""-""&amp;$H681))"),"")</f>
        <v/>
      </c>
      <c r="S681" s="47" t="b">
        <f t="shared" si="2"/>
        <v>0</v>
      </c>
      <c r="T681" s="47" t="str">
        <f>IFERROR(__xludf.DUMMYFUNCTION("iferror(split(A681,"","",TRUE,TRUE),"""")"),"")</f>
        <v/>
      </c>
      <c r="U681" s="47"/>
      <c r="V681" s="47"/>
      <c r="W681" s="47"/>
      <c r="X681" s="46" t="str">
        <f>IFERROR(__xludf.DUMMYFUNCTION("if(T681="""","""",if($S681,""Not aligned w/ a specific learning goal."",T681&amp;"": ""&amp;vlookup(to_text(T681),'1.Learning-Goals'!$A$3:$B$100,2,FALSE)))"),"")</f>
        <v/>
      </c>
      <c r="Y681" s="46" t="str">
        <f>IFERROR(__xludf.DUMMYFUNCTION("if(U681="""","""",if($S681,""Not aligned w/ a specific learning goal."",U681&amp;"": ""&amp;vlookup(to_text(U681),'1.Learning-Goals'!$A$3:$B$100,2,FALSE)))"),"")</f>
        <v/>
      </c>
      <c r="Z681" s="46" t="str">
        <f>IFERROR(__xludf.DUMMYFUNCTION("if(V681="""","""",if($S681,""Not aligned w/ a specific learning goal."",V681&amp;"": ""&amp;vlookup(to_text(V681),'1.Learning-Goals'!$A$3:$B$100,2,FALSE)))"),"")</f>
        <v/>
      </c>
      <c r="AA681" s="46" t="str">
        <f>IFERROR(__xludf.DUMMYFUNCTION("if(W681="""","""",if($S681,""Not aligned w/ a specific learning goal."",W681&amp;"": ""&amp;vlookup(to_text(W681),'1.Learning-Goals'!$A$3:$B$100,2,FALSE)))"),"")</f>
        <v/>
      </c>
      <c r="AB681" s="48"/>
      <c r="AC681" s="48"/>
      <c r="AD681" s="48"/>
      <c r="AE681" s="48"/>
      <c r="AF681" s="48"/>
      <c r="AG681" s="48"/>
      <c r="AH681" s="48"/>
      <c r="AI681" s="48"/>
    </row>
    <row r="682">
      <c r="A682" s="41"/>
      <c r="B682" s="42" t="str">
        <f t="shared" si="1"/>
        <v/>
      </c>
      <c r="C682" s="38" t="s">
        <v>1886</v>
      </c>
      <c r="D682" s="43" t="s">
        <v>1887</v>
      </c>
      <c r="E682" s="38" t="s">
        <v>363</v>
      </c>
      <c r="F682" s="38" t="s">
        <v>438</v>
      </c>
      <c r="G682" s="43" t="s">
        <v>752</v>
      </c>
      <c r="H682" s="38" t="s">
        <v>6</v>
      </c>
      <c r="I682" s="43" t="s">
        <v>439</v>
      </c>
      <c r="J682" s="50"/>
      <c r="K682" s="50"/>
      <c r="L682" s="50"/>
      <c r="M682" s="43"/>
      <c r="N682" s="43"/>
      <c r="O682" s="38" t="s">
        <v>439</v>
      </c>
      <c r="P682" s="51" t="s">
        <v>1888</v>
      </c>
      <c r="Q682" s="45">
        <v>44451.0</v>
      </c>
      <c r="R682" s="46" t="str">
        <f>IFERROR(__xludf.DUMMYFUNCTION("if(isblank($A682),"""",REGEXREPLACE($A682,   "",?(\d),?"",  ""$1""&amp;""-""&amp;$H682))"),"")</f>
        <v/>
      </c>
      <c r="S682" s="47" t="b">
        <f t="shared" si="2"/>
        <v>0</v>
      </c>
      <c r="T682" s="47" t="str">
        <f>IFERROR(__xludf.DUMMYFUNCTION("iferror(split(A682,"","",TRUE,TRUE),"""")"),"")</f>
        <v/>
      </c>
      <c r="U682" s="47"/>
      <c r="V682" s="47"/>
      <c r="W682" s="47"/>
      <c r="X682" s="46" t="str">
        <f>IFERROR(__xludf.DUMMYFUNCTION("if(T682="""","""",if($S682,""Not aligned w/ a specific learning goal."",T682&amp;"": ""&amp;vlookup(to_text(T682),'1.Learning-Goals'!$A$3:$B$100,2,FALSE)))"),"")</f>
        <v/>
      </c>
      <c r="Y682" s="46" t="str">
        <f>IFERROR(__xludf.DUMMYFUNCTION("if(U682="""","""",if($S682,""Not aligned w/ a specific learning goal."",U682&amp;"": ""&amp;vlookup(to_text(U682),'1.Learning-Goals'!$A$3:$B$100,2,FALSE)))"),"")</f>
        <v/>
      </c>
      <c r="Z682" s="46" t="str">
        <f>IFERROR(__xludf.DUMMYFUNCTION("if(V682="""","""",if($S682,""Not aligned w/ a specific learning goal."",V682&amp;"": ""&amp;vlookup(to_text(V682),'1.Learning-Goals'!$A$3:$B$100,2,FALSE)))"),"")</f>
        <v/>
      </c>
      <c r="AA682" s="46" t="str">
        <f>IFERROR(__xludf.DUMMYFUNCTION("if(W682="""","""",if($S682,""Not aligned w/ a specific learning goal."",W682&amp;"": ""&amp;vlookup(to_text(W682),'1.Learning-Goals'!$A$3:$B$100,2,FALSE)))"),"")</f>
        <v/>
      </c>
      <c r="AB682" s="48"/>
      <c r="AC682" s="48"/>
      <c r="AD682" s="48"/>
      <c r="AE682" s="48"/>
      <c r="AF682" s="48"/>
      <c r="AG682" s="48"/>
      <c r="AH682" s="48"/>
      <c r="AI682" s="48"/>
    </row>
    <row r="683">
      <c r="A683" s="41"/>
      <c r="B683" s="42" t="str">
        <f t="shared" si="1"/>
        <v/>
      </c>
      <c r="C683" s="38" t="s">
        <v>1889</v>
      </c>
      <c r="D683" s="43" t="s">
        <v>1794</v>
      </c>
      <c r="E683" s="38" t="s">
        <v>363</v>
      </c>
      <c r="F683" s="38" t="s">
        <v>438</v>
      </c>
      <c r="G683" s="43" t="s">
        <v>752</v>
      </c>
      <c r="H683" s="38" t="s">
        <v>6</v>
      </c>
      <c r="I683" s="43" t="s">
        <v>439</v>
      </c>
      <c r="J683" s="50"/>
      <c r="K683" s="50"/>
      <c r="L683" s="50"/>
      <c r="M683" s="43"/>
      <c r="N683" s="43"/>
      <c r="O683" s="38" t="s">
        <v>439</v>
      </c>
      <c r="P683" s="51" t="s">
        <v>1890</v>
      </c>
      <c r="Q683" s="45">
        <v>44451.0</v>
      </c>
      <c r="R683" s="46" t="str">
        <f>IFERROR(__xludf.DUMMYFUNCTION("if(isblank($A683),"""",REGEXREPLACE($A683,   "",?(\d),?"",  ""$1""&amp;""-""&amp;$H683))"),"")</f>
        <v/>
      </c>
      <c r="S683" s="47" t="b">
        <f t="shared" si="2"/>
        <v>0</v>
      </c>
      <c r="T683" s="47" t="str">
        <f>IFERROR(__xludf.DUMMYFUNCTION("iferror(split(A683,"","",TRUE,TRUE),"""")"),"")</f>
        <v/>
      </c>
      <c r="U683" s="47"/>
      <c r="V683" s="47"/>
      <c r="W683" s="47"/>
      <c r="X683" s="46" t="str">
        <f>IFERROR(__xludf.DUMMYFUNCTION("if(T683="""","""",if($S683,""Not aligned w/ a specific learning goal."",T683&amp;"": ""&amp;vlookup(to_text(T683),'1.Learning-Goals'!$A$3:$B$100,2,FALSE)))"),"")</f>
        <v/>
      </c>
      <c r="Y683" s="46" t="str">
        <f>IFERROR(__xludf.DUMMYFUNCTION("if(U683="""","""",if($S683,""Not aligned w/ a specific learning goal."",U683&amp;"": ""&amp;vlookup(to_text(U683),'1.Learning-Goals'!$A$3:$B$100,2,FALSE)))"),"")</f>
        <v/>
      </c>
      <c r="Z683" s="46" t="str">
        <f>IFERROR(__xludf.DUMMYFUNCTION("if(V683="""","""",if($S683,""Not aligned w/ a specific learning goal."",V683&amp;"": ""&amp;vlookup(to_text(V683),'1.Learning-Goals'!$A$3:$B$100,2,FALSE)))"),"")</f>
        <v/>
      </c>
      <c r="AA683" s="46" t="str">
        <f>IFERROR(__xludf.DUMMYFUNCTION("if(W683="""","""",if($S683,""Not aligned w/ a specific learning goal."",W683&amp;"": ""&amp;vlookup(to_text(W683),'1.Learning-Goals'!$A$3:$B$100,2,FALSE)))"),"")</f>
        <v/>
      </c>
      <c r="AB683" s="48"/>
      <c r="AC683" s="48"/>
      <c r="AD683" s="48"/>
      <c r="AE683" s="48"/>
      <c r="AF683" s="48"/>
      <c r="AG683" s="48"/>
      <c r="AH683" s="48"/>
      <c r="AI683" s="48"/>
    </row>
    <row r="684">
      <c r="A684" s="41"/>
      <c r="B684" s="42" t="str">
        <f t="shared" si="1"/>
        <v/>
      </c>
      <c r="C684" s="38" t="s">
        <v>1891</v>
      </c>
      <c r="D684" s="43" t="s">
        <v>1816</v>
      </c>
      <c r="E684" s="38" t="s">
        <v>363</v>
      </c>
      <c r="F684" s="38" t="s">
        <v>438</v>
      </c>
      <c r="G684" s="43" t="s">
        <v>752</v>
      </c>
      <c r="H684" s="38" t="s">
        <v>6</v>
      </c>
      <c r="I684" s="43" t="s">
        <v>439</v>
      </c>
      <c r="J684" s="50"/>
      <c r="K684" s="50"/>
      <c r="L684" s="50"/>
      <c r="M684" s="43"/>
      <c r="N684" s="43"/>
      <c r="O684" s="38" t="s">
        <v>439</v>
      </c>
      <c r="P684" s="51" t="s">
        <v>1892</v>
      </c>
      <c r="Q684" s="45">
        <v>44451.0</v>
      </c>
      <c r="R684" s="46" t="str">
        <f>IFERROR(__xludf.DUMMYFUNCTION("if(isblank($A684),"""",REGEXREPLACE($A684,   "",?(\d),?"",  ""$1""&amp;""-""&amp;$H684))"),"")</f>
        <v/>
      </c>
      <c r="S684" s="47" t="b">
        <f t="shared" si="2"/>
        <v>0</v>
      </c>
      <c r="T684" s="47" t="str">
        <f>IFERROR(__xludf.DUMMYFUNCTION("iferror(split(A684,"","",TRUE,TRUE),"""")"),"")</f>
        <v/>
      </c>
      <c r="U684" s="47"/>
      <c r="V684" s="47"/>
      <c r="W684" s="47"/>
      <c r="X684" s="46" t="str">
        <f>IFERROR(__xludf.DUMMYFUNCTION("if(T684="""","""",if($S684,""Not aligned w/ a specific learning goal."",T684&amp;"": ""&amp;vlookup(to_text(T684),'1.Learning-Goals'!$A$3:$B$100,2,FALSE)))"),"")</f>
        <v/>
      </c>
      <c r="Y684" s="46" t="str">
        <f>IFERROR(__xludf.DUMMYFUNCTION("if(U684="""","""",if($S684,""Not aligned w/ a specific learning goal."",U684&amp;"": ""&amp;vlookup(to_text(U684),'1.Learning-Goals'!$A$3:$B$100,2,FALSE)))"),"")</f>
        <v/>
      </c>
      <c r="Z684" s="46" t="str">
        <f>IFERROR(__xludf.DUMMYFUNCTION("if(V684="""","""",if($S684,""Not aligned w/ a specific learning goal."",V684&amp;"": ""&amp;vlookup(to_text(V684),'1.Learning-Goals'!$A$3:$B$100,2,FALSE)))"),"")</f>
        <v/>
      </c>
      <c r="AA684" s="46" t="str">
        <f>IFERROR(__xludf.DUMMYFUNCTION("if(W684="""","""",if($S684,""Not aligned w/ a specific learning goal."",W684&amp;"": ""&amp;vlookup(to_text(W684),'1.Learning-Goals'!$A$3:$B$100,2,FALSE)))"),"")</f>
        <v/>
      </c>
      <c r="AB684" s="48"/>
      <c r="AC684" s="48"/>
      <c r="AD684" s="48"/>
      <c r="AE684" s="48"/>
      <c r="AF684" s="48"/>
      <c r="AG684" s="48"/>
      <c r="AH684" s="48"/>
      <c r="AI684" s="48"/>
    </row>
    <row r="685">
      <c r="A685" s="41"/>
      <c r="B685" s="42" t="str">
        <f t="shared" si="1"/>
        <v/>
      </c>
      <c r="C685" s="38" t="s">
        <v>1893</v>
      </c>
      <c r="D685" s="43" t="s">
        <v>1819</v>
      </c>
      <c r="E685" s="38" t="s">
        <v>363</v>
      </c>
      <c r="F685" s="38" t="s">
        <v>438</v>
      </c>
      <c r="G685" s="43" t="s">
        <v>752</v>
      </c>
      <c r="H685" s="38" t="s">
        <v>6</v>
      </c>
      <c r="I685" s="43" t="s">
        <v>439</v>
      </c>
      <c r="J685" s="50"/>
      <c r="K685" s="50"/>
      <c r="L685" s="50"/>
      <c r="M685" s="43"/>
      <c r="N685" s="43"/>
      <c r="O685" s="38" t="s">
        <v>439</v>
      </c>
      <c r="P685" s="51" t="s">
        <v>1894</v>
      </c>
      <c r="Q685" s="45">
        <v>44451.0</v>
      </c>
      <c r="R685" s="46" t="str">
        <f>IFERROR(__xludf.DUMMYFUNCTION("if(isblank($A685),"""",REGEXREPLACE($A685,   "",?(\d),?"",  ""$1""&amp;""-""&amp;$H685))"),"")</f>
        <v/>
      </c>
      <c r="S685" s="47" t="b">
        <f t="shared" si="2"/>
        <v>0</v>
      </c>
      <c r="T685" s="47" t="str">
        <f>IFERROR(__xludf.DUMMYFUNCTION("iferror(split(A685,"","",TRUE,TRUE),"""")"),"")</f>
        <v/>
      </c>
      <c r="U685" s="47"/>
      <c r="V685" s="47"/>
      <c r="W685" s="47"/>
      <c r="X685" s="46" t="str">
        <f>IFERROR(__xludf.DUMMYFUNCTION("if(T685="""","""",if($S685,""Not aligned w/ a specific learning goal."",T685&amp;"": ""&amp;vlookup(to_text(T685),'1.Learning-Goals'!$A$3:$B$100,2,FALSE)))"),"")</f>
        <v/>
      </c>
      <c r="Y685" s="46" t="str">
        <f>IFERROR(__xludf.DUMMYFUNCTION("if(U685="""","""",if($S685,""Not aligned w/ a specific learning goal."",U685&amp;"": ""&amp;vlookup(to_text(U685),'1.Learning-Goals'!$A$3:$B$100,2,FALSE)))"),"")</f>
        <v/>
      </c>
      <c r="Z685" s="46" t="str">
        <f>IFERROR(__xludf.DUMMYFUNCTION("if(V685="""","""",if($S685,""Not aligned w/ a specific learning goal."",V685&amp;"": ""&amp;vlookup(to_text(V685),'1.Learning-Goals'!$A$3:$B$100,2,FALSE)))"),"")</f>
        <v/>
      </c>
      <c r="AA685" s="46" t="str">
        <f>IFERROR(__xludf.DUMMYFUNCTION("if(W685="""","""",if($S685,""Not aligned w/ a specific learning goal."",W685&amp;"": ""&amp;vlookup(to_text(W685),'1.Learning-Goals'!$A$3:$B$100,2,FALSE)))"),"")</f>
        <v/>
      </c>
      <c r="AB685" s="48"/>
      <c r="AC685" s="48"/>
      <c r="AD685" s="48"/>
      <c r="AE685" s="48"/>
      <c r="AF685" s="48"/>
      <c r="AG685" s="48"/>
      <c r="AH685" s="48"/>
      <c r="AI685" s="48"/>
    </row>
    <row r="686">
      <c r="A686" s="41"/>
      <c r="B686" s="42" t="str">
        <f t="shared" si="1"/>
        <v/>
      </c>
      <c r="C686" s="38" t="s">
        <v>1895</v>
      </c>
      <c r="D686" s="43" t="s">
        <v>1896</v>
      </c>
      <c r="E686" s="38" t="s">
        <v>363</v>
      </c>
      <c r="F686" s="38" t="s">
        <v>438</v>
      </c>
      <c r="G686" s="43" t="s">
        <v>752</v>
      </c>
      <c r="H686" s="38" t="s">
        <v>6</v>
      </c>
      <c r="I686" s="43" t="s">
        <v>439</v>
      </c>
      <c r="J686" s="50"/>
      <c r="K686" s="50"/>
      <c r="L686" s="50"/>
      <c r="M686" s="43"/>
      <c r="N686" s="43"/>
      <c r="O686" s="38" t="s">
        <v>439</v>
      </c>
      <c r="P686" s="51" t="s">
        <v>1897</v>
      </c>
      <c r="Q686" s="45">
        <v>44451.0</v>
      </c>
      <c r="R686" s="46" t="str">
        <f>IFERROR(__xludf.DUMMYFUNCTION("if(isblank($A686),"""",REGEXREPLACE($A686,   "",?(\d),?"",  ""$1""&amp;""-""&amp;$H686))"),"")</f>
        <v/>
      </c>
      <c r="S686" s="47" t="b">
        <f t="shared" si="2"/>
        <v>0</v>
      </c>
      <c r="T686" s="47" t="str">
        <f>IFERROR(__xludf.DUMMYFUNCTION("iferror(split(A686,"","",TRUE,TRUE),"""")"),"")</f>
        <v/>
      </c>
      <c r="U686" s="47"/>
      <c r="V686" s="47"/>
      <c r="W686" s="47"/>
      <c r="X686" s="46" t="str">
        <f>IFERROR(__xludf.DUMMYFUNCTION("if(T686="""","""",if($S686,""Not aligned w/ a specific learning goal."",T686&amp;"": ""&amp;vlookup(to_text(T686),'1.Learning-Goals'!$A$3:$B$100,2,FALSE)))"),"")</f>
        <v/>
      </c>
      <c r="Y686" s="46" t="str">
        <f>IFERROR(__xludf.DUMMYFUNCTION("if(U686="""","""",if($S686,""Not aligned w/ a specific learning goal."",U686&amp;"": ""&amp;vlookup(to_text(U686),'1.Learning-Goals'!$A$3:$B$100,2,FALSE)))"),"")</f>
        <v/>
      </c>
      <c r="Z686" s="46" t="str">
        <f>IFERROR(__xludf.DUMMYFUNCTION("if(V686="""","""",if($S686,""Not aligned w/ a specific learning goal."",V686&amp;"": ""&amp;vlookup(to_text(V686),'1.Learning-Goals'!$A$3:$B$100,2,FALSE)))"),"")</f>
        <v/>
      </c>
      <c r="AA686" s="46" t="str">
        <f>IFERROR(__xludf.DUMMYFUNCTION("if(W686="""","""",if($S686,""Not aligned w/ a specific learning goal."",W686&amp;"": ""&amp;vlookup(to_text(W686),'1.Learning-Goals'!$A$3:$B$100,2,FALSE)))"),"")</f>
        <v/>
      </c>
      <c r="AB686" s="48"/>
      <c r="AC686" s="48"/>
      <c r="AD686" s="48"/>
      <c r="AE686" s="48"/>
      <c r="AF686" s="48"/>
      <c r="AG686" s="48"/>
      <c r="AH686" s="48"/>
      <c r="AI686" s="48"/>
    </row>
    <row r="687">
      <c r="A687" s="41"/>
      <c r="B687" s="42" t="str">
        <f t="shared" si="1"/>
        <v/>
      </c>
      <c r="C687" s="38" t="s">
        <v>1898</v>
      </c>
      <c r="D687" s="43" t="s">
        <v>1825</v>
      </c>
      <c r="E687" s="38" t="s">
        <v>363</v>
      </c>
      <c r="F687" s="38" t="s">
        <v>438</v>
      </c>
      <c r="G687" s="43" t="s">
        <v>752</v>
      </c>
      <c r="H687" s="38" t="s">
        <v>6</v>
      </c>
      <c r="I687" s="43" t="s">
        <v>439</v>
      </c>
      <c r="J687" s="50"/>
      <c r="K687" s="50"/>
      <c r="L687" s="50"/>
      <c r="M687" s="43"/>
      <c r="N687" s="43"/>
      <c r="O687" s="38" t="s">
        <v>439</v>
      </c>
      <c r="P687" s="51" t="s">
        <v>1899</v>
      </c>
      <c r="Q687" s="45">
        <v>44451.0</v>
      </c>
      <c r="R687" s="46" t="str">
        <f>IFERROR(__xludf.DUMMYFUNCTION("if(isblank($A687),"""",REGEXREPLACE($A687,   "",?(\d),?"",  ""$1""&amp;""-""&amp;$H687))"),"")</f>
        <v/>
      </c>
      <c r="S687" s="47" t="b">
        <f t="shared" si="2"/>
        <v>0</v>
      </c>
      <c r="T687" s="47" t="str">
        <f>IFERROR(__xludf.DUMMYFUNCTION("iferror(split(A687,"","",TRUE,TRUE),"""")"),"")</f>
        <v/>
      </c>
      <c r="U687" s="47"/>
      <c r="V687" s="47"/>
      <c r="W687" s="47"/>
      <c r="X687" s="46" t="str">
        <f>IFERROR(__xludf.DUMMYFUNCTION("if(T687="""","""",if($S687,""Not aligned w/ a specific learning goal."",T687&amp;"": ""&amp;vlookup(to_text(T687),'1.Learning-Goals'!$A$3:$B$100,2,FALSE)))"),"")</f>
        <v/>
      </c>
      <c r="Y687" s="46" t="str">
        <f>IFERROR(__xludf.DUMMYFUNCTION("if(U687="""","""",if($S687,""Not aligned w/ a specific learning goal."",U687&amp;"": ""&amp;vlookup(to_text(U687),'1.Learning-Goals'!$A$3:$B$100,2,FALSE)))"),"")</f>
        <v/>
      </c>
      <c r="Z687" s="46" t="str">
        <f>IFERROR(__xludf.DUMMYFUNCTION("if(V687="""","""",if($S687,""Not aligned w/ a specific learning goal."",V687&amp;"": ""&amp;vlookup(to_text(V687),'1.Learning-Goals'!$A$3:$B$100,2,FALSE)))"),"")</f>
        <v/>
      </c>
      <c r="AA687" s="46" t="str">
        <f>IFERROR(__xludf.DUMMYFUNCTION("if(W687="""","""",if($S687,""Not aligned w/ a specific learning goal."",W687&amp;"": ""&amp;vlookup(to_text(W687),'1.Learning-Goals'!$A$3:$B$100,2,FALSE)))"),"")</f>
        <v/>
      </c>
      <c r="AB687" s="48"/>
      <c r="AC687" s="48"/>
      <c r="AD687" s="48"/>
      <c r="AE687" s="48"/>
      <c r="AF687" s="48"/>
      <c r="AG687" s="48"/>
      <c r="AH687" s="48"/>
      <c r="AI687" s="48"/>
    </row>
    <row r="688">
      <c r="A688" s="41"/>
      <c r="B688" s="42" t="str">
        <f t="shared" si="1"/>
        <v/>
      </c>
      <c r="C688" s="38" t="s">
        <v>1900</v>
      </c>
      <c r="D688" s="43" t="s">
        <v>1901</v>
      </c>
      <c r="E688" s="38" t="s">
        <v>363</v>
      </c>
      <c r="F688" s="38" t="s">
        <v>438</v>
      </c>
      <c r="G688" s="43" t="s">
        <v>752</v>
      </c>
      <c r="H688" s="38" t="s">
        <v>6</v>
      </c>
      <c r="I688" s="43" t="s">
        <v>439</v>
      </c>
      <c r="J688" s="50"/>
      <c r="K688" s="50"/>
      <c r="L688" s="50"/>
      <c r="M688" s="43"/>
      <c r="N688" s="43"/>
      <c r="O688" s="38" t="s">
        <v>439</v>
      </c>
      <c r="P688" s="51" t="s">
        <v>1902</v>
      </c>
      <c r="Q688" s="45">
        <v>44451.0</v>
      </c>
      <c r="R688" s="46" t="str">
        <f>IFERROR(__xludf.DUMMYFUNCTION("if(isblank($A688),"""",REGEXREPLACE($A688,   "",?(\d),?"",  ""$1""&amp;""-""&amp;$H688))"),"")</f>
        <v/>
      </c>
      <c r="S688" s="47" t="b">
        <f t="shared" si="2"/>
        <v>0</v>
      </c>
      <c r="T688" s="47" t="str">
        <f>IFERROR(__xludf.DUMMYFUNCTION("iferror(split(A688,"","",TRUE,TRUE),"""")"),"")</f>
        <v/>
      </c>
      <c r="U688" s="47"/>
      <c r="V688" s="47"/>
      <c r="W688" s="47"/>
      <c r="X688" s="46" t="str">
        <f>IFERROR(__xludf.DUMMYFUNCTION("if(T688="""","""",if($S688,""Not aligned w/ a specific learning goal."",T688&amp;"": ""&amp;vlookup(to_text(T688),'1.Learning-Goals'!$A$3:$B$100,2,FALSE)))"),"")</f>
        <v/>
      </c>
      <c r="Y688" s="46" t="str">
        <f>IFERROR(__xludf.DUMMYFUNCTION("if(U688="""","""",if($S688,""Not aligned w/ a specific learning goal."",U688&amp;"": ""&amp;vlookup(to_text(U688),'1.Learning-Goals'!$A$3:$B$100,2,FALSE)))"),"")</f>
        <v/>
      </c>
      <c r="Z688" s="46" t="str">
        <f>IFERROR(__xludf.DUMMYFUNCTION("if(V688="""","""",if($S688,""Not aligned w/ a specific learning goal."",V688&amp;"": ""&amp;vlookup(to_text(V688),'1.Learning-Goals'!$A$3:$B$100,2,FALSE)))"),"")</f>
        <v/>
      </c>
      <c r="AA688" s="46" t="str">
        <f>IFERROR(__xludf.DUMMYFUNCTION("if(W688="""","""",if($S688,""Not aligned w/ a specific learning goal."",W688&amp;"": ""&amp;vlookup(to_text(W688),'1.Learning-Goals'!$A$3:$B$100,2,FALSE)))"),"")</f>
        <v/>
      </c>
      <c r="AB688" s="48"/>
      <c r="AC688" s="48"/>
      <c r="AD688" s="48"/>
      <c r="AE688" s="48"/>
      <c r="AF688" s="48"/>
      <c r="AG688" s="48"/>
      <c r="AH688" s="48"/>
      <c r="AI688" s="48"/>
    </row>
    <row r="689">
      <c r="A689" s="41"/>
      <c r="B689" s="42" t="str">
        <f t="shared" si="1"/>
        <v/>
      </c>
      <c r="C689" s="38" t="s">
        <v>1903</v>
      </c>
      <c r="D689" s="43" t="s">
        <v>1831</v>
      </c>
      <c r="E689" s="38" t="s">
        <v>363</v>
      </c>
      <c r="F689" s="38" t="s">
        <v>438</v>
      </c>
      <c r="G689" s="43" t="s">
        <v>752</v>
      </c>
      <c r="H689" s="38" t="s">
        <v>6</v>
      </c>
      <c r="I689" s="43" t="s">
        <v>439</v>
      </c>
      <c r="J689" s="50"/>
      <c r="K689" s="50"/>
      <c r="L689" s="50"/>
      <c r="M689" s="43"/>
      <c r="N689" s="43"/>
      <c r="O689" s="38" t="s">
        <v>439</v>
      </c>
      <c r="P689" s="51" t="s">
        <v>1904</v>
      </c>
      <c r="Q689" s="45">
        <v>44451.0</v>
      </c>
      <c r="R689" s="46" t="str">
        <f>IFERROR(__xludf.DUMMYFUNCTION("if(isblank($A689),"""",REGEXREPLACE($A689,   "",?(\d),?"",  ""$1""&amp;""-""&amp;$H689))"),"")</f>
        <v/>
      </c>
      <c r="S689" s="47" t="b">
        <f t="shared" si="2"/>
        <v>0</v>
      </c>
      <c r="T689" s="47" t="str">
        <f>IFERROR(__xludf.DUMMYFUNCTION("iferror(split(A689,"","",TRUE,TRUE),"""")"),"")</f>
        <v/>
      </c>
      <c r="U689" s="47"/>
      <c r="V689" s="47"/>
      <c r="W689" s="47"/>
      <c r="X689" s="46" t="str">
        <f>IFERROR(__xludf.DUMMYFUNCTION("if(T689="""","""",if($S689,""Not aligned w/ a specific learning goal."",T689&amp;"": ""&amp;vlookup(to_text(T689),'1.Learning-Goals'!$A$3:$B$100,2,FALSE)))"),"")</f>
        <v/>
      </c>
      <c r="Y689" s="46" t="str">
        <f>IFERROR(__xludf.DUMMYFUNCTION("if(U689="""","""",if($S689,""Not aligned w/ a specific learning goal."",U689&amp;"": ""&amp;vlookup(to_text(U689),'1.Learning-Goals'!$A$3:$B$100,2,FALSE)))"),"")</f>
        <v/>
      </c>
      <c r="Z689" s="46" t="str">
        <f>IFERROR(__xludf.DUMMYFUNCTION("if(V689="""","""",if($S689,""Not aligned w/ a specific learning goal."",V689&amp;"": ""&amp;vlookup(to_text(V689),'1.Learning-Goals'!$A$3:$B$100,2,FALSE)))"),"")</f>
        <v/>
      </c>
      <c r="AA689" s="46" t="str">
        <f>IFERROR(__xludf.DUMMYFUNCTION("if(W689="""","""",if($S689,""Not aligned w/ a specific learning goal."",W689&amp;"": ""&amp;vlookup(to_text(W689),'1.Learning-Goals'!$A$3:$B$100,2,FALSE)))"),"")</f>
        <v/>
      </c>
      <c r="AB689" s="48"/>
      <c r="AC689" s="48"/>
      <c r="AD689" s="48"/>
      <c r="AE689" s="48"/>
      <c r="AF689" s="48"/>
      <c r="AG689" s="48"/>
      <c r="AH689" s="48"/>
      <c r="AI689" s="48"/>
    </row>
    <row r="690">
      <c r="A690" s="41"/>
      <c r="B690" s="42" t="str">
        <f t="shared" si="1"/>
        <v/>
      </c>
      <c r="C690" s="38" t="s">
        <v>1905</v>
      </c>
      <c r="D690" s="43" t="s">
        <v>1834</v>
      </c>
      <c r="E690" s="38" t="s">
        <v>363</v>
      </c>
      <c r="F690" s="38" t="s">
        <v>438</v>
      </c>
      <c r="G690" s="43" t="s">
        <v>752</v>
      </c>
      <c r="H690" s="38" t="s">
        <v>6</v>
      </c>
      <c r="I690" s="43" t="s">
        <v>439</v>
      </c>
      <c r="J690" s="50"/>
      <c r="K690" s="50"/>
      <c r="L690" s="50"/>
      <c r="M690" s="43"/>
      <c r="N690" s="43"/>
      <c r="O690" s="38" t="s">
        <v>439</v>
      </c>
      <c r="P690" s="51" t="s">
        <v>1906</v>
      </c>
      <c r="Q690" s="45">
        <v>44451.0</v>
      </c>
      <c r="R690" s="46" t="str">
        <f>IFERROR(__xludf.DUMMYFUNCTION("if(isblank($A690),"""",REGEXREPLACE($A690,   "",?(\d),?"",  ""$1""&amp;""-""&amp;$H690))"),"")</f>
        <v/>
      </c>
      <c r="S690" s="47" t="b">
        <f t="shared" si="2"/>
        <v>0</v>
      </c>
      <c r="T690" s="47" t="str">
        <f>IFERROR(__xludf.DUMMYFUNCTION("iferror(split(A690,"","",TRUE,TRUE),"""")"),"")</f>
        <v/>
      </c>
      <c r="U690" s="47"/>
      <c r="V690" s="47"/>
      <c r="W690" s="47"/>
      <c r="X690" s="46" t="str">
        <f>IFERROR(__xludf.DUMMYFUNCTION("if(T690="""","""",if($S690,""Not aligned w/ a specific learning goal."",T690&amp;"": ""&amp;vlookup(to_text(T690),'1.Learning-Goals'!$A$3:$B$100,2,FALSE)))"),"")</f>
        <v/>
      </c>
      <c r="Y690" s="46" t="str">
        <f>IFERROR(__xludf.DUMMYFUNCTION("if(U690="""","""",if($S690,""Not aligned w/ a specific learning goal."",U690&amp;"": ""&amp;vlookup(to_text(U690),'1.Learning-Goals'!$A$3:$B$100,2,FALSE)))"),"")</f>
        <v/>
      </c>
      <c r="Z690" s="46" t="str">
        <f>IFERROR(__xludf.DUMMYFUNCTION("if(V690="""","""",if($S690,""Not aligned w/ a specific learning goal."",V690&amp;"": ""&amp;vlookup(to_text(V690),'1.Learning-Goals'!$A$3:$B$100,2,FALSE)))"),"")</f>
        <v/>
      </c>
      <c r="AA690" s="46" t="str">
        <f>IFERROR(__xludf.DUMMYFUNCTION("if(W690="""","""",if($S690,""Not aligned w/ a specific learning goal."",W690&amp;"": ""&amp;vlookup(to_text(W690),'1.Learning-Goals'!$A$3:$B$100,2,FALSE)))"),"")</f>
        <v/>
      </c>
      <c r="AB690" s="48"/>
      <c r="AC690" s="48"/>
      <c r="AD690" s="48"/>
      <c r="AE690" s="48"/>
      <c r="AF690" s="48"/>
      <c r="AG690" s="48"/>
      <c r="AH690" s="48"/>
      <c r="AI690" s="48"/>
    </row>
    <row r="691">
      <c r="A691" s="41"/>
      <c r="B691" s="42" t="str">
        <f t="shared" si="1"/>
        <v/>
      </c>
      <c r="C691" s="38" t="s">
        <v>1907</v>
      </c>
      <c r="D691" s="43" t="s">
        <v>1616</v>
      </c>
      <c r="E691" s="38" t="s">
        <v>363</v>
      </c>
      <c r="F691" s="38" t="s">
        <v>438</v>
      </c>
      <c r="G691" s="43" t="s">
        <v>752</v>
      </c>
      <c r="H691" s="38" t="s">
        <v>6</v>
      </c>
      <c r="I691" s="43" t="s">
        <v>439</v>
      </c>
      <c r="J691" s="50"/>
      <c r="K691" s="50"/>
      <c r="L691" s="50"/>
      <c r="M691" s="43"/>
      <c r="N691" s="43"/>
      <c r="O691" s="38" t="s">
        <v>439</v>
      </c>
      <c r="P691" s="51" t="s">
        <v>1908</v>
      </c>
      <c r="Q691" s="45">
        <v>44451.0</v>
      </c>
      <c r="R691" s="46" t="str">
        <f>IFERROR(__xludf.DUMMYFUNCTION("if(isblank($A691),"""",REGEXREPLACE($A691,   "",?(\d),?"",  ""$1""&amp;""-""&amp;$H691))"),"")</f>
        <v/>
      </c>
      <c r="S691" s="47" t="b">
        <f t="shared" si="2"/>
        <v>0</v>
      </c>
      <c r="T691" s="47" t="str">
        <f>IFERROR(__xludf.DUMMYFUNCTION("iferror(split(A691,"","",TRUE,TRUE),"""")"),"")</f>
        <v/>
      </c>
      <c r="U691" s="47"/>
      <c r="V691" s="47"/>
      <c r="W691" s="47"/>
      <c r="X691" s="46" t="str">
        <f>IFERROR(__xludf.DUMMYFUNCTION("if(T691="""","""",if($S691,""Not aligned w/ a specific learning goal."",T691&amp;"": ""&amp;vlookup(to_text(T691),'1.Learning-Goals'!$A$3:$B$100,2,FALSE)))"),"")</f>
        <v/>
      </c>
      <c r="Y691" s="46" t="str">
        <f>IFERROR(__xludf.DUMMYFUNCTION("if(U691="""","""",if($S691,""Not aligned w/ a specific learning goal."",U691&amp;"": ""&amp;vlookup(to_text(U691),'1.Learning-Goals'!$A$3:$B$100,2,FALSE)))"),"")</f>
        <v/>
      </c>
      <c r="Z691" s="46" t="str">
        <f>IFERROR(__xludf.DUMMYFUNCTION("if(V691="""","""",if($S691,""Not aligned w/ a specific learning goal."",V691&amp;"": ""&amp;vlookup(to_text(V691),'1.Learning-Goals'!$A$3:$B$100,2,FALSE)))"),"")</f>
        <v/>
      </c>
      <c r="AA691" s="46" t="str">
        <f>IFERROR(__xludf.DUMMYFUNCTION("if(W691="""","""",if($S691,""Not aligned w/ a specific learning goal."",W691&amp;"": ""&amp;vlookup(to_text(W691),'1.Learning-Goals'!$A$3:$B$100,2,FALSE)))"),"")</f>
        <v/>
      </c>
      <c r="AB691" s="48"/>
      <c r="AC691" s="48"/>
      <c r="AD691" s="48"/>
      <c r="AE691" s="48"/>
      <c r="AF691" s="48"/>
      <c r="AG691" s="48"/>
      <c r="AH691" s="48"/>
      <c r="AI691" s="48"/>
    </row>
    <row r="692">
      <c r="A692" s="41"/>
      <c r="B692" s="42" t="str">
        <f t="shared" si="1"/>
        <v/>
      </c>
      <c r="C692" s="38" t="s">
        <v>1909</v>
      </c>
      <c r="D692" s="43" t="s">
        <v>1910</v>
      </c>
      <c r="E692" s="38" t="s">
        <v>363</v>
      </c>
      <c r="F692" s="38" t="s">
        <v>438</v>
      </c>
      <c r="G692" s="43" t="s">
        <v>752</v>
      </c>
      <c r="H692" s="38" t="s">
        <v>6</v>
      </c>
      <c r="I692" s="43" t="s">
        <v>439</v>
      </c>
      <c r="J692" s="50"/>
      <c r="K692" s="50"/>
      <c r="L692" s="50"/>
      <c r="M692" s="43"/>
      <c r="N692" s="43"/>
      <c r="O692" s="38" t="s">
        <v>439</v>
      </c>
      <c r="P692" s="51" t="s">
        <v>1911</v>
      </c>
      <c r="Q692" s="45">
        <v>44451.0</v>
      </c>
      <c r="R692" s="46" t="str">
        <f>IFERROR(__xludf.DUMMYFUNCTION("if(isblank($A692),"""",REGEXREPLACE($A692,   "",?(\d),?"",  ""$1""&amp;""-""&amp;$H692))"),"")</f>
        <v/>
      </c>
      <c r="S692" s="47" t="b">
        <f t="shared" si="2"/>
        <v>0</v>
      </c>
      <c r="T692" s="47" t="str">
        <f>IFERROR(__xludf.DUMMYFUNCTION("iferror(split(A692,"","",TRUE,TRUE),"""")"),"")</f>
        <v/>
      </c>
      <c r="U692" s="47"/>
      <c r="V692" s="47"/>
      <c r="W692" s="47"/>
      <c r="X692" s="46" t="str">
        <f>IFERROR(__xludf.DUMMYFUNCTION("if(T692="""","""",if($S692,""Not aligned w/ a specific learning goal."",T692&amp;"": ""&amp;vlookup(to_text(T692),'1.Learning-Goals'!$A$3:$B$100,2,FALSE)))"),"")</f>
        <v/>
      </c>
      <c r="Y692" s="46" t="str">
        <f>IFERROR(__xludf.DUMMYFUNCTION("if(U692="""","""",if($S692,""Not aligned w/ a specific learning goal."",U692&amp;"": ""&amp;vlookup(to_text(U692),'1.Learning-Goals'!$A$3:$B$100,2,FALSE)))"),"")</f>
        <v/>
      </c>
      <c r="Z692" s="46" t="str">
        <f>IFERROR(__xludf.DUMMYFUNCTION("if(V692="""","""",if($S692,""Not aligned w/ a specific learning goal."",V692&amp;"": ""&amp;vlookup(to_text(V692),'1.Learning-Goals'!$A$3:$B$100,2,FALSE)))"),"")</f>
        <v/>
      </c>
      <c r="AA692" s="46" t="str">
        <f>IFERROR(__xludf.DUMMYFUNCTION("if(W692="""","""",if($S692,""Not aligned w/ a specific learning goal."",W692&amp;"": ""&amp;vlookup(to_text(W692),'1.Learning-Goals'!$A$3:$B$100,2,FALSE)))"),"")</f>
        <v/>
      </c>
      <c r="AB692" s="48"/>
      <c r="AC692" s="48"/>
      <c r="AD692" s="48"/>
      <c r="AE692" s="48"/>
      <c r="AF692" s="48"/>
      <c r="AG692" s="48"/>
      <c r="AH692" s="48"/>
      <c r="AI692" s="48"/>
    </row>
    <row r="693">
      <c r="A693" s="41"/>
      <c r="B693" s="42" t="str">
        <f t="shared" si="1"/>
        <v/>
      </c>
      <c r="C693" s="38" t="s">
        <v>1912</v>
      </c>
      <c r="D693" s="43" t="s">
        <v>1913</v>
      </c>
      <c r="E693" s="38" t="s">
        <v>363</v>
      </c>
      <c r="F693" s="38" t="s">
        <v>438</v>
      </c>
      <c r="G693" s="43" t="s">
        <v>752</v>
      </c>
      <c r="H693" s="38" t="s">
        <v>6</v>
      </c>
      <c r="I693" s="43" t="s">
        <v>439</v>
      </c>
      <c r="J693" s="50"/>
      <c r="K693" s="50"/>
      <c r="L693" s="50"/>
      <c r="M693" s="43"/>
      <c r="N693" s="43"/>
      <c r="O693" s="38" t="s">
        <v>439</v>
      </c>
      <c r="P693" s="51" t="s">
        <v>1914</v>
      </c>
      <c r="Q693" s="45">
        <v>44451.0</v>
      </c>
      <c r="R693" s="46" t="str">
        <f>IFERROR(__xludf.DUMMYFUNCTION("if(isblank($A693),"""",REGEXREPLACE($A693,   "",?(\d),?"",  ""$1""&amp;""-""&amp;$H693))"),"")</f>
        <v/>
      </c>
      <c r="S693" s="47" t="b">
        <f t="shared" si="2"/>
        <v>0</v>
      </c>
      <c r="T693" s="47" t="str">
        <f>IFERROR(__xludf.DUMMYFUNCTION("iferror(split(A693,"","",TRUE,TRUE),"""")"),"")</f>
        <v/>
      </c>
      <c r="U693" s="47"/>
      <c r="V693" s="47"/>
      <c r="W693" s="47"/>
      <c r="X693" s="46" t="str">
        <f>IFERROR(__xludf.DUMMYFUNCTION("if(T693="""","""",if($S693,""Not aligned w/ a specific learning goal."",T693&amp;"": ""&amp;vlookup(to_text(T693),'1.Learning-Goals'!$A$3:$B$100,2,FALSE)))"),"")</f>
        <v/>
      </c>
      <c r="Y693" s="46" t="str">
        <f>IFERROR(__xludf.DUMMYFUNCTION("if(U693="""","""",if($S693,""Not aligned w/ a specific learning goal."",U693&amp;"": ""&amp;vlookup(to_text(U693),'1.Learning-Goals'!$A$3:$B$100,2,FALSE)))"),"")</f>
        <v/>
      </c>
      <c r="Z693" s="46" t="str">
        <f>IFERROR(__xludf.DUMMYFUNCTION("if(V693="""","""",if($S693,""Not aligned w/ a specific learning goal."",V693&amp;"": ""&amp;vlookup(to_text(V693),'1.Learning-Goals'!$A$3:$B$100,2,FALSE)))"),"")</f>
        <v/>
      </c>
      <c r="AA693" s="46" t="str">
        <f>IFERROR(__xludf.DUMMYFUNCTION("if(W693="""","""",if($S693,""Not aligned w/ a specific learning goal."",W693&amp;"": ""&amp;vlookup(to_text(W693),'1.Learning-Goals'!$A$3:$B$100,2,FALSE)))"),"")</f>
        <v/>
      </c>
      <c r="AB693" s="48"/>
      <c r="AC693" s="48"/>
      <c r="AD693" s="48"/>
      <c r="AE693" s="48"/>
      <c r="AF693" s="48"/>
      <c r="AG693" s="48"/>
      <c r="AH693" s="48"/>
      <c r="AI693" s="48"/>
    </row>
    <row r="694">
      <c r="A694" s="41"/>
      <c r="B694" s="42" t="str">
        <f t="shared" si="1"/>
        <v/>
      </c>
      <c r="C694" s="38" t="s">
        <v>1915</v>
      </c>
      <c r="D694" s="43" t="s">
        <v>1845</v>
      </c>
      <c r="E694" s="38" t="s">
        <v>363</v>
      </c>
      <c r="F694" s="38" t="s">
        <v>438</v>
      </c>
      <c r="G694" s="43" t="s">
        <v>752</v>
      </c>
      <c r="H694" s="38" t="s">
        <v>6</v>
      </c>
      <c r="I694" s="43" t="s">
        <v>439</v>
      </c>
      <c r="J694" s="50"/>
      <c r="K694" s="50"/>
      <c r="L694" s="50"/>
      <c r="M694" s="43"/>
      <c r="N694" s="43"/>
      <c r="O694" s="38" t="s">
        <v>439</v>
      </c>
      <c r="P694" s="51" t="s">
        <v>1916</v>
      </c>
      <c r="Q694" s="45">
        <v>44451.0</v>
      </c>
      <c r="R694" s="46" t="str">
        <f>IFERROR(__xludf.DUMMYFUNCTION("if(isblank($A694),"""",REGEXREPLACE($A694,   "",?(\d),?"",  ""$1""&amp;""-""&amp;$H694))"),"")</f>
        <v/>
      </c>
      <c r="S694" s="47" t="b">
        <f t="shared" si="2"/>
        <v>0</v>
      </c>
      <c r="T694" s="47" t="str">
        <f>IFERROR(__xludf.DUMMYFUNCTION("iferror(split(A694,"","",TRUE,TRUE),"""")"),"")</f>
        <v/>
      </c>
      <c r="U694" s="47"/>
      <c r="V694" s="47"/>
      <c r="W694" s="47"/>
      <c r="X694" s="46" t="str">
        <f>IFERROR(__xludf.DUMMYFUNCTION("if(T694="""","""",if($S694,""Not aligned w/ a specific learning goal."",T694&amp;"": ""&amp;vlookup(to_text(T694),'1.Learning-Goals'!$A$3:$B$100,2,FALSE)))"),"")</f>
        <v/>
      </c>
      <c r="Y694" s="46" t="str">
        <f>IFERROR(__xludf.DUMMYFUNCTION("if(U694="""","""",if($S694,""Not aligned w/ a specific learning goal."",U694&amp;"": ""&amp;vlookup(to_text(U694),'1.Learning-Goals'!$A$3:$B$100,2,FALSE)))"),"")</f>
        <v/>
      </c>
      <c r="Z694" s="46" t="str">
        <f>IFERROR(__xludf.DUMMYFUNCTION("if(V694="""","""",if($S694,""Not aligned w/ a specific learning goal."",V694&amp;"": ""&amp;vlookup(to_text(V694),'1.Learning-Goals'!$A$3:$B$100,2,FALSE)))"),"")</f>
        <v/>
      </c>
      <c r="AA694" s="46" t="str">
        <f>IFERROR(__xludf.DUMMYFUNCTION("if(W694="""","""",if($S694,""Not aligned w/ a specific learning goal."",W694&amp;"": ""&amp;vlookup(to_text(W694),'1.Learning-Goals'!$A$3:$B$100,2,FALSE)))"),"")</f>
        <v/>
      </c>
      <c r="AB694" s="48"/>
      <c r="AC694" s="48"/>
      <c r="AD694" s="48"/>
      <c r="AE694" s="48"/>
      <c r="AF694" s="48"/>
      <c r="AG694" s="48"/>
      <c r="AH694" s="48"/>
      <c r="AI694" s="48"/>
    </row>
    <row r="695">
      <c r="A695" s="41"/>
      <c r="B695" s="42" t="str">
        <f t="shared" si="1"/>
        <v/>
      </c>
      <c r="C695" s="38" t="s">
        <v>1917</v>
      </c>
      <c r="D695" s="43" t="s">
        <v>1918</v>
      </c>
      <c r="E695" s="38" t="s">
        <v>363</v>
      </c>
      <c r="F695" s="38" t="s">
        <v>438</v>
      </c>
      <c r="G695" s="43" t="s">
        <v>752</v>
      </c>
      <c r="H695" s="38" t="s">
        <v>6</v>
      </c>
      <c r="I695" s="43" t="s">
        <v>439</v>
      </c>
      <c r="J695" s="50"/>
      <c r="K695" s="50"/>
      <c r="L695" s="50"/>
      <c r="M695" s="43"/>
      <c r="N695" s="43"/>
      <c r="O695" s="38" t="s">
        <v>439</v>
      </c>
      <c r="P695" s="51" t="s">
        <v>1919</v>
      </c>
      <c r="Q695" s="45">
        <v>44451.0</v>
      </c>
      <c r="R695" s="46" t="str">
        <f>IFERROR(__xludf.DUMMYFUNCTION("if(isblank($A695),"""",REGEXREPLACE($A695,   "",?(\d),?"",  ""$1""&amp;""-""&amp;$H695))"),"")</f>
        <v/>
      </c>
      <c r="S695" s="47" t="b">
        <f t="shared" si="2"/>
        <v>0</v>
      </c>
      <c r="T695" s="47" t="str">
        <f>IFERROR(__xludf.DUMMYFUNCTION("iferror(split(A695,"","",TRUE,TRUE),"""")"),"")</f>
        <v/>
      </c>
      <c r="U695" s="47"/>
      <c r="V695" s="47"/>
      <c r="W695" s="47"/>
      <c r="X695" s="46" t="str">
        <f>IFERROR(__xludf.DUMMYFUNCTION("if(T695="""","""",if($S695,""Not aligned w/ a specific learning goal."",T695&amp;"": ""&amp;vlookup(to_text(T695),'1.Learning-Goals'!$A$3:$B$100,2,FALSE)))"),"")</f>
        <v/>
      </c>
      <c r="Y695" s="46" t="str">
        <f>IFERROR(__xludf.DUMMYFUNCTION("if(U695="""","""",if($S695,""Not aligned w/ a specific learning goal."",U695&amp;"": ""&amp;vlookup(to_text(U695),'1.Learning-Goals'!$A$3:$B$100,2,FALSE)))"),"")</f>
        <v/>
      </c>
      <c r="Z695" s="46" t="str">
        <f>IFERROR(__xludf.DUMMYFUNCTION("if(V695="""","""",if($S695,""Not aligned w/ a specific learning goal."",V695&amp;"": ""&amp;vlookup(to_text(V695),'1.Learning-Goals'!$A$3:$B$100,2,FALSE)))"),"")</f>
        <v/>
      </c>
      <c r="AA695" s="46" t="str">
        <f>IFERROR(__xludf.DUMMYFUNCTION("if(W695="""","""",if($S695,""Not aligned w/ a specific learning goal."",W695&amp;"": ""&amp;vlookup(to_text(W695),'1.Learning-Goals'!$A$3:$B$100,2,FALSE)))"),"")</f>
        <v/>
      </c>
      <c r="AB695" s="48"/>
      <c r="AC695" s="48"/>
      <c r="AD695" s="48"/>
      <c r="AE695" s="48"/>
      <c r="AF695" s="48"/>
      <c r="AG695" s="48"/>
      <c r="AH695" s="48"/>
      <c r="AI695" s="48"/>
    </row>
    <row r="696">
      <c r="A696" s="41"/>
      <c r="B696" s="42" t="str">
        <f t="shared" si="1"/>
        <v/>
      </c>
      <c r="C696" s="38" t="s">
        <v>1920</v>
      </c>
      <c r="D696" s="43" t="s">
        <v>463</v>
      </c>
      <c r="E696" s="38" t="s">
        <v>363</v>
      </c>
      <c r="F696" s="38" t="s">
        <v>438</v>
      </c>
      <c r="G696" s="43" t="s">
        <v>752</v>
      </c>
      <c r="H696" s="38" t="s">
        <v>6</v>
      </c>
      <c r="I696" s="43" t="s">
        <v>439</v>
      </c>
      <c r="J696" s="50"/>
      <c r="K696" s="50"/>
      <c r="L696" s="50"/>
      <c r="M696" s="43"/>
      <c r="N696" s="43"/>
      <c r="O696" s="38" t="s">
        <v>439</v>
      </c>
      <c r="P696" s="51" t="s">
        <v>1921</v>
      </c>
      <c r="Q696" s="45">
        <v>44451.0</v>
      </c>
      <c r="R696" s="46" t="str">
        <f>IFERROR(__xludf.DUMMYFUNCTION("if(isblank($A696),"""",REGEXREPLACE($A696,   "",?(\d),?"",  ""$1""&amp;""-""&amp;$H696))"),"")</f>
        <v/>
      </c>
      <c r="S696" s="47" t="b">
        <f t="shared" si="2"/>
        <v>0</v>
      </c>
      <c r="T696" s="47" t="str">
        <f>IFERROR(__xludf.DUMMYFUNCTION("iferror(split(A696,"","",TRUE,TRUE),"""")"),"")</f>
        <v/>
      </c>
      <c r="U696" s="47"/>
      <c r="V696" s="47"/>
      <c r="W696" s="47"/>
      <c r="X696" s="46" t="str">
        <f>IFERROR(__xludf.DUMMYFUNCTION("if(T696="""","""",if($S696,""Not aligned w/ a specific learning goal."",T696&amp;"": ""&amp;vlookup(to_text(T696),'1.Learning-Goals'!$A$3:$B$100,2,FALSE)))"),"")</f>
        <v/>
      </c>
      <c r="Y696" s="46" t="str">
        <f>IFERROR(__xludf.DUMMYFUNCTION("if(U696="""","""",if($S696,""Not aligned w/ a specific learning goal."",U696&amp;"": ""&amp;vlookup(to_text(U696),'1.Learning-Goals'!$A$3:$B$100,2,FALSE)))"),"")</f>
        <v/>
      </c>
      <c r="Z696" s="46" t="str">
        <f>IFERROR(__xludf.DUMMYFUNCTION("if(V696="""","""",if($S696,""Not aligned w/ a specific learning goal."",V696&amp;"": ""&amp;vlookup(to_text(V696),'1.Learning-Goals'!$A$3:$B$100,2,FALSE)))"),"")</f>
        <v/>
      </c>
      <c r="AA696" s="46" t="str">
        <f>IFERROR(__xludf.DUMMYFUNCTION("if(W696="""","""",if($S696,""Not aligned w/ a specific learning goal."",W696&amp;"": ""&amp;vlookup(to_text(W696),'1.Learning-Goals'!$A$3:$B$100,2,FALSE)))"),"")</f>
        <v/>
      </c>
      <c r="AB696" s="48"/>
      <c r="AC696" s="48"/>
      <c r="AD696" s="48"/>
      <c r="AE696" s="48"/>
      <c r="AF696" s="48"/>
      <c r="AG696" s="48"/>
      <c r="AH696" s="48"/>
      <c r="AI696" s="48"/>
    </row>
    <row r="697">
      <c r="A697" s="41"/>
      <c r="B697" s="42" t="str">
        <f t="shared" si="1"/>
        <v/>
      </c>
      <c r="C697" s="38" t="s">
        <v>1922</v>
      </c>
      <c r="D697" s="43" t="s">
        <v>1923</v>
      </c>
      <c r="E697" s="38" t="s">
        <v>363</v>
      </c>
      <c r="F697" s="38" t="s">
        <v>438</v>
      </c>
      <c r="G697" s="43" t="s">
        <v>752</v>
      </c>
      <c r="H697" s="38" t="s">
        <v>6</v>
      </c>
      <c r="I697" s="43" t="s">
        <v>439</v>
      </c>
      <c r="J697" s="50"/>
      <c r="K697" s="50"/>
      <c r="L697" s="50"/>
      <c r="M697" s="43"/>
      <c r="N697" s="43"/>
      <c r="O697" s="38" t="s">
        <v>439</v>
      </c>
      <c r="P697" s="51" t="s">
        <v>1924</v>
      </c>
      <c r="Q697" s="45">
        <v>44451.0</v>
      </c>
      <c r="R697" s="46" t="str">
        <f>IFERROR(__xludf.DUMMYFUNCTION("if(isblank($A697),"""",REGEXREPLACE($A697,   "",?(\d),?"",  ""$1""&amp;""-""&amp;$H697))"),"")</f>
        <v/>
      </c>
      <c r="S697" s="47" t="b">
        <f t="shared" si="2"/>
        <v>0</v>
      </c>
      <c r="T697" s="47" t="str">
        <f>IFERROR(__xludf.DUMMYFUNCTION("iferror(split(A697,"","",TRUE,TRUE),"""")"),"")</f>
        <v/>
      </c>
      <c r="U697" s="47"/>
      <c r="V697" s="47"/>
      <c r="W697" s="47"/>
      <c r="X697" s="46" t="str">
        <f>IFERROR(__xludf.DUMMYFUNCTION("if(T697="""","""",if($S697,""Not aligned w/ a specific learning goal."",T697&amp;"": ""&amp;vlookup(to_text(T697),'1.Learning-Goals'!$A$3:$B$100,2,FALSE)))"),"")</f>
        <v/>
      </c>
      <c r="Y697" s="46" t="str">
        <f>IFERROR(__xludf.DUMMYFUNCTION("if(U697="""","""",if($S697,""Not aligned w/ a specific learning goal."",U697&amp;"": ""&amp;vlookup(to_text(U697),'1.Learning-Goals'!$A$3:$B$100,2,FALSE)))"),"")</f>
        <v/>
      </c>
      <c r="Z697" s="46" t="str">
        <f>IFERROR(__xludf.DUMMYFUNCTION("if(V697="""","""",if($S697,""Not aligned w/ a specific learning goal."",V697&amp;"": ""&amp;vlookup(to_text(V697),'1.Learning-Goals'!$A$3:$B$100,2,FALSE)))"),"")</f>
        <v/>
      </c>
      <c r="AA697" s="46" t="str">
        <f>IFERROR(__xludf.DUMMYFUNCTION("if(W697="""","""",if($S697,""Not aligned w/ a specific learning goal."",W697&amp;"": ""&amp;vlookup(to_text(W697),'1.Learning-Goals'!$A$3:$B$100,2,FALSE)))"),"")</f>
        <v/>
      </c>
      <c r="AB697" s="48"/>
      <c r="AC697" s="48"/>
      <c r="AD697" s="48"/>
      <c r="AE697" s="48"/>
      <c r="AF697" s="48"/>
      <c r="AG697" s="48"/>
      <c r="AH697" s="48"/>
      <c r="AI697" s="48"/>
    </row>
    <row r="698">
      <c r="A698" s="41"/>
      <c r="B698" s="42" t="str">
        <f t="shared" si="1"/>
        <v/>
      </c>
      <c r="C698" s="38" t="s">
        <v>1925</v>
      </c>
      <c r="D698" s="43" t="s">
        <v>1926</v>
      </c>
      <c r="E698" s="38" t="s">
        <v>363</v>
      </c>
      <c r="F698" s="38" t="s">
        <v>438</v>
      </c>
      <c r="G698" s="43" t="s">
        <v>752</v>
      </c>
      <c r="H698" s="38" t="s">
        <v>6</v>
      </c>
      <c r="I698" s="43" t="s">
        <v>439</v>
      </c>
      <c r="J698" s="50"/>
      <c r="K698" s="50"/>
      <c r="L698" s="50"/>
      <c r="M698" s="43"/>
      <c r="N698" s="43"/>
      <c r="O698" s="38" t="s">
        <v>439</v>
      </c>
      <c r="P698" s="51" t="s">
        <v>1927</v>
      </c>
      <c r="Q698" s="45">
        <v>44451.0</v>
      </c>
      <c r="R698" s="46" t="str">
        <f>IFERROR(__xludf.DUMMYFUNCTION("if(isblank($A698),"""",REGEXREPLACE($A698,   "",?(\d),?"",  ""$1""&amp;""-""&amp;$H698))"),"")</f>
        <v/>
      </c>
      <c r="S698" s="47" t="b">
        <f t="shared" si="2"/>
        <v>0</v>
      </c>
      <c r="T698" s="47" t="str">
        <f>IFERROR(__xludf.DUMMYFUNCTION("iferror(split(A698,"","",TRUE,TRUE),"""")"),"")</f>
        <v/>
      </c>
      <c r="U698" s="47"/>
      <c r="V698" s="47"/>
      <c r="W698" s="47"/>
      <c r="X698" s="46" t="str">
        <f>IFERROR(__xludf.DUMMYFUNCTION("if(T698="""","""",if($S698,""Not aligned w/ a specific learning goal."",T698&amp;"": ""&amp;vlookup(to_text(T698),'1.Learning-Goals'!$A$3:$B$100,2,FALSE)))"),"")</f>
        <v/>
      </c>
      <c r="Y698" s="46" t="str">
        <f>IFERROR(__xludf.DUMMYFUNCTION("if(U698="""","""",if($S698,""Not aligned w/ a specific learning goal."",U698&amp;"": ""&amp;vlookup(to_text(U698),'1.Learning-Goals'!$A$3:$B$100,2,FALSE)))"),"")</f>
        <v/>
      </c>
      <c r="Z698" s="46" t="str">
        <f>IFERROR(__xludf.DUMMYFUNCTION("if(V698="""","""",if($S698,""Not aligned w/ a specific learning goal."",V698&amp;"": ""&amp;vlookup(to_text(V698),'1.Learning-Goals'!$A$3:$B$100,2,FALSE)))"),"")</f>
        <v/>
      </c>
      <c r="AA698" s="46" t="str">
        <f>IFERROR(__xludf.DUMMYFUNCTION("if(W698="""","""",if($S698,""Not aligned w/ a specific learning goal."",W698&amp;"": ""&amp;vlookup(to_text(W698),'1.Learning-Goals'!$A$3:$B$100,2,FALSE)))"),"")</f>
        <v/>
      </c>
      <c r="AB698" s="48"/>
      <c r="AC698" s="48"/>
      <c r="AD698" s="48"/>
      <c r="AE698" s="48"/>
      <c r="AF698" s="48"/>
      <c r="AG698" s="48"/>
      <c r="AH698" s="48"/>
      <c r="AI698" s="48"/>
    </row>
    <row r="699">
      <c r="A699" s="41"/>
      <c r="B699" s="42" t="str">
        <f t="shared" si="1"/>
        <v/>
      </c>
      <c r="C699" s="38" t="s">
        <v>1928</v>
      </c>
      <c r="D699" s="43" t="s">
        <v>466</v>
      </c>
      <c r="E699" s="38" t="s">
        <v>363</v>
      </c>
      <c r="F699" s="38" t="s">
        <v>438</v>
      </c>
      <c r="G699" s="43" t="s">
        <v>752</v>
      </c>
      <c r="H699" s="38" t="s">
        <v>6</v>
      </c>
      <c r="I699" s="43" t="s">
        <v>439</v>
      </c>
      <c r="J699" s="50"/>
      <c r="K699" s="50"/>
      <c r="L699" s="50"/>
      <c r="M699" s="43"/>
      <c r="N699" s="43"/>
      <c r="O699" s="38" t="s">
        <v>439</v>
      </c>
      <c r="P699" s="51" t="s">
        <v>1929</v>
      </c>
      <c r="Q699" s="45">
        <v>44451.0</v>
      </c>
      <c r="R699" s="46" t="str">
        <f>IFERROR(__xludf.DUMMYFUNCTION("if(isblank($A699),"""",REGEXREPLACE($A699,   "",?(\d),?"",  ""$1""&amp;""-""&amp;$H699))"),"")</f>
        <v/>
      </c>
      <c r="S699" s="47" t="b">
        <f t="shared" si="2"/>
        <v>0</v>
      </c>
      <c r="T699" s="47" t="str">
        <f>IFERROR(__xludf.DUMMYFUNCTION("iferror(split(A699,"","",TRUE,TRUE),"""")"),"")</f>
        <v/>
      </c>
      <c r="U699" s="47"/>
      <c r="V699" s="47"/>
      <c r="W699" s="47"/>
      <c r="X699" s="46" t="str">
        <f>IFERROR(__xludf.DUMMYFUNCTION("if(T699="""","""",if($S699,""Not aligned w/ a specific learning goal."",T699&amp;"": ""&amp;vlookup(to_text(T699),'1.Learning-Goals'!$A$3:$B$100,2,FALSE)))"),"")</f>
        <v/>
      </c>
      <c r="Y699" s="46" t="str">
        <f>IFERROR(__xludf.DUMMYFUNCTION("if(U699="""","""",if($S699,""Not aligned w/ a specific learning goal."",U699&amp;"": ""&amp;vlookup(to_text(U699),'1.Learning-Goals'!$A$3:$B$100,2,FALSE)))"),"")</f>
        <v/>
      </c>
      <c r="Z699" s="46" t="str">
        <f>IFERROR(__xludf.DUMMYFUNCTION("if(V699="""","""",if($S699,""Not aligned w/ a specific learning goal."",V699&amp;"": ""&amp;vlookup(to_text(V699),'1.Learning-Goals'!$A$3:$B$100,2,FALSE)))"),"")</f>
        <v/>
      </c>
      <c r="AA699" s="46" t="str">
        <f>IFERROR(__xludf.DUMMYFUNCTION("if(W699="""","""",if($S699,""Not aligned w/ a specific learning goal."",W699&amp;"": ""&amp;vlookup(to_text(W699),'1.Learning-Goals'!$A$3:$B$100,2,FALSE)))"),"")</f>
        <v/>
      </c>
      <c r="AB699" s="48"/>
      <c r="AC699" s="48"/>
      <c r="AD699" s="48"/>
      <c r="AE699" s="48"/>
      <c r="AF699" s="48"/>
      <c r="AG699" s="48"/>
      <c r="AH699" s="48"/>
      <c r="AI699" s="48"/>
    </row>
    <row r="700">
      <c r="A700" s="41"/>
      <c r="B700" s="42" t="str">
        <f t="shared" si="1"/>
        <v/>
      </c>
      <c r="C700" s="38" t="s">
        <v>1930</v>
      </c>
      <c r="D700" s="43" t="s">
        <v>1931</v>
      </c>
      <c r="E700" s="38" t="s">
        <v>363</v>
      </c>
      <c r="F700" s="38" t="s">
        <v>438</v>
      </c>
      <c r="G700" s="43" t="s">
        <v>60</v>
      </c>
      <c r="H700" s="38" t="s">
        <v>6</v>
      </c>
      <c r="I700" s="43" t="s">
        <v>439</v>
      </c>
      <c r="J700" s="50"/>
      <c r="K700" s="50"/>
      <c r="L700" s="50"/>
      <c r="M700" s="43"/>
      <c r="N700" s="43"/>
      <c r="O700" s="38" t="s">
        <v>1932</v>
      </c>
      <c r="P700" s="51" t="s">
        <v>1933</v>
      </c>
      <c r="Q700" s="45">
        <v>44322.0</v>
      </c>
      <c r="R700" s="46" t="str">
        <f>IFERROR(__xludf.DUMMYFUNCTION("if(isblank($A700),"""",REGEXREPLACE($A700,   "",?(\d),?"",  ""$1""&amp;""-""&amp;$H700))"),"")</f>
        <v/>
      </c>
      <c r="S700" s="47" t="b">
        <f t="shared" si="2"/>
        <v>0</v>
      </c>
      <c r="T700" s="47" t="str">
        <f>IFERROR(__xludf.DUMMYFUNCTION("iferror(split(A700,"","",TRUE,TRUE),"""")"),"")</f>
        <v/>
      </c>
      <c r="U700" s="47"/>
      <c r="V700" s="47"/>
      <c r="W700" s="47"/>
      <c r="X700" s="46" t="str">
        <f>IFERROR(__xludf.DUMMYFUNCTION("if(T700="""","""",if($S700,""Not aligned w/ a specific learning goal."",T700&amp;"": ""&amp;vlookup(to_text(T700),'1.Learning-Goals'!$A$3:$B$100,2,FALSE)))"),"")</f>
        <v/>
      </c>
      <c r="Y700" s="46" t="str">
        <f>IFERROR(__xludf.DUMMYFUNCTION("if(U700="""","""",if($S700,""Not aligned w/ a specific learning goal."",U700&amp;"": ""&amp;vlookup(to_text(U700),'1.Learning-Goals'!$A$3:$B$100,2,FALSE)))"),"")</f>
        <v/>
      </c>
      <c r="Z700" s="46" t="str">
        <f>IFERROR(__xludf.DUMMYFUNCTION("if(V700="""","""",if($S700,""Not aligned w/ a specific learning goal."",V700&amp;"": ""&amp;vlookup(to_text(V700),'1.Learning-Goals'!$A$3:$B$100,2,FALSE)))"),"")</f>
        <v/>
      </c>
      <c r="AA700" s="46" t="str">
        <f>IFERROR(__xludf.DUMMYFUNCTION("if(W700="""","""",if($S700,""Not aligned w/ a specific learning goal."",W700&amp;"": ""&amp;vlookup(to_text(W700),'1.Learning-Goals'!$A$3:$B$100,2,FALSE)))"),"")</f>
        <v/>
      </c>
      <c r="AB700" s="48"/>
      <c r="AC700" s="48"/>
      <c r="AD700" s="48"/>
      <c r="AE700" s="48"/>
      <c r="AF700" s="48"/>
      <c r="AG700" s="48"/>
      <c r="AH700" s="48"/>
      <c r="AI700" s="48"/>
    </row>
    <row r="701">
      <c r="A701" s="41"/>
      <c r="B701" s="42" t="str">
        <f t="shared" si="1"/>
        <v/>
      </c>
      <c r="C701" s="38" t="s">
        <v>1934</v>
      </c>
      <c r="D701" s="43" t="s">
        <v>1935</v>
      </c>
      <c r="E701" s="38" t="s">
        <v>363</v>
      </c>
      <c r="F701" s="38" t="s">
        <v>438</v>
      </c>
      <c r="G701" s="43" t="s">
        <v>60</v>
      </c>
      <c r="H701" s="38" t="s">
        <v>6</v>
      </c>
      <c r="I701" s="43" t="s">
        <v>439</v>
      </c>
      <c r="J701" s="50"/>
      <c r="K701" s="50"/>
      <c r="L701" s="50"/>
      <c r="M701" s="43"/>
      <c r="N701" s="43"/>
      <c r="O701" s="38" t="s">
        <v>1932</v>
      </c>
      <c r="P701" s="51" t="s">
        <v>1936</v>
      </c>
      <c r="Q701" s="45">
        <v>44322.0</v>
      </c>
      <c r="R701" s="46" t="str">
        <f>IFERROR(__xludf.DUMMYFUNCTION("if(isblank($A701),"""",REGEXREPLACE($A701,   "",?(\d),?"",  ""$1""&amp;""-""&amp;$H701))"),"")</f>
        <v/>
      </c>
      <c r="S701" s="47" t="b">
        <f t="shared" si="2"/>
        <v>0</v>
      </c>
      <c r="T701" s="47" t="str">
        <f>IFERROR(__xludf.DUMMYFUNCTION("iferror(split(A701,"","",TRUE,TRUE),"""")"),"")</f>
        <v/>
      </c>
      <c r="U701" s="47"/>
      <c r="V701" s="47"/>
      <c r="W701" s="47"/>
      <c r="X701" s="46" t="str">
        <f>IFERROR(__xludf.DUMMYFUNCTION("if(T701="""","""",if($S701,""Not aligned w/ a specific learning goal."",T701&amp;"": ""&amp;vlookup(to_text(T701),'1.Learning-Goals'!$A$3:$B$100,2,FALSE)))"),"")</f>
        <v/>
      </c>
      <c r="Y701" s="46" t="str">
        <f>IFERROR(__xludf.DUMMYFUNCTION("if(U701="""","""",if($S701,""Not aligned w/ a specific learning goal."",U701&amp;"": ""&amp;vlookup(to_text(U701),'1.Learning-Goals'!$A$3:$B$100,2,FALSE)))"),"")</f>
        <v/>
      </c>
      <c r="Z701" s="46" t="str">
        <f>IFERROR(__xludf.DUMMYFUNCTION("if(V701="""","""",if($S701,""Not aligned w/ a specific learning goal."",V701&amp;"": ""&amp;vlookup(to_text(V701),'1.Learning-Goals'!$A$3:$B$100,2,FALSE)))"),"")</f>
        <v/>
      </c>
      <c r="AA701" s="46" t="str">
        <f>IFERROR(__xludf.DUMMYFUNCTION("if(W701="""","""",if($S701,""Not aligned w/ a specific learning goal."",W701&amp;"": ""&amp;vlookup(to_text(W701),'1.Learning-Goals'!$A$3:$B$100,2,FALSE)))"),"")</f>
        <v/>
      </c>
      <c r="AB701" s="48"/>
      <c r="AC701" s="48"/>
      <c r="AD701" s="48"/>
      <c r="AE701" s="48"/>
      <c r="AF701" s="48"/>
      <c r="AG701" s="48"/>
      <c r="AH701" s="48"/>
      <c r="AI701" s="48"/>
    </row>
    <row r="702">
      <c r="A702" s="41"/>
      <c r="B702" s="42" t="str">
        <f t="shared" si="1"/>
        <v/>
      </c>
      <c r="C702" s="38" t="s">
        <v>1937</v>
      </c>
      <c r="D702" s="43" t="s">
        <v>1938</v>
      </c>
      <c r="E702" s="38" t="s">
        <v>363</v>
      </c>
      <c r="F702" s="38" t="s">
        <v>438</v>
      </c>
      <c r="G702" s="43" t="s">
        <v>60</v>
      </c>
      <c r="H702" s="38" t="s">
        <v>6</v>
      </c>
      <c r="I702" s="43" t="s">
        <v>439</v>
      </c>
      <c r="J702" s="50"/>
      <c r="K702" s="50"/>
      <c r="L702" s="50"/>
      <c r="M702" s="43"/>
      <c r="N702" s="43"/>
      <c r="O702" s="38" t="s">
        <v>1932</v>
      </c>
      <c r="P702" s="51" t="s">
        <v>1939</v>
      </c>
      <c r="Q702" s="45">
        <v>44322.0</v>
      </c>
      <c r="R702" s="46" t="str">
        <f>IFERROR(__xludf.DUMMYFUNCTION("if(isblank($A702),"""",REGEXREPLACE($A702,   "",?(\d),?"",  ""$1""&amp;""-""&amp;$H702))"),"")</f>
        <v/>
      </c>
      <c r="S702" s="47" t="b">
        <f t="shared" si="2"/>
        <v>0</v>
      </c>
      <c r="T702" s="47" t="str">
        <f>IFERROR(__xludf.DUMMYFUNCTION("iferror(split(A702,"","",TRUE,TRUE),"""")"),"")</f>
        <v/>
      </c>
      <c r="U702" s="47"/>
      <c r="V702" s="47"/>
      <c r="W702" s="47"/>
      <c r="X702" s="46" t="str">
        <f>IFERROR(__xludf.DUMMYFUNCTION("if(T702="""","""",if($S702,""Not aligned w/ a specific learning goal."",T702&amp;"": ""&amp;vlookup(to_text(T702),'1.Learning-Goals'!$A$3:$B$100,2,FALSE)))"),"")</f>
        <v/>
      </c>
      <c r="Y702" s="46" t="str">
        <f>IFERROR(__xludf.DUMMYFUNCTION("if(U702="""","""",if($S702,""Not aligned w/ a specific learning goal."",U702&amp;"": ""&amp;vlookup(to_text(U702),'1.Learning-Goals'!$A$3:$B$100,2,FALSE)))"),"")</f>
        <v/>
      </c>
      <c r="Z702" s="46" t="str">
        <f>IFERROR(__xludf.DUMMYFUNCTION("if(V702="""","""",if($S702,""Not aligned w/ a specific learning goal."",V702&amp;"": ""&amp;vlookup(to_text(V702),'1.Learning-Goals'!$A$3:$B$100,2,FALSE)))"),"")</f>
        <v/>
      </c>
      <c r="AA702" s="46" t="str">
        <f>IFERROR(__xludf.DUMMYFUNCTION("if(W702="""","""",if($S702,""Not aligned w/ a specific learning goal."",W702&amp;"": ""&amp;vlookup(to_text(W702),'1.Learning-Goals'!$A$3:$B$100,2,FALSE)))"),"")</f>
        <v/>
      </c>
      <c r="AB702" s="48"/>
      <c r="AC702" s="48"/>
      <c r="AD702" s="48"/>
      <c r="AE702" s="48"/>
      <c r="AF702" s="48"/>
      <c r="AG702" s="48"/>
      <c r="AH702" s="48"/>
      <c r="AI702" s="48"/>
    </row>
    <row r="703">
      <c r="A703" s="41"/>
      <c r="B703" s="42" t="str">
        <f t="shared" si="1"/>
        <v/>
      </c>
      <c r="C703" s="38" t="s">
        <v>1940</v>
      </c>
      <c r="D703" s="43" t="s">
        <v>1721</v>
      </c>
      <c r="E703" s="38" t="s">
        <v>363</v>
      </c>
      <c r="F703" s="38" t="s">
        <v>438</v>
      </c>
      <c r="G703" s="43" t="s">
        <v>60</v>
      </c>
      <c r="H703" s="38" t="s">
        <v>6</v>
      </c>
      <c r="I703" s="43" t="s">
        <v>439</v>
      </c>
      <c r="J703" s="50"/>
      <c r="K703" s="50"/>
      <c r="L703" s="50"/>
      <c r="M703" s="43"/>
      <c r="N703" s="43"/>
      <c r="O703" s="38" t="s">
        <v>1932</v>
      </c>
      <c r="P703" s="51" t="s">
        <v>1941</v>
      </c>
      <c r="Q703" s="45">
        <v>44322.0</v>
      </c>
      <c r="R703" s="46" t="str">
        <f>IFERROR(__xludf.DUMMYFUNCTION("if(isblank($A703),"""",REGEXREPLACE($A703,   "",?(\d),?"",  ""$1""&amp;""-""&amp;$H703))"),"")</f>
        <v/>
      </c>
      <c r="S703" s="47" t="b">
        <f t="shared" si="2"/>
        <v>0</v>
      </c>
      <c r="T703" s="47" t="str">
        <f>IFERROR(__xludf.DUMMYFUNCTION("iferror(split(A703,"","",TRUE,TRUE),"""")"),"")</f>
        <v/>
      </c>
      <c r="U703" s="47"/>
      <c r="V703" s="47"/>
      <c r="W703" s="47"/>
      <c r="X703" s="46" t="str">
        <f>IFERROR(__xludf.DUMMYFUNCTION("if(T703="""","""",if($S703,""Not aligned w/ a specific learning goal."",T703&amp;"": ""&amp;vlookup(to_text(T703),'1.Learning-Goals'!$A$3:$B$100,2,FALSE)))"),"")</f>
        <v/>
      </c>
      <c r="Y703" s="46" t="str">
        <f>IFERROR(__xludf.DUMMYFUNCTION("if(U703="""","""",if($S703,""Not aligned w/ a specific learning goal."",U703&amp;"": ""&amp;vlookup(to_text(U703),'1.Learning-Goals'!$A$3:$B$100,2,FALSE)))"),"")</f>
        <v/>
      </c>
      <c r="Z703" s="46" t="str">
        <f>IFERROR(__xludf.DUMMYFUNCTION("if(V703="""","""",if($S703,""Not aligned w/ a specific learning goal."",V703&amp;"": ""&amp;vlookup(to_text(V703),'1.Learning-Goals'!$A$3:$B$100,2,FALSE)))"),"")</f>
        <v/>
      </c>
      <c r="AA703" s="46" t="str">
        <f>IFERROR(__xludf.DUMMYFUNCTION("if(W703="""","""",if($S703,""Not aligned w/ a specific learning goal."",W703&amp;"": ""&amp;vlookup(to_text(W703),'1.Learning-Goals'!$A$3:$B$100,2,FALSE)))"),"")</f>
        <v/>
      </c>
      <c r="AB703" s="48"/>
      <c r="AC703" s="48"/>
      <c r="AD703" s="48"/>
      <c r="AE703" s="48"/>
      <c r="AF703" s="48"/>
      <c r="AG703" s="48"/>
      <c r="AH703" s="48"/>
      <c r="AI703" s="48"/>
    </row>
    <row r="704">
      <c r="A704" s="41"/>
      <c r="B704" s="42" t="str">
        <f t="shared" si="1"/>
        <v/>
      </c>
      <c r="C704" s="38" t="s">
        <v>1942</v>
      </c>
      <c r="D704" s="43" t="s">
        <v>1574</v>
      </c>
      <c r="E704" s="38" t="s">
        <v>363</v>
      </c>
      <c r="F704" s="38" t="s">
        <v>438</v>
      </c>
      <c r="G704" s="43" t="s">
        <v>60</v>
      </c>
      <c r="H704" s="38" t="s">
        <v>6</v>
      </c>
      <c r="I704" s="43" t="s">
        <v>439</v>
      </c>
      <c r="J704" s="50"/>
      <c r="K704" s="50"/>
      <c r="L704" s="50"/>
      <c r="M704" s="43"/>
      <c r="N704" s="43"/>
      <c r="O704" s="38" t="s">
        <v>1932</v>
      </c>
      <c r="P704" s="51" t="s">
        <v>1943</v>
      </c>
      <c r="Q704" s="45">
        <v>44322.0</v>
      </c>
      <c r="R704" s="46" t="str">
        <f>IFERROR(__xludf.DUMMYFUNCTION("if(isblank($A704),"""",REGEXREPLACE($A704,   "",?(\d),?"",  ""$1""&amp;""-""&amp;$H704))"),"")</f>
        <v/>
      </c>
      <c r="S704" s="47" t="b">
        <f t="shared" si="2"/>
        <v>0</v>
      </c>
      <c r="T704" s="47" t="str">
        <f>IFERROR(__xludf.DUMMYFUNCTION("iferror(split(A704,"","",TRUE,TRUE),"""")"),"")</f>
        <v/>
      </c>
      <c r="U704" s="47"/>
      <c r="V704" s="47"/>
      <c r="W704" s="47"/>
      <c r="X704" s="46" t="str">
        <f>IFERROR(__xludf.DUMMYFUNCTION("if(T704="""","""",if($S704,""Not aligned w/ a specific learning goal."",T704&amp;"": ""&amp;vlookup(to_text(T704),'1.Learning-Goals'!$A$3:$B$100,2,FALSE)))"),"")</f>
        <v/>
      </c>
      <c r="Y704" s="46" t="str">
        <f>IFERROR(__xludf.DUMMYFUNCTION("if(U704="""","""",if($S704,""Not aligned w/ a specific learning goal."",U704&amp;"": ""&amp;vlookup(to_text(U704),'1.Learning-Goals'!$A$3:$B$100,2,FALSE)))"),"")</f>
        <v/>
      </c>
      <c r="Z704" s="46" t="str">
        <f>IFERROR(__xludf.DUMMYFUNCTION("if(V704="""","""",if($S704,""Not aligned w/ a specific learning goal."",V704&amp;"": ""&amp;vlookup(to_text(V704),'1.Learning-Goals'!$A$3:$B$100,2,FALSE)))"),"")</f>
        <v/>
      </c>
      <c r="AA704" s="46" t="str">
        <f>IFERROR(__xludf.DUMMYFUNCTION("if(W704="""","""",if($S704,""Not aligned w/ a specific learning goal."",W704&amp;"": ""&amp;vlookup(to_text(W704),'1.Learning-Goals'!$A$3:$B$100,2,FALSE)))"),"")</f>
        <v/>
      </c>
      <c r="AB704" s="48"/>
      <c r="AC704" s="48"/>
      <c r="AD704" s="48"/>
      <c r="AE704" s="48"/>
      <c r="AF704" s="48"/>
      <c r="AG704" s="48"/>
      <c r="AH704" s="48"/>
      <c r="AI704" s="48"/>
    </row>
    <row r="705">
      <c r="A705" s="41"/>
      <c r="B705" s="42" t="str">
        <f t="shared" si="1"/>
        <v/>
      </c>
      <c r="C705" s="38" t="s">
        <v>1944</v>
      </c>
      <c r="D705" s="43" t="s">
        <v>1654</v>
      </c>
      <c r="E705" s="38" t="s">
        <v>363</v>
      </c>
      <c r="F705" s="38" t="s">
        <v>438</v>
      </c>
      <c r="G705" s="43" t="s">
        <v>60</v>
      </c>
      <c r="H705" s="38" t="s">
        <v>6</v>
      </c>
      <c r="I705" s="43" t="s">
        <v>439</v>
      </c>
      <c r="J705" s="50"/>
      <c r="K705" s="50"/>
      <c r="L705" s="50"/>
      <c r="M705" s="43"/>
      <c r="N705" s="43"/>
      <c r="O705" s="38" t="s">
        <v>1932</v>
      </c>
      <c r="P705" s="51" t="s">
        <v>1945</v>
      </c>
      <c r="Q705" s="45">
        <v>44322.0</v>
      </c>
      <c r="R705" s="46" t="str">
        <f>IFERROR(__xludf.DUMMYFUNCTION("if(isblank($A705),"""",REGEXREPLACE($A705,   "",?(\d),?"",  ""$1""&amp;""-""&amp;$H705))"),"")</f>
        <v/>
      </c>
      <c r="S705" s="47" t="b">
        <f t="shared" si="2"/>
        <v>0</v>
      </c>
      <c r="T705" s="47" t="str">
        <f>IFERROR(__xludf.DUMMYFUNCTION("iferror(split(A705,"","",TRUE,TRUE),"""")"),"")</f>
        <v/>
      </c>
      <c r="U705" s="47"/>
      <c r="V705" s="47"/>
      <c r="W705" s="47"/>
      <c r="X705" s="46" t="str">
        <f>IFERROR(__xludf.DUMMYFUNCTION("if(T705="""","""",if($S705,""Not aligned w/ a specific learning goal."",T705&amp;"": ""&amp;vlookup(to_text(T705),'1.Learning-Goals'!$A$3:$B$100,2,FALSE)))"),"")</f>
        <v/>
      </c>
      <c r="Y705" s="46" t="str">
        <f>IFERROR(__xludf.DUMMYFUNCTION("if(U705="""","""",if($S705,""Not aligned w/ a specific learning goal."",U705&amp;"": ""&amp;vlookup(to_text(U705),'1.Learning-Goals'!$A$3:$B$100,2,FALSE)))"),"")</f>
        <v/>
      </c>
      <c r="Z705" s="46" t="str">
        <f>IFERROR(__xludf.DUMMYFUNCTION("if(V705="""","""",if($S705,""Not aligned w/ a specific learning goal."",V705&amp;"": ""&amp;vlookup(to_text(V705),'1.Learning-Goals'!$A$3:$B$100,2,FALSE)))"),"")</f>
        <v/>
      </c>
      <c r="AA705" s="46" t="str">
        <f>IFERROR(__xludf.DUMMYFUNCTION("if(W705="""","""",if($S705,""Not aligned w/ a specific learning goal."",W705&amp;"": ""&amp;vlookup(to_text(W705),'1.Learning-Goals'!$A$3:$B$100,2,FALSE)))"),"")</f>
        <v/>
      </c>
      <c r="AB705" s="48"/>
      <c r="AC705" s="48"/>
      <c r="AD705" s="48"/>
      <c r="AE705" s="48"/>
      <c r="AF705" s="48"/>
      <c r="AG705" s="48"/>
      <c r="AH705" s="48"/>
      <c r="AI705" s="48"/>
    </row>
    <row r="706">
      <c r="A706" s="41"/>
      <c r="B706" s="42" t="str">
        <f t="shared" si="1"/>
        <v/>
      </c>
      <c r="C706" s="38" t="s">
        <v>1946</v>
      </c>
      <c r="D706" s="43" t="s">
        <v>1947</v>
      </c>
      <c r="E706" s="38" t="s">
        <v>363</v>
      </c>
      <c r="F706" s="38" t="s">
        <v>438</v>
      </c>
      <c r="G706" s="43" t="s">
        <v>60</v>
      </c>
      <c r="H706" s="38" t="s">
        <v>6</v>
      </c>
      <c r="I706" s="43" t="s">
        <v>439</v>
      </c>
      <c r="J706" s="50"/>
      <c r="K706" s="50"/>
      <c r="L706" s="50"/>
      <c r="M706" s="43"/>
      <c r="N706" s="43"/>
      <c r="O706" s="38" t="s">
        <v>1932</v>
      </c>
      <c r="P706" s="51" t="s">
        <v>1948</v>
      </c>
      <c r="Q706" s="45">
        <v>44322.0</v>
      </c>
      <c r="R706" s="46" t="str">
        <f>IFERROR(__xludf.DUMMYFUNCTION("if(isblank($A706),"""",REGEXREPLACE($A706,   "",?(\d),?"",  ""$1""&amp;""-""&amp;$H706))"),"")</f>
        <v/>
      </c>
      <c r="S706" s="47" t="b">
        <f t="shared" si="2"/>
        <v>0</v>
      </c>
      <c r="T706" s="47" t="str">
        <f>IFERROR(__xludf.DUMMYFUNCTION("iferror(split(A706,"","",TRUE,TRUE),"""")"),"")</f>
        <v/>
      </c>
      <c r="U706" s="47"/>
      <c r="V706" s="47"/>
      <c r="W706" s="47"/>
      <c r="X706" s="46" t="str">
        <f>IFERROR(__xludf.DUMMYFUNCTION("if(T706="""","""",if($S706,""Not aligned w/ a specific learning goal."",T706&amp;"": ""&amp;vlookup(to_text(T706),'1.Learning-Goals'!$A$3:$B$100,2,FALSE)))"),"")</f>
        <v/>
      </c>
      <c r="Y706" s="46" t="str">
        <f>IFERROR(__xludf.DUMMYFUNCTION("if(U706="""","""",if($S706,""Not aligned w/ a specific learning goal."",U706&amp;"": ""&amp;vlookup(to_text(U706),'1.Learning-Goals'!$A$3:$B$100,2,FALSE)))"),"")</f>
        <v/>
      </c>
      <c r="Z706" s="46" t="str">
        <f>IFERROR(__xludf.DUMMYFUNCTION("if(V706="""","""",if($S706,""Not aligned w/ a specific learning goal."",V706&amp;"": ""&amp;vlookup(to_text(V706),'1.Learning-Goals'!$A$3:$B$100,2,FALSE)))"),"")</f>
        <v/>
      </c>
      <c r="AA706" s="46" t="str">
        <f>IFERROR(__xludf.DUMMYFUNCTION("if(W706="""","""",if($S706,""Not aligned w/ a specific learning goal."",W706&amp;"": ""&amp;vlookup(to_text(W706),'1.Learning-Goals'!$A$3:$B$100,2,FALSE)))"),"")</f>
        <v/>
      </c>
      <c r="AB706" s="48"/>
      <c r="AC706" s="48"/>
      <c r="AD706" s="48"/>
      <c r="AE706" s="48"/>
      <c r="AF706" s="48"/>
      <c r="AG706" s="48"/>
      <c r="AH706" s="48"/>
      <c r="AI706" s="48"/>
    </row>
    <row r="707">
      <c r="A707" s="41"/>
      <c r="B707" s="42" t="str">
        <f t="shared" si="1"/>
        <v/>
      </c>
      <c r="C707" s="38" t="s">
        <v>1949</v>
      </c>
      <c r="D707" s="43" t="s">
        <v>1950</v>
      </c>
      <c r="E707" s="38" t="s">
        <v>363</v>
      </c>
      <c r="F707" s="38" t="s">
        <v>438</v>
      </c>
      <c r="G707" s="43" t="s">
        <v>60</v>
      </c>
      <c r="H707" s="38" t="s">
        <v>6</v>
      </c>
      <c r="I707" s="43" t="s">
        <v>439</v>
      </c>
      <c r="J707" s="50"/>
      <c r="K707" s="50"/>
      <c r="L707" s="50"/>
      <c r="M707" s="43"/>
      <c r="N707" s="43"/>
      <c r="O707" s="38" t="s">
        <v>1932</v>
      </c>
      <c r="P707" s="51" t="s">
        <v>1951</v>
      </c>
      <c r="Q707" s="45">
        <v>44322.0</v>
      </c>
      <c r="R707" s="46" t="str">
        <f>IFERROR(__xludf.DUMMYFUNCTION("if(isblank($A707),"""",REGEXREPLACE($A707,   "",?(\d),?"",  ""$1""&amp;""-""&amp;$H707))"),"")</f>
        <v/>
      </c>
      <c r="S707" s="47" t="b">
        <f t="shared" si="2"/>
        <v>0</v>
      </c>
      <c r="T707" s="47" t="str">
        <f>IFERROR(__xludf.DUMMYFUNCTION("iferror(split(A707,"","",TRUE,TRUE),"""")"),"")</f>
        <v/>
      </c>
      <c r="U707" s="47"/>
      <c r="V707" s="47"/>
      <c r="W707" s="47"/>
      <c r="X707" s="46" t="str">
        <f>IFERROR(__xludf.DUMMYFUNCTION("if(T707="""","""",if($S707,""Not aligned w/ a specific learning goal."",T707&amp;"": ""&amp;vlookup(to_text(T707),'1.Learning-Goals'!$A$3:$B$100,2,FALSE)))"),"")</f>
        <v/>
      </c>
      <c r="Y707" s="46" t="str">
        <f>IFERROR(__xludf.DUMMYFUNCTION("if(U707="""","""",if($S707,""Not aligned w/ a specific learning goal."",U707&amp;"": ""&amp;vlookup(to_text(U707),'1.Learning-Goals'!$A$3:$B$100,2,FALSE)))"),"")</f>
        <v/>
      </c>
      <c r="Z707" s="46" t="str">
        <f>IFERROR(__xludf.DUMMYFUNCTION("if(V707="""","""",if($S707,""Not aligned w/ a specific learning goal."",V707&amp;"": ""&amp;vlookup(to_text(V707),'1.Learning-Goals'!$A$3:$B$100,2,FALSE)))"),"")</f>
        <v/>
      </c>
      <c r="AA707" s="46" t="str">
        <f>IFERROR(__xludf.DUMMYFUNCTION("if(W707="""","""",if($S707,""Not aligned w/ a specific learning goal."",W707&amp;"": ""&amp;vlookup(to_text(W707),'1.Learning-Goals'!$A$3:$B$100,2,FALSE)))"),"")</f>
        <v/>
      </c>
      <c r="AB707" s="48"/>
      <c r="AC707" s="48"/>
      <c r="AD707" s="48"/>
      <c r="AE707" s="48"/>
      <c r="AF707" s="48"/>
      <c r="AG707" s="48"/>
      <c r="AH707" s="48"/>
      <c r="AI707" s="48"/>
    </row>
    <row r="708">
      <c r="A708" s="41"/>
      <c r="B708" s="42" t="str">
        <f t="shared" si="1"/>
        <v/>
      </c>
      <c r="C708" s="38" t="s">
        <v>1952</v>
      </c>
      <c r="D708" s="43" t="s">
        <v>1733</v>
      </c>
      <c r="E708" s="38" t="s">
        <v>363</v>
      </c>
      <c r="F708" s="38" t="s">
        <v>438</v>
      </c>
      <c r="G708" s="43" t="s">
        <v>60</v>
      </c>
      <c r="H708" s="38" t="s">
        <v>6</v>
      </c>
      <c r="I708" s="43" t="s">
        <v>439</v>
      </c>
      <c r="J708" s="50"/>
      <c r="K708" s="50"/>
      <c r="L708" s="50"/>
      <c r="M708" s="43"/>
      <c r="N708" s="43"/>
      <c r="O708" s="38" t="s">
        <v>1932</v>
      </c>
      <c r="P708" s="51" t="s">
        <v>1953</v>
      </c>
      <c r="Q708" s="45">
        <v>44322.0</v>
      </c>
      <c r="R708" s="46" t="str">
        <f>IFERROR(__xludf.DUMMYFUNCTION("if(isblank($A708),"""",REGEXREPLACE($A708,   "",?(\d),?"",  ""$1""&amp;""-""&amp;$H708))"),"")</f>
        <v/>
      </c>
      <c r="S708" s="47" t="b">
        <f t="shared" si="2"/>
        <v>0</v>
      </c>
      <c r="T708" s="47" t="str">
        <f>IFERROR(__xludf.DUMMYFUNCTION("iferror(split(A708,"","",TRUE,TRUE),"""")"),"")</f>
        <v/>
      </c>
      <c r="U708" s="47"/>
      <c r="V708" s="47"/>
      <c r="W708" s="47"/>
      <c r="X708" s="46" t="str">
        <f>IFERROR(__xludf.DUMMYFUNCTION("if(T708="""","""",if($S708,""Not aligned w/ a specific learning goal."",T708&amp;"": ""&amp;vlookup(to_text(T708),'1.Learning-Goals'!$A$3:$B$100,2,FALSE)))"),"")</f>
        <v/>
      </c>
      <c r="Y708" s="46" t="str">
        <f>IFERROR(__xludf.DUMMYFUNCTION("if(U708="""","""",if($S708,""Not aligned w/ a specific learning goal."",U708&amp;"": ""&amp;vlookup(to_text(U708),'1.Learning-Goals'!$A$3:$B$100,2,FALSE)))"),"")</f>
        <v/>
      </c>
      <c r="Z708" s="46" t="str">
        <f>IFERROR(__xludf.DUMMYFUNCTION("if(V708="""","""",if($S708,""Not aligned w/ a specific learning goal."",V708&amp;"": ""&amp;vlookup(to_text(V708),'1.Learning-Goals'!$A$3:$B$100,2,FALSE)))"),"")</f>
        <v/>
      </c>
      <c r="AA708" s="46" t="str">
        <f>IFERROR(__xludf.DUMMYFUNCTION("if(W708="""","""",if($S708,""Not aligned w/ a specific learning goal."",W708&amp;"": ""&amp;vlookup(to_text(W708),'1.Learning-Goals'!$A$3:$B$100,2,FALSE)))"),"")</f>
        <v/>
      </c>
      <c r="AB708" s="48"/>
      <c r="AC708" s="48"/>
      <c r="AD708" s="48"/>
      <c r="AE708" s="48"/>
      <c r="AF708" s="48"/>
      <c r="AG708" s="48"/>
      <c r="AH708" s="48"/>
      <c r="AI708" s="48"/>
    </row>
    <row r="709">
      <c r="A709" s="41"/>
      <c r="B709" s="42" t="str">
        <f t="shared" si="1"/>
        <v/>
      </c>
      <c r="C709" s="38" t="s">
        <v>1954</v>
      </c>
      <c r="D709" s="43" t="s">
        <v>1736</v>
      </c>
      <c r="E709" s="38" t="s">
        <v>363</v>
      </c>
      <c r="F709" s="38" t="s">
        <v>438</v>
      </c>
      <c r="G709" s="43" t="s">
        <v>60</v>
      </c>
      <c r="H709" s="38" t="s">
        <v>6</v>
      </c>
      <c r="I709" s="43" t="s">
        <v>439</v>
      </c>
      <c r="J709" s="50"/>
      <c r="K709" s="50"/>
      <c r="L709" s="50"/>
      <c r="M709" s="43"/>
      <c r="N709" s="43"/>
      <c r="O709" s="38" t="s">
        <v>1932</v>
      </c>
      <c r="P709" s="51" t="s">
        <v>1955</v>
      </c>
      <c r="Q709" s="45">
        <v>44322.0</v>
      </c>
      <c r="R709" s="46" t="str">
        <f>IFERROR(__xludf.DUMMYFUNCTION("if(isblank($A709),"""",REGEXREPLACE($A709,   "",?(\d),?"",  ""$1""&amp;""-""&amp;$H709))"),"")</f>
        <v/>
      </c>
      <c r="S709" s="47" t="b">
        <f t="shared" si="2"/>
        <v>0</v>
      </c>
      <c r="T709" s="47" t="str">
        <f>IFERROR(__xludf.DUMMYFUNCTION("iferror(split(A709,"","",TRUE,TRUE),"""")"),"")</f>
        <v/>
      </c>
      <c r="U709" s="47"/>
      <c r="V709" s="47"/>
      <c r="W709" s="47"/>
      <c r="X709" s="46" t="str">
        <f>IFERROR(__xludf.DUMMYFUNCTION("if(T709="""","""",if($S709,""Not aligned w/ a specific learning goal."",T709&amp;"": ""&amp;vlookup(to_text(T709),'1.Learning-Goals'!$A$3:$B$100,2,FALSE)))"),"")</f>
        <v/>
      </c>
      <c r="Y709" s="46" t="str">
        <f>IFERROR(__xludf.DUMMYFUNCTION("if(U709="""","""",if($S709,""Not aligned w/ a specific learning goal."",U709&amp;"": ""&amp;vlookup(to_text(U709),'1.Learning-Goals'!$A$3:$B$100,2,FALSE)))"),"")</f>
        <v/>
      </c>
      <c r="Z709" s="46" t="str">
        <f>IFERROR(__xludf.DUMMYFUNCTION("if(V709="""","""",if($S709,""Not aligned w/ a specific learning goal."",V709&amp;"": ""&amp;vlookup(to_text(V709),'1.Learning-Goals'!$A$3:$B$100,2,FALSE)))"),"")</f>
        <v/>
      </c>
      <c r="AA709" s="46" t="str">
        <f>IFERROR(__xludf.DUMMYFUNCTION("if(W709="""","""",if($S709,""Not aligned w/ a specific learning goal."",W709&amp;"": ""&amp;vlookup(to_text(W709),'1.Learning-Goals'!$A$3:$B$100,2,FALSE)))"),"")</f>
        <v/>
      </c>
      <c r="AB709" s="48"/>
      <c r="AC709" s="48"/>
      <c r="AD709" s="48"/>
      <c r="AE709" s="48"/>
      <c r="AF709" s="48"/>
      <c r="AG709" s="48"/>
      <c r="AH709" s="48"/>
      <c r="AI709" s="48"/>
    </row>
    <row r="710">
      <c r="A710" s="41"/>
      <c r="B710" s="42" t="str">
        <f t="shared" si="1"/>
        <v/>
      </c>
      <c r="C710" s="38" t="s">
        <v>1956</v>
      </c>
      <c r="D710" s="43" t="s">
        <v>1512</v>
      </c>
      <c r="E710" s="38" t="s">
        <v>363</v>
      </c>
      <c r="F710" s="38" t="s">
        <v>438</v>
      </c>
      <c r="G710" s="43" t="s">
        <v>60</v>
      </c>
      <c r="H710" s="38" t="s">
        <v>6</v>
      </c>
      <c r="I710" s="43" t="s">
        <v>439</v>
      </c>
      <c r="J710" s="50"/>
      <c r="K710" s="50"/>
      <c r="L710" s="50"/>
      <c r="M710" s="43"/>
      <c r="N710" s="43"/>
      <c r="O710" s="38" t="s">
        <v>1932</v>
      </c>
      <c r="P710" s="51" t="s">
        <v>1957</v>
      </c>
      <c r="Q710" s="45">
        <v>44322.0</v>
      </c>
      <c r="R710" s="46" t="str">
        <f>IFERROR(__xludf.DUMMYFUNCTION("if(isblank($A710),"""",REGEXREPLACE($A710,   "",?(\d),?"",  ""$1""&amp;""-""&amp;$H710))"),"")</f>
        <v/>
      </c>
      <c r="S710" s="47" t="b">
        <f t="shared" si="2"/>
        <v>0</v>
      </c>
      <c r="T710" s="47" t="str">
        <f>IFERROR(__xludf.DUMMYFUNCTION("iferror(split(A710,"","",TRUE,TRUE),"""")"),"")</f>
        <v/>
      </c>
      <c r="U710" s="47"/>
      <c r="V710" s="47"/>
      <c r="W710" s="47"/>
      <c r="X710" s="46" t="str">
        <f>IFERROR(__xludf.DUMMYFUNCTION("if(T710="""","""",if($S710,""Not aligned w/ a specific learning goal."",T710&amp;"": ""&amp;vlookup(to_text(T710),'1.Learning-Goals'!$A$3:$B$100,2,FALSE)))"),"")</f>
        <v/>
      </c>
      <c r="Y710" s="46" t="str">
        <f>IFERROR(__xludf.DUMMYFUNCTION("if(U710="""","""",if($S710,""Not aligned w/ a specific learning goal."",U710&amp;"": ""&amp;vlookup(to_text(U710),'1.Learning-Goals'!$A$3:$B$100,2,FALSE)))"),"")</f>
        <v/>
      </c>
      <c r="Z710" s="46" t="str">
        <f>IFERROR(__xludf.DUMMYFUNCTION("if(V710="""","""",if($S710,""Not aligned w/ a specific learning goal."",V710&amp;"": ""&amp;vlookup(to_text(V710),'1.Learning-Goals'!$A$3:$B$100,2,FALSE)))"),"")</f>
        <v/>
      </c>
      <c r="AA710" s="46" t="str">
        <f>IFERROR(__xludf.DUMMYFUNCTION("if(W710="""","""",if($S710,""Not aligned w/ a specific learning goal."",W710&amp;"": ""&amp;vlookup(to_text(W710),'1.Learning-Goals'!$A$3:$B$100,2,FALSE)))"),"")</f>
        <v/>
      </c>
      <c r="AB710" s="48"/>
      <c r="AC710" s="48"/>
      <c r="AD710" s="48"/>
      <c r="AE710" s="48"/>
      <c r="AF710" s="48"/>
      <c r="AG710" s="48"/>
      <c r="AH710" s="48"/>
      <c r="AI710" s="48"/>
    </row>
    <row r="711">
      <c r="A711" s="41"/>
      <c r="B711" s="42" t="str">
        <f t="shared" si="1"/>
        <v/>
      </c>
      <c r="C711" s="38" t="s">
        <v>1958</v>
      </c>
      <c r="D711" s="43" t="s">
        <v>1959</v>
      </c>
      <c r="E711" s="38" t="s">
        <v>363</v>
      </c>
      <c r="F711" s="38" t="s">
        <v>438</v>
      </c>
      <c r="G711" s="43" t="s">
        <v>60</v>
      </c>
      <c r="H711" s="38" t="s">
        <v>6</v>
      </c>
      <c r="I711" s="43" t="s">
        <v>439</v>
      </c>
      <c r="J711" s="50"/>
      <c r="K711" s="50"/>
      <c r="L711" s="50"/>
      <c r="M711" s="43"/>
      <c r="N711" s="43"/>
      <c r="O711" s="38" t="s">
        <v>1932</v>
      </c>
      <c r="P711" s="51" t="s">
        <v>1960</v>
      </c>
      <c r="Q711" s="45">
        <v>44322.0</v>
      </c>
      <c r="R711" s="46" t="str">
        <f>IFERROR(__xludf.DUMMYFUNCTION("if(isblank($A711),"""",REGEXREPLACE($A711,   "",?(\d),?"",  ""$1""&amp;""-""&amp;$H711))"),"")</f>
        <v/>
      </c>
      <c r="S711" s="47" t="b">
        <f t="shared" si="2"/>
        <v>0</v>
      </c>
      <c r="T711" s="47" t="str">
        <f>IFERROR(__xludf.DUMMYFUNCTION("iferror(split(A711,"","",TRUE,TRUE),"""")"),"")</f>
        <v/>
      </c>
      <c r="U711" s="47"/>
      <c r="V711" s="47"/>
      <c r="W711" s="47"/>
      <c r="X711" s="46" t="str">
        <f>IFERROR(__xludf.DUMMYFUNCTION("if(T711="""","""",if($S711,""Not aligned w/ a specific learning goal."",T711&amp;"": ""&amp;vlookup(to_text(T711),'1.Learning-Goals'!$A$3:$B$100,2,FALSE)))"),"")</f>
        <v/>
      </c>
      <c r="Y711" s="46" t="str">
        <f>IFERROR(__xludf.DUMMYFUNCTION("if(U711="""","""",if($S711,""Not aligned w/ a specific learning goal."",U711&amp;"": ""&amp;vlookup(to_text(U711),'1.Learning-Goals'!$A$3:$B$100,2,FALSE)))"),"")</f>
        <v/>
      </c>
      <c r="Z711" s="46" t="str">
        <f>IFERROR(__xludf.DUMMYFUNCTION("if(V711="""","""",if($S711,""Not aligned w/ a specific learning goal."",V711&amp;"": ""&amp;vlookup(to_text(V711),'1.Learning-Goals'!$A$3:$B$100,2,FALSE)))"),"")</f>
        <v/>
      </c>
      <c r="AA711" s="46" t="str">
        <f>IFERROR(__xludf.DUMMYFUNCTION("if(W711="""","""",if($S711,""Not aligned w/ a specific learning goal."",W711&amp;"": ""&amp;vlookup(to_text(W711),'1.Learning-Goals'!$A$3:$B$100,2,FALSE)))"),"")</f>
        <v/>
      </c>
      <c r="AB711" s="48"/>
      <c r="AC711" s="48"/>
      <c r="AD711" s="48"/>
      <c r="AE711" s="48"/>
      <c r="AF711" s="48"/>
      <c r="AG711" s="48"/>
      <c r="AH711" s="48"/>
      <c r="AI711" s="48"/>
    </row>
    <row r="712">
      <c r="A712" s="41"/>
      <c r="B712" s="42" t="str">
        <f t="shared" si="1"/>
        <v/>
      </c>
      <c r="C712" s="38" t="s">
        <v>1961</v>
      </c>
      <c r="D712" s="43" t="s">
        <v>1671</v>
      </c>
      <c r="E712" s="38" t="s">
        <v>363</v>
      </c>
      <c r="F712" s="38" t="s">
        <v>438</v>
      </c>
      <c r="G712" s="43" t="s">
        <v>60</v>
      </c>
      <c r="H712" s="38" t="s">
        <v>6</v>
      </c>
      <c r="I712" s="43" t="s">
        <v>439</v>
      </c>
      <c r="J712" s="50"/>
      <c r="K712" s="50"/>
      <c r="L712" s="50"/>
      <c r="M712" s="43"/>
      <c r="N712" s="43"/>
      <c r="O712" s="38" t="s">
        <v>1932</v>
      </c>
      <c r="P712" s="51" t="s">
        <v>1962</v>
      </c>
      <c r="Q712" s="45">
        <v>44322.0</v>
      </c>
      <c r="R712" s="46" t="str">
        <f>IFERROR(__xludf.DUMMYFUNCTION("if(isblank($A712),"""",REGEXREPLACE($A712,   "",?(\d),?"",  ""$1""&amp;""-""&amp;$H712))"),"")</f>
        <v/>
      </c>
      <c r="S712" s="47" t="b">
        <f t="shared" si="2"/>
        <v>0</v>
      </c>
      <c r="T712" s="47" t="str">
        <f>IFERROR(__xludf.DUMMYFUNCTION("iferror(split(A712,"","",TRUE,TRUE),"""")"),"")</f>
        <v/>
      </c>
      <c r="U712" s="47"/>
      <c r="V712" s="47"/>
      <c r="W712" s="47"/>
      <c r="X712" s="46" t="str">
        <f>IFERROR(__xludf.DUMMYFUNCTION("if(T712="""","""",if($S712,""Not aligned w/ a specific learning goal."",T712&amp;"": ""&amp;vlookup(to_text(T712),'1.Learning-Goals'!$A$3:$B$100,2,FALSE)))"),"")</f>
        <v/>
      </c>
      <c r="Y712" s="46" t="str">
        <f>IFERROR(__xludf.DUMMYFUNCTION("if(U712="""","""",if($S712,""Not aligned w/ a specific learning goal."",U712&amp;"": ""&amp;vlookup(to_text(U712),'1.Learning-Goals'!$A$3:$B$100,2,FALSE)))"),"")</f>
        <v/>
      </c>
      <c r="Z712" s="46" t="str">
        <f>IFERROR(__xludf.DUMMYFUNCTION("if(V712="""","""",if($S712,""Not aligned w/ a specific learning goal."",V712&amp;"": ""&amp;vlookup(to_text(V712),'1.Learning-Goals'!$A$3:$B$100,2,FALSE)))"),"")</f>
        <v/>
      </c>
      <c r="AA712" s="46" t="str">
        <f>IFERROR(__xludf.DUMMYFUNCTION("if(W712="""","""",if($S712,""Not aligned w/ a specific learning goal."",W712&amp;"": ""&amp;vlookup(to_text(W712),'1.Learning-Goals'!$A$3:$B$100,2,FALSE)))"),"")</f>
        <v/>
      </c>
      <c r="AB712" s="48"/>
      <c r="AC712" s="48"/>
      <c r="AD712" s="48"/>
      <c r="AE712" s="48"/>
      <c r="AF712" s="48"/>
      <c r="AG712" s="48"/>
      <c r="AH712" s="48"/>
      <c r="AI712" s="48"/>
    </row>
    <row r="713">
      <c r="A713" s="41"/>
      <c r="B713" s="42" t="str">
        <f t="shared" si="1"/>
        <v/>
      </c>
      <c r="C713" s="38" t="s">
        <v>1963</v>
      </c>
      <c r="D713" s="43" t="s">
        <v>448</v>
      </c>
      <c r="E713" s="38" t="s">
        <v>363</v>
      </c>
      <c r="F713" s="38" t="s">
        <v>438</v>
      </c>
      <c r="G713" s="43" t="s">
        <v>60</v>
      </c>
      <c r="H713" s="38" t="s">
        <v>6</v>
      </c>
      <c r="I713" s="43" t="s">
        <v>439</v>
      </c>
      <c r="J713" s="50"/>
      <c r="K713" s="50"/>
      <c r="L713" s="50"/>
      <c r="M713" s="43"/>
      <c r="N713" s="43"/>
      <c r="O713" s="38" t="s">
        <v>1932</v>
      </c>
      <c r="P713" s="51" t="s">
        <v>1964</v>
      </c>
      <c r="Q713" s="45">
        <v>44322.0</v>
      </c>
      <c r="R713" s="46" t="str">
        <f>IFERROR(__xludf.DUMMYFUNCTION("if(isblank($A713),"""",REGEXREPLACE($A713,   "",?(\d),?"",  ""$1""&amp;""-""&amp;$H713))"),"")</f>
        <v/>
      </c>
      <c r="S713" s="47" t="b">
        <f t="shared" si="2"/>
        <v>0</v>
      </c>
      <c r="T713" s="47" t="str">
        <f>IFERROR(__xludf.DUMMYFUNCTION("iferror(split(A713,"","",TRUE,TRUE),"""")"),"")</f>
        <v/>
      </c>
      <c r="U713" s="47"/>
      <c r="V713" s="47"/>
      <c r="W713" s="47"/>
      <c r="X713" s="46" t="str">
        <f>IFERROR(__xludf.DUMMYFUNCTION("if(T713="""","""",if($S713,""Not aligned w/ a specific learning goal."",T713&amp;"": ""&amp;vlookup(to_text(T713),'1.Learning-Goals'!$A$3:$B$100,2,FALSE)))"),"")</f>
        <v/>
      </c>
      <c r="Y713" s="46" t="str">
        <f>IFERROR(__xludf.DUMMYFUNCTION("if(U713="""","""",if($S713,""Not aligned w/ a specific learning goal."",U713&amp;"": ""&amp;vlookup(to_text(U713),'1.Learning-Goals'!$A$3:$B$100,2,FALSE)))"),"")</f>
        <v/>
      </c>
      <c r="Z713" s="46" t="str">
        <f>IFERROR(__xludf.DUMMYFUNCTION("if(V713="""","""",if($S713,""Not aligned w/ a specific learning goal."",V713&amp;"": ""&amp;vlookup(to_text(V713),'1.Learning-Goals'!$A$3:$B$100,2,FALSE)))"),"")</f>
        <v/>
      </c>
      <c r="AA713" s="46" t="str">
        <f>IFERROR(__xludf.DUMMYFUNCTION("if(W713="""","""",if($S713,""Not aligned w/ a specific learning goal."",W713&amp;"": ""&amp;vlookup(to_text(W713),'1.Learning-Goals'!$A$3:$B$100,2,FALSE)))"),"")</f>
        <v/>
      </c>
      <c r="AB713" s="48"/>
      <c r="AC713" s="48"/>
      <c r="AD713" s="48"/>
      <c r="AE713" s="48"/>
      <c r="AF713" s="48"/>
      <c r="AG713" s="48"/>
      <c r="AH713" s="48"/>
      <c r="AI713" s="48"/>
    </row>
    <row r="714">
      <c r="A714" s="41"/>
      <c r="B714" s="42" t="str">
        <f t="shared" si="1"/>
        <v/>
      </c>
      <c r="C714" s="38" t="s">
        <v>1965</v>
      </c>
      <c r="D714" s="43" t="s">
        <v>1966</v>
      </c>
      <c r="E714" s="38" t="s">
        <v>363</v>
      </c>
      <c r="F714" s="38" t="s">
        <v>438</v>
      </c>
      <c r="G714" s="43" t="s">
        <v>60</v>
      </c>
      <c r="H714" s="38" t="s">
        <v>6</v>
      </c>
      <c r="I714" s="43" t="s">
        <v>439</v>
      </c>
      <c r="J714" s="50"/>
      <c r="K714" s="50"/>
      <c r="L714" s="50"/>
      <c r="M714" s="43"/>
      <c r="N714" s="43"/>
      <c r="O714" s="38" t="s">
        <v>1932</v>
      </c>
      <c r="P714" s="51" t="s">
        <v>1967</v>
      </c>
      <c r="Q714" s="45">
        <v>44322.0</v>
      </c>
      <c r="R714" s="46" t="str">
        <f>IFERROR(__xludf.DUMMYFUNCTION("if(isblank($A714),"""",REGEXREPLACE($A714,   "",?(\d),?"",  ""$1""&amp;""-""&amp;$H714))"),"")</f>
        <v/>
      </c>
      <c r="S714" s="47" t="b">
        <f t="shared" si="2"/>
        <v>0</v>
      </c>
      <c r="T714" s="47" t="str">
        <f>IFERROR(__xludf.DUMMYFUNCTION("iferror(split(A714,"","",TRUE,TRUE),"""")"),"")</f>
        <v/>
      </c>
      <c r="U714" s="47"/>
      <c r="V714" s="47"/>
      <c r="W714" s="47"/>
      <c r="X714" s="46" t="str">
        <f>IFERROR(__xludf.DUMMYFUNCTION("if(T714="""","""",if($S714,""Not aligned w/ a specific learning goal."",T714&amp;"": ""&amp;vlookup(to_text(T714),'1.Learning-Goals'!$A$3:$B$100,2,FALSE)))"),"")</f>
        <v/>
      </c>
      <c r="Y714" s="46" t="str">
        <f>IFERROR(__xludf.DUMMYFUNCTION("if(U714="""","""",if($S714,""Not aligned w/ a specific learning goal."",U714&amp;"": ""&amp;vlookup(to_text(U714),'1.Learning-Goals'!$A$3:$B$100,2,FALSE)))"),"")</f>
        <v/>
      </c>
      <c r="Z714" s="46" t="str">
        <f>IFERROR(__xludf.DUMMYFUNCTION("if(V714="""","""",if($S714,""Not aligned w/ a specific learning goal."",V714&amp;"": ""&amp;vlookup(to_text(V714),'1.Learning-Goals'!$A$3:$B$100,2,FALSE)))"),"")</f>
        <v/>
      </c>
      <c r="AA714" s="46" t="str">
        <f>IFERROR(__xludf.DUMMYFUNCTION("if(W714="""","""",if($S714,""Not aligned w/ a specific learning goal."",W714&amp;"": ""&amp;vlookup(to_text(W714),'1.Learning-Goals'!$A$3:$B$100,2,FALSE)))"),"")</f>
        <v/>
      </c>
      <c r="AB714" s="48"/>
      <c r="AC714" s="48"/>
      <c r="AD714" s="48"/>
      <c r="AE714" s="48"/>
      <c r="AF714" s="48"/>
      <c r="AG714" s="48"/>
      <c r="AH714" s="48"/>
      <c r="AI714" s="48"/>
    </row>
    <row r="715">
      <c r="A715" s="41"/>
      <c r="B715" s="42" t="str">
        <f t="shared" si="1"/>
        <v/>
      </c>
      <c r="C715" s="38" t="s">
        <v>1968</v>
      </c>
      <c r="D715" s="43" t="s">
        <v>1969</v>
      </c>
      <c r="E715" s="38" t="s">
        <v>363</v>
      </c>
      <c r="F715" s="38" t="s">
        <v>438</v>
      </c>
      <c r="G715" s="43" t="s">
        <v>60</v>
      </c>
      <c r="H715" s="38" t="s">
        <v>6</v>
      </c>
      <c r="I715" s="43" t="s">
        <v>439</v>
      </c>
      <c r="J715" s="50"/>
      <c r="K715" s="50"/>
      <c r="L715" s="50"/>
      <c r="M715" s="43"/>
      <c r="N715" s="43"/>
      <c r="O715" s="38" t="s">
        <v>1932</v>
      </c>
      <c r="P715" s="51" t="s">
        <v>1970</v>
      </c>
      <c r="Q715" s="45">
        <v>44322.0</v>
      </c>
      <c r="R715" s="46" t="str">
        <f>IFERROR(__xludf.DUMMYFUNCTION("if(isblank($A715),"""",REGEXREPLACE($A715,   "",?(\d),?"",  ""$1""&amp;""-""&amp;$H715))"),"")</f>
        <v/>
      </c>
      <c r="S715" s="47" t="b">
        <f t="shared" si="2"/>
        <v>0</v>
      </c>
      <c r="T715" s="47" t="str">
        <f>IFERROR(__xludf.DUMMYFUNCTION("iferror(split(A715,"","",TRUE,TRUE),"""")"),"")</f>
        <v/>
      </c>
      <c r="U715" s="47"/>
      <c r="V715" s="47"/>
      <c r="W715" s="47"/>
      <c r="X715" s="46" t="str">
        <f>IFERROR(__xludf.DUMMYFUNCTION("if(T715="""","""",if($S715,""Not aligned w/ a specific learning goal."",T715&amp;"": ""&amp;vlookup(to_text(T715),'1.Learning-Goals'!$A$3:$B$100,2,FALSE)))"),"")</f>
        <v/>
      </c>
      <c r="Y715" s="46" t="str">
        <f>IFERROR(__xludf.DUMMYFUNCTION("if(U715="""","""",if($S715,""Not aligned w/ a specific learning goal."",U715&amp;"": ""&amp;vlookup(to_text(U715),'1.Learning-Goals'!$A$3:$B$100,2,FALSE)))"),"")</f>
        <v/>
      </c>
      <c r="Z715" s="46" t="str">
        <f>IFERROR(__xludf.DUMMYFUNCTION("if(V715="""","""",if($S715,""Not aligned w/ a specific learning goal."",V715&amp;"": ""&amp;vlookup(to_text(V715),'1.Learning-Goals'!$A$3:$B$100,2,FALSE)))"),"")</f>
        <v/>
      </c>
      <c r="AA715" s="46" t="str">
        <f>IFERROR(__xludf.DUMMYFUNCTION("if(W715="""","""",if($S715,""Not aligned w/ a specific learning goal."",W715&amp;"": ""&amp;vlookup(to_text(W715),'1.Learning-Goals'!$A$3:$B$100,2,FALSE)))"),"")</f>
        <v/>
      </c>
      <c r="AB715" s="48"/>
      <c r="AC715" s="48"/>
      <c r="AD715" s="48"/>
      <c r="AE715" s="48"/>
      <c r="AF715" s="48"/>
      <c r="AG715" s="48"/>
      <c r="AH715" s="48"/>
      <c r="AI715" s="48"/>
    </row>
    <row r="716">
      <c r="A716" s="41"/>
      <c r="B716" s="42" t="str">
        <f t="shared" si="1"/>
        <v/>
      </c>
      <c r="C716" s="38" t="s">
        <v>1971</v>
      </c>
      <c r="D716" s="43" t="s">
        <v>1767</v>
      </c>
      <c r="E716" s="38" t="s">
        <v>363</v>
      </c>
      <c r="F716" s="38" t="s">
        <v>438</v>
      </c>
      <c r="G716" s="43" t="s">
        <v>60</v>
      </c>
      <c r="H716" s="38" t="s">
        <v>6</v>
      </c>
      <c r="I716" s="43" t="s">
        <v>439</v>
      </c>
      <c r="J716" s="50"/>
      <c r="K716" s="50"/>
      <c r="L716" s="50"/>
      <c r="M716" s="43"/>
      <c r="N716" s="43"/>
      <c r="O716" s="38" t="s">
        <v>1932</v>
      </c>
      <c r="P716" s="51" t="s">
        <v>1972</v>
      </c>
      <c r="Q716" s="45">
        <v>44322.0</v>
      </c>
      <c r="R716" s="46" t="str">
        <f>IFERROR(__xludf.DUMMYFUNCTION("if(isblank($A716),"""",REGEXREPLACE($A716,   "",?(\d),?"",  ""$1""&amp;""-""&amp;$H716))"),"")</f>
        <v/>
      </c>
      <c r="S716" s="47" t="b">
        <f t="shared" si="2"/>
        <v>0</v>
      </c>
      <c r="T716" s="47" t="str">
        <f>IFERROR(__xludf.DUMMYFUNCTION("iferror(split(A716,"","",TRUE,TRUE),"""")"),"")</f>
        <v/>
      </c>
      <c r="U716" s="47"/>
      <c r="V716" s="47"/>
      <c r="W716" s="47"/>
      <c r="X716" s="46" t="str">
        <f>IFERROR(__xludf.DUMMYFUNCTION("if(T716="""","""",if($S716,""Not aligned w/ a specific learning goal."",T716&amp;"": ""&amp;vlookup(to_text(T716),'1.Learning-Goals'!$A$3:$B$100,2,FALSE)))"),"")</f>
        <v/>
      </c>
      <c r="Y716" s="46" t="str">
        <f>IFERROR(__xludf.DUMMYFUNCTION("if(U716="""","""",if($S716,""Not aligned w/ a specific learning goal."",U716&amp;"": ""&amp;vlookup(to_text(U716),'1.Learning-Goals'!$A$3:$B$100,2,FALSE)))"),"")</f>
        <v/>
      </c>
      <c r="Z716" s="46" t="str">
        <f>IFERROR(__xludf.DUMMYFUNCTION("if(V716="""","""",if($S716,""Not aligned w/ a specific learning goal."",V716&amp;"": ""&amp;vlookup(to_text(V716),'1.Learning-Goals'!$A$3:$B$100,2,FALSE)))"),"")</f>
        <v/>
      </c>
      <c r="AA716" s="46" t="str">
        <f>IFERROR(__xludf.DUMMYFUNCTION("if(W716="""","""",if($S716,""Not aligned w/ a specific learning goal."",W716&amp;"": ""&amp;vlookup(to_text(W716),'1.Learning-Goals'!$A$3:$B$100,2,FALSE)))"),"")</f>
        <v/>
      </c>
      <c r="AB716" s="48"/>
      <c r="AC716" s="48"/>
      <c r="AD716" s="48"/>
      <c r="AE716" s="48"/>
      <c r="AF716" s="48"/>
      <c r="AG716" s="48"/>
      <c r="AH716" s="48"/>
      <c r="AI716" s="48"/>
    </row>
    <row r="717">
      <c r="A717" s="41"/>
      <c r="B717" s="42" t="str">
        <f t="shared" si="1"/>
        <v/>
      </c>
      <c r="C717" s="38" t="s">
        <v>1973</v>
      </c>
      <c r="D717" s="43" t="s">
        <v>1700</v>
      </c>
      <c r="E717" s="38" t="s">
        <v>363</v>
      </c>
      <c r="F717" s="38" t="s">
        <v>438</v>
      </c>
      <c r="G717" s="43" t="s">
        <v>60</v>
      </c>
      <c r="H717" s="38" t="s">
        <v>6</v>
      </c>
      <c r="I717" s="43" t="s">
        <v>439</v>
      </c>
      <c r="J717" s="50"/>
      <c r="K717" s="50"/>
      <c r="L717" s="50"/>
      <c r="M717" s="43"/>
      <c r="N717" s="43"/>
      <c r="O717" s="38" t="s">
        <v>1932</v>
      </c>
      <c r="P717" s="51" t="s">
        <v>1974</v>
      </c>
      <c r="Q717" s="45">
        <v>44322.0</v>
      </c>
      <c r="R717" s="46" t="str">
        <f>IFERROR(__xludf.DUMMYFUNCTION("if(isblank($A717),"""",REGEXREPLACE($A717,   "",?(\d),?"",  ""$1""&amp;""-""&amp;$H717))"),"")</f>
        <v/>
      </c>
      <c r="S717" s="47" t="b">
        <f t="shared" si="2"/>
        <v>0</v>
      </c>
      <c r="T717" s="47" t="str">
        <f>IFERROR(__xludf.DUMMYFUNCTION("iferror(split(A717,"","",TRUE,TRUE),"""")"),"")</f>
        <v/>
      </c>
      <c r="U717" s="47"/>
      <c r="V717" s="47"/>
      <c r="W717" s="47"/>
      <c r="X717" s="46" t="str">
        <f>IFERROR(__xludf.DUMMYFUNCTION("if(T717="""","""",if($S717,""Not aligned w/ a specific learning goal."",T717&amp;"": ""&amp;vlookup(to_text(T717),'1.Learning-Goals'!$A$3:$B$100,2,FALSE)))"),"")</f>
        <v/>
      </c>
      <c r="Y717" s="46" t="str">
        <f>IFERROR(__xludf.DUMMYFUNCTION("if(U717="""","""",if($S717,""Not aligned w/ a specific learning goal."",U717&amp;"": ""&amp;vlookup(to_text(U717),'1.Learning-Goals'!$A$3:$B$100,2,FALSE)))"),"")</f>
        <v/>
      </c>
      <c r="Z717" s="46" t="str">
        <f>IFERROR(__xludf.DUMMYFUNCTION("if(V717="""","""",if($S717,""Not aligned w/ a specific learning goal."",V717&amp;"": ""&amp;vlookup(to_text(V717),'1.Learning-Goals'!$A$3:$B$100,2,FALSE)))"),"")</f>
        <v/>
      </c>
      <c r="AA717" s="46" t="str">
        <f>IFERROR(__xludf.DUMMYFUNCTION("if(W717="""","""",if($S717,""Not aligned w/ a specific learning goal."",W717&amp;"": ""&amp;vlookup(to_text(W717),'1.Learning-Goals'!$A$3:$B$100,2,FALSE)))"),"")</f>
        <v/>
      </c>
      <c r="AB717" s="48"/>
      <c r="AC717" s="48"/>
      <c r="AD717" s="48"/>
      <c r="AE717" s="48"/>
      <c r="AF717" s="48"/>
      <c r="AG717" s="48"/>
      <c r="AH717" s="48"/>
      <c r="AI717" s="48"/>
    </row>
    <row r="718">
      <c r="A718" s="41"/>
      <c r="B718" s="42" t="str">
        <f t="shared" si="1"/>
        <v/>
      </c>
      <c r="C718" s="38" t="s">
        <v>1975</v>
      </c>
      <c r="D718" s="43" t="s">
        <v>1976</v>
      </c>
      <c r="E718" s="38" t="s">
        <v>363</v>
      </c>
      <c r="F718" s="38" t="s">
        <v>438</v>
      </c>
      <c r="G718" s="43" t="s">
        <v>60</v>
      </c>
      <c r="H718" s="38" t="s">
        <v>6</v>
      </c>
      <c r="I718" s="43" t="s">
        <v>439</v>
      </c>
      <c r="J718" s="50"/>
      <c r="K718" s="50"/>
      <c r="L718" s="50"/>
      <c r="M718" s="43"/>
      <c r="N718" s="43"/>
      <c r="O718" s="38" t="s">
        <v>1932</v>
      </c>
      <c r="P718" s="51" t="s">
        <v>1977</v>
      </c>
      <c r="Q718" s="45">
        <v>44322.0</v>
      </c>
      <c r="R718" s="46" t="str">
        <f>IFERROR(__xludf.DUMMYFUNCTION("if(isblank($A718),"""",REGEXREPLACE($A718,   "",?(\d),?"",  ""$1""&amp;""-""&amp;$H718))"),"")</f>
        <v/>
      </c>
      <c r="S718" s="47" t="b">
        <f t="shared" si="2"/>
        <v>0</v>
      </c>
      <c r="T718" s="47" t="str">
        <f>IFERROR(__xludf.DUMMYFUNCTION("iferror(split(A718,"","",TRUE,TRUE),"""")"),"")</f>
        <v/>
      </c>
      <c r="U718" s="47"/>
      <c r="V718" s="47"/>
      <c r="W718" s="47"/>
      <c r="X718" s="46" t="str">
        <f>IFERROR(__xludf.DUMMYFUNCTION("if(T718="""","""",if($S718,""Not aligned w/ a specific learning goal."",T718&amp;"": ""&amp;vlookup(to_text(T718),'1.Learning-Goals'!$A$3:$B$100,2,FALSE)))"),"")</f>
        <v/>
      </c>
      <c r="Y718" s="46" t="str">
        <f>IFERROR(__xludf.DUMMYFUNCTION("if(U718="""","""",if($S718,""Not aligned w/ a specific learning goal."",U718&amp;"": ""&amp;vlookup(to_text(U718),'1.Learning-Goals'!$A$3:$B$100,2,FALSE)))"),"")</f>
        <v/>
      </c>
      <c r="Z718" s="46" t="str">
        <f>IFERROR(__xludf.DUMMYFUNCTION("if(V718="""","""",if($S718,""Not aligned w/ a specific learning goal."",V718&amp;"": ""&amp;vlookup(to_text(V718),'1.Learning-Goals'!$A$3:$B$100,2,FALSE)))"),"")</f>
        <v/>
      </c>
      <c r="AA718" s="46" t="str">
        <f>IFERROR(__xludf.DUMMYFUNCTION("if(W718="""","""",if($S718,""Not aligned w/ a specific learning goal."",W718&amp;"": ""&amp;vlookup(to_text(W718),'1.Learning-Goals'!$A$3:$B$100,2,FALSE)))"),"")</f>
        <v/>
      </c>
      <c r="AB718" s="48"/>
      <c r="AC718" s="48"/>
      <c r="AD718" s="48"/>
      <c r="AE718" s="48"/>
      <c r="AF718" s="48"/>
      <c r="AG718" s="48"/>
      <c r="AH718" s="48"/>
      <c r="AI718" s="48"/>
    </row>
    <row r="719">
      <c r="A719" s="41"/>
      <c r="B719" s="42" t="str">
        <f t="shared" si="1"/>
        <v/>
      </c>
      <c r="C719" s="38" t="s">
        <v>1978</v>
      </c>
      <c r="D719" s="43" t="s">
        <v>1979</v>
      </c>
      <c r="E719" s="38" t="s">
        <v>363</v>
      </c>
      <c r="F719" s="38" t="s">
        <v>438</v>
      </c>
      <c r="G719" s="43" t="s">
        <v>60</v>
      </c>
      <c r="H719" s="38" t="s">
        <v>6</v>
      </c>
      <c r="I719" s="43" t="s">
        <v>439</v>
      </c>
      <c r="J719" s="50"/>
      <c r="K719" s="50"/>
      <c r="L719" s="50"/>
      <c r="M719" s="43"/>
      <c r="N719" s="43"/>
      <c r="O719" s="38" t="s">
        <v>1932</v>
      </c>
      <c r="P719" s="51" t="s">
        <v>1980</v>
      </c>
      <c r="Q719" s="45">
        <v>44322.0</v>
      </c>
      <c r="R719" s="46" t="str">
        <f>IFERROR(__xludf.DUMMYFUNCTION("if(isblank($A719),"""",REGEXREPLACE($A719,   "",?(\d),?"",  ""$1""&amp;""-""&amp;$H719))"),"")</f>
        <v/>
      </c>
      <c r="S719" s="47" t="b">
        <f t="shared" si="2"/>
        <v>0</v>
      </c>
      <c r="T719" s="47" t="str">
        <f>IFERROR(__xludf.DUMMYFUNCTION("iferror(split(A719,"","",TRUE,TRUE),"""")"),"")</f>
        <v/>
      </c>
      <c r="U719" s="47"/>
      <c r="V719" s="47"/>
      <c r="W719" s="47"/>
      <c r="X719" s="46" t="str">
        <f>IFERROR(__xludf.DUMMYFUNCTION("if(T719="""","""",if($S719,""Not aligned w/ a specific learning goal."",T719&amp;"": ""&amp;vlookup(to_text(T719),'1.Learning-Goals'!$A$3:$B$100,2,FALSE)))"),"")</f>
        <v/>
      </c>
      <c r="Y719" s="46" t="str">
        <f>IFERROR(__xludf.DUMMYFUNCTION("if(U719="""","""",if($S719,""Not aligned w/ a specific learning goal."",U719&amp;"": ""&amp;vlookup(to_text(U719),'1.Learning-Goals'!$A$3:$B$100,2,FALSE)))"),"")</f>
        <v/>
      </c>
      <c r="Z719" s="46" t="str">
        <f>IFERROR(__xludf.DUMMYFUNCTION("if(V719="""","""",if($S719,""Not aligned w/ a specific learning goal."",V719&amp;"": ""&amp;vlookup(to_text(V719),'1.Learning-Goals'!$A$3:$B$100,2,FALSE)))"),"")</f>
        <v/>
      </c>
      <c r="AA719" s="46" t="str">
        <f>IFERROR(__xludf.DUMMYFUNCTION("if(W719="""","""",if($S719,""Not aligned w/ a specific learning goal."",W719&amp;"": ""&amp;vlookup(to_text(W719),'1.Learning-Goals'!$A$3:$B$100,2,FALSE)))"),"")</f>
        <v/>
      </c>
      <c r="AB719" s="48"/>
      <c r="AC719" s="48"/>
      <c r="AD719" s="48"/>
      <c r="AE719" s="48"/>
      <c r="AF719" s="48"/>
      <c r="AG719" s="48"/>
      <c r="AH719" s="48"/>
      <c r="AI719" s="48"/>
    </row>
    <row r="720">
      <c r="A720" s="41"/>
      <c r="B720" s="42" t="str">
        <f t="shared" si="1"/>
        <v/>
      </c>
      <c r="C720" s="38" t="s">
        <v>1981</v>
      </c>
      <c r="D720" s="43" t="s">
        <v>1931</v>
      </c>
      <c r="E720" s="38" t="s">
        <v>363</v>
      </c>
      <c r="F720" s="38" t="s">
        <v>438</v>
      </c>
      <c r="G720" s="43" t="s">
        <v>703</v>
      </c>
      <c r="H720" s="38" t="s">
        <v>6</v>
      </c>
      <c r="I720" s="43" t="s">
        <v>439</v>
      </c>
      <c r="J720" s="50"/>
      <c r="K720" s="50"/>
      <c r="L720" s="50"/>
      <c r="M720" s="43"/>
      <c r="N720" s="43"/>
      <c r="O720" s="38" t="s">
        <v>1932</v>
      </c>
      <c r="P720" s="51" t="s">
        <v>1982</v>
      </c>
      <c r="Q720" s="45">
        <v>44451.0</v>
      </c>
      <c r="R720" s="46" t="str">
        <f>IFERROR(__xludf.DUMMYFUNCTION("if(isblank($A720),"""",REGEXREPLACE($A720,   "",?(\d),?"",  ""$1""&amp;""-""&amp;$H720))"),"")</f>
        <v/>
      </c>
      <c r="S720" s="47" t="b">
        <f t="shared" si="2"/>
        <v>0</v>
      </c>
      <c r="T720" s="47" t="str">
        <f>IFERROR(__xludf.DUMMYFUNCTION("iferror(split(A720,"","",TRUE,TRUE),"""")"),"")</f>
        <v/>
      </c>
      <c r="U720" s="47"/>
      <c r="V720" s="47"/>
      <c r="W720" s="47"/>
      <c r="X720" s="46" t="str">
        <f>IFERROR(__xludf.DUMMYFUNCTION("if(T720="""","""",if($S720,""Not aligned w/ a specific learning goal."",T720&amp;"": ""&amp;vlookup(to_text(T720),'1.Learning-Goals'!$A$3:$B$100,2,FALSE)))"),"")</f>
        <v/>
      </c>
      <c r="Y720" s="46" t="str">
        <f>IFERROR(__xludf.DUMMYFUNCTION("if(U720="""","""",if($S720,""Not aligned w/ a specific learning goal."",U720&amp;"": ""&amp;vlookup(to_text(U720),'1.Learning-Goals'!$A$3:$B$100,2,FALSE)))"),"")</f>
        <v/>
      </c>
      <c r="Z720" s="46" t="str">
        <f>IFERROR(__xludf.DUMMYFUNCTION("if(V720="""","""",if($S720,""Not aligned w/ a specific learning goal."",V720&amp;"": ""&amp;vlookup(to_text(V720),'1.Learning-Goals'!$A$3:$B$100,2,FALSE)))"),"")</f>
        <v/>
      </c>
      <c r="AA720" s="46" t="str">
        <f>IFERROR(__xludf.DUMMYFUNCTION("if(W720="""","""",if($S720,""Not aligned w/ a specific learning goal."",W720&amp;"": ""&amp;vlookup(to_text(W720),'1.Learning-Goals'!$A$3:$B$100,2,FALSE)))"),"")</f>
        <v/>
      </c>
      <c r="AB720" s="48"/>
      <c r="AC720" s="48"/>
      <c r="AD720" s="48"/>
      <c r="AE720" s="48"/>
      <c r="AF720" s="48"/>
      <c r="AG720" s="48"/>
      <c r="AH720" s="48"/>
      <c r="AI720" s="48"/>
    </row>
    <row r="721">
      <c r="A721" s="41"/>
      <c r="B721" s="42" t="str">
        <f t="shared" si="1"/>
        <v/>
      </c>
      <c r="C721" s="38" t="s">
        <v>1983</v>
      </c>
      <c r="D721" s="43" t="s">
        <v>1984</v>
      </c>
      <c r="E721" s="38" t="s">
        <v>363</v>
      </c>
      <c r="F721" s="38" t="s">
        <v>438</v>
      </c>
      <c r="G721" s="43" t="s">
        <v>703</v>
      </c>
      <c r="H721" s="38" t="s">
        <v>6</v>
      </c>
      <c r="I721" s="43" t="s">
        <v>439</v>
      </c>
      <c r="J721" s="50"/>
      <c r="K721" s="50"/>
      <c r="L721" s="50"/>
      <c r="M721" s="43"/>
      <c r="N721" s="43"/>
      <c r="O721" s="38" t="s">
        <v>1932</v>
      </c>
      <c r="P721" s="51" t="s">
        <v>1985</v>
      </c>
      <c r="Q721" s="45">
        <v>44451.0</v>
      </c>
      <c r="R721" s="46" t="str">
        <f>IFERROR(__xludf.DUMMYFUNCTION("if(isblank($A721),"""",REGEXREPLACE($A721,   "",?(\d),?"",  ""$1""&amp;""-""&amp;$H721))"),"")</f>
        <v/>
      </c>
      <c r="S721" s="47" t="b">
        <f t="shared" si="2"/>
        <v>0</v>
      </c>
      <c r="T721" s="47" t="str">
        <f>IFERROR(__xludf.DUMMYFUNCTION("iferror(split(A721,"","",TRUE,TRUE),"""")"),"")</f>
        <v/>
      </c>
      <c r="U721" s="47"/>
      <c r="V721" s="47"/>
      <c r="W721" s="47"/>
      <c r="X721" s="46" t="str">
        <f>IFERROR(__xludf.DUMMYFUNCTION("if(T721="""","""",if($S721,""Not aligned w/ a specific learning goal."",T721&amp;"": ""&amp;vlookup(to_text(T721),'1.Learning-Goals'!$A$3:$B$100,2,FALSE)))"),"")</f>
        <v/>
      </c>
      <c r="Y721" s="46" t="str">
        <f>IFERROR(__xludf.DUMMYFUNCTION("if(U721="""","""",if($S721,""Not aligned w/ a specific learning goal."",U721&amp;"": ""&amp;vlookup(to_text(U721),'1.Learning-Goals'!$A$3:$B$100,2,FALSE)))"),"")</f>
        <v/>
      </c>
      <c r="Z721" s="46" t="str">
        <f>IFERROR(__xludf.DUMMYFUNCTION("if(V721="""","""",if($S721,""Not aligned w/ a specific learning goal."",V721&amp;"": ""&amp;vlookup(to_text(V721),'1.Learning-Goals'!$A$3:$B$100,2,FALSE)))"),"")</f>
        <v/>
      </c>
      <c r="AA721" s="46" t="str">
        <f>IFERROR(__xludf.DUMMYFUNCTION("if(W721="""","""",if($S721,""Not aligned w/ a specific learning goal."",W721&amp;"": ""&amp;vlookup(to_text(W721),'1.Learning-Goals'!$A$3:$B$100,2,FALSE)))"),"")</f>
        <v/>
      </c>
      <c r="AB721" s="48"/>
      <c r="AC721" s="48"/>
      <c r="AD721" s="48"/>
      <c r="AE721" s="48"/>
      <c r="AF721" s="48"/>
      <c r="AG721" s="48"/>
      <c r="AH721" s="48"/>
      <c r="AI721" s="48"/>
    </row>
    <row r="722">
      <c r="A722" s="41"/>
      <c r="B722" s="42" t="str">
        <f t="shared" si="1"/>
        <v/>
      </c>
      <c r="C722" s="38" t="s">
        <v>1986</v>
      </c>
      <c r="D722" s="43" t="s">
        <v>1987</v>
      </c>
      <c r="E722" s="38" t="s">
        <v>363</v>
      </c>
      <c r="F722" s="38" t="s">
        <v>438</v>
      </c>
      <c r="G722" s="43" t="s">
        <v>703</v>
      </c>
      <c r="H722" s="38" t="s">
        <v>6</v>
      </c>
      <c r="I722" s="43" t="s">
        <v>439</v>
      </c>
      <c r="J722" s="50"/>
      <c r="K722" s="50"/>
      <c r="L722" s="50"/>
      <c r="M722" s="43"/>
      <c r="N722" s="43"/>
      <c r="O722" s="38" t="s">
        <v>1932</v>
      </c>
      <c r="P722" s="51" t="s">
        <v>1988</v>
      </c>
      <c r="Q722" s="45">
        <v>44451.0</v>
      </c>
      <c r="R722" s="46" t="str">
        <f>IFERROR(__xludf.DUMMYFUNCTION("if(isblank($A722),"""",REGEXREPLACE($A722,   "",?(\d),?"",  ""$1""&amp;""-""&amp;$H722))"),"")</f>
        <v/>
      </c>
      <c r="S722" s="47" t="b">
        <f t="shared" si="2"/>
        <v>0</v>
      </c>
      <c r="T722" s="47" t="str">
        <f>IFERROR(__xludf.DUMMYFUNCTION("iferror(split(A722,"","",TRUE,TRUE),"""")"),"")</f>
        <v/>
      </c>
      <c r="U722" s="47"/>
      <c r="V722" s="47"/>
      <c r="W722" s="47"/>
      <c r="X722" s="46" t="str">
        <f>IFERROR(__xludf.DUMMYFUNCTION("if(T722="""","""",if($S722,""Not aligned w/ a specific learning goal."",T722&amp;"": ""&amp;vlookup(to_text(T722),'1.Learning-Goals'!$A$3:$B$100,2,FALSE)))"),"")</f>
        <v/>
      </c>
      <c r="Y722" s="46" t="str">
        <f>IFERROR(__xludf.DUMMYFUNCTION("if(U722="""","""",if($S722,""Not aligned w/ a specific learning goal."",U722&amp;"": ""&amp;vlookup(to_text(U722),'1.Learning-Goals'!$A$3:$B$100,2,FALSE)))"),"")</f>
        <v/>
      </c>
      <c r="Z722" s="46" t="str">
        <f>IFERROR(__xludf.DUMMYFUNCTION("if(V722="""","""",if($S722,""Not aligned w/ a specific learning goal."",V722&amp;"": ""&amp;vlookup(to_text(V722),'1.Learning-Goals'!$A$3:$B$100,2,FALSE)))"),"")</f>
        <v/>
      </c>
      <c r="AA722" s="46" t="str">
        <f>IFERROR(__xludf.DUMMYFUNCTION("if(W722="""","""",if($S722,""Not aligned w/ a specific learning goal."",W722&amp;"": ""&amp;vlookup(to_text(W722),'1.Learning-Goals'!$A$3:$B$100,2,FALSE)))"),"")</f>
        <v/>
      </c>
      <c r="AB722" s="48"/>
      <c r="AC722" s="48"/>
      <c r="AD722" s="48"/>
      <c r="AE722" s="48"/>
      <c r="AF722" s="48"/>
      <c r="AG722" s="48"/>
      <c r="AH722" s="48"/>
      <c r="AI722" s="48"/>
    </row>
    <row r="723">
      <c r="A723" s="41"/>
      <c r="B723" s="42" t="str">
        <f t="shared" si="1"/>
        <v/>
      </c>
      <c r="C723" s="38" t="s">
        <v>1989</v>
      </c>
      <c r="D723" s="43" t="s">
        <v>1791</v>
      </c>
      <c r="E723" s="38" t="s">
        <v>363</v>
      </c>
      <c r="F723" s="38" t="s">
        <v>438</v>
      </c>
      <c r="G723" s="43" t="s">
        <v>703</v>
      </c>
      <c r="H723" s="38" t="s">
        <v>6</v>
      </c>
      <c r="I723" s="43" t="s">
        <v>439</v>
      </c>
      <c r="J723" s="50"/>
      <c r="K723" s="50"/>
      <c r="L723" s="50"/>
      <c r="M723" s="43"/>
      <c r="N723" s="43"/>
      <c r="O723" s="38" t="s">
        <v>1932</v>
      </c>
      <c r="P723" s="51" t="s">
        <v>1990</v>
      </c>
      <c r="Q723" s="45">
        <v>44451.0</v>
      </c>
      <c r="R723" s="46" t="str">
        <f>IFERROR(__xludf.DUMMYFUNCTION("if(isblank($A723),"""",REGEXREPLACE($A723,   "",?(\d),?"",  ""$1""&amp;""-""&amp;$H723))"),"")</f>
        <v/>
      </c>
      <c r="S723" s="47" t="b">
        <f t="shared" si="2"/>
        <v>0</v>
      </c>
      <c r="T723" s="47" t="str">
        <f>IFERROR(__xludf.DUMMYFUNCTION("iferror(split(A723,"","",TRUE,TRUE),"""")"),"")</f>
        <v/>
      </c>
      <c r="U723" s="47"/>
      <c r="V723" s="47"/>
      <c r="W723" s="47"/>
      <c r="X723" s="46" t="str">
        <f>IFERROR(__xludf.DUMMYFUNCTION("if(T723="""","""",if($S723,""Not aligned w/ a specific learning goal."",T723&amp;"": ""&amp;vlookup(to_text(T723),'1.Learning-Goals'!$A$3:$B$100,2,FALSE)))"),"")</f>
        <v/>
      </c>
      <c r="Y723" s="46" t="str">
        <f>IFERROR(__xludf.DUMMYFUNCTION("if(U723="""","""",if($S723,""Not aligned w/ a specific learning goal."",U723&amp;"": ""&amp;vlookup(to_text(U723),'1.Learning-Goals'!$A$3:$B$100,2,FALSE)))"),"")</f>
        <v/>
      </c>
      <c r="Z723" s="46" t="str">
        <f>IFERROR(__xludf.DUMMYFUNCTION("if(V723="""","""",if($S723,""Not aligned w/ a specific learning goal."",V723&amp;"": ""&amp;vlookup(to_text(V723),'1.Learning-Goals'!$A$3:$B$100,2,FALSE)))"),"")</f>
        <v/>
      </c>
      <c r="AA723" s="46" t="str">
        <f>IFERROR(__xludf.DUMMYFUNCTION("if(W723="""","""",if($S723,""Not aligned w/ a specific learning goal."",W723&amp;"": ""&amp;vlookup(to_text(W723),'1.Learning-Goals'!$A$3:$B$100,2,FALSE)))"),"")</f>
        <v/>
      </c>
      <c r="AB723" s="48"/>
      <c r="AC723" s="48"/>
      <c r="AD723" s="48"/>
      <c r="AE723" s="48"/>
      <c r="AF723" s="48"/>
      <c r="AG723" s="48"/>
      <c r="AH723" s="48"/>
      <c r="AI723" s="48"/>
    </row>
    <row r="724">
      <c r="A724" s="41"/>
      <c r="B724" s="42" t="str">
        <f t="shared" si="1"/>
        <v/>
      </c>
      <c r="C724" s="38" t="s">
        <v>1991</v>
      </c>
      <c r="D724" s="43" t="s">
        <v>1794</v>
      </c>
      <c r="E724" s="38" t="s">
        <v>363</v>
      </c>
      <c r="F724" s="38" t="s">
        <v>438</v>
      </c>
      <c r="G724" s="43" t="s">
        <v>703</v>
      </c>
      <c r="H724" s="38" t="s">
        <v>6</v>
      </c>
      <c r="I724" s="43" t="s">
        <v>439</v>
      </c>
      <c r="J724" s="50"/>
      <c r="K724" s="50"/>
      <c r="L724" s="50"/>
      <c r="M724" s="43"/>
      <c r="N724" s="43"/>
      <c r="O724" s="38" t="s">
        <v>1932</v>
      </c>
      <c r="P724" s="51" t="s">
        <v>1992</v>
      </c>
      <c r="Q724" s="45">
        <v>44451.0</v>
      </c>
      <c r="R724" s="46" t="str">
        <f>IFERROR(__xludf.DUMMYFUNCTION("if(isblank($A724),"""",REGEXREPLACE($A724,   "",?(\d),?"",  ""$1""&amp;""-""&amp;$H724))"),"")</f>
        <v/>
      </c>
      <c r="S724" s="47" t="b">
        <f t="shared" si="2"/>
        <v>0</v>
      </c>
      <c r="T724" s="47" t="str">
        <f>IFERROR(__xludf.DUMMYFUNCTION("iferror(split(A724,"","",TRUE,TRUE),"""")"),"")</f>
        <v/>
      </c>
      <c r="U724" s="47"/>
      <c r="V724" s="47"/>
      <c r="W724" s="47"/>
      <c r="X724" s="46" t="str">
        <f>IFERROR(__xludf.DUMMYFUNCTION("if(T724="""","""",if($S724,""Not aligned w/ a specific learning goal."",T724&amp;"": ""&amp;vlookup(to_text(T724),'1.Learning-Goals'!$A$3:$B$100,2,FALSE)))"),"")</f>
        <v/>
      </c>
      <c r="Y724" s="46" t="str">
        <f>IFERROR(__xludf.DUMMYFUNCTION("if(U724="""","""",if($S724,""Not aligned w/ a specific learning goal."",U724&amp;"": ""&amp;vlookup(to_text(U724),'1.Learning-Goals'!$A$3:$B$100,2,FALSE)))"),"")</f>
        <v/>
      </c>
      <c r="Z724" s="46" t="str">
        <f>IFERROR(__xludf.DUMMYFUNCTION("if(V724="""","""",if($S724,""Not aligned w/ a specific learning goal."",V724&amp;"": ""&amp;vlookup(to_text(V724),'1.Learning-Goals'!$A$3:$B$100,2,FALSE)))"),"")</f>
        <v/>
      </c>
      <c r="AA724" s="46" t="str">
        <f>IFERROR(__xludf.DUMMYFUNCTION("if(W724="""","""",if($S724,""Not aligned w/ a specific learning goal."",W724&amp;"": ""&amp;vlookup(to_text(W724),'1.Learning-Goals'!$A$3:$B$100,2,FALSE)))"),"")</f>
        <v/>
      </c>
      <c r="AB724" s="48"/>
      <c r="AC724" s="48"/>
      <c r="AD724" s="48"/>
      <c r="AE724" s="48"/>
      <c r="AF724" s="48"/>
      <c r="AG724" s="48"/>
      <c r="AH724" s="48"/>
      <c r="AI724" s="48"/>
    </row>
    <row r="725">
      <c r="A725" s="41"/>
      <c r="B725" s="42" t="str">
        <f t="shared" si="1"/>
        <v/>
      </c>
      <c r="C725" s="38" t="s">
        <v>1993</v>
      </c>
      <c r="D725" s="43" t="s">
        <v>1994</v>
      </c>
      <c r="E725" s="38" t="s">
        <v>363</v>
      </c>
      <c r="F725" s="38" t="s">
        <v>438</v>
      </c>
      <c r="G725" s="43" t="s">
        <v>703</v>
      </c>
      <c r="H725" s="38" t="s">
        <v>6</v>
      </c>
      <c r="I725" s="43" t="s">
        <v>439</v>
      </c>
      <c r="J725" s="50"/>
      <c r="K725" s="50"/>
      <c r="L725" s="50"/>
      <c r="M725" s="43"/>
      <c r="N725" s="43"/>
      <c r="O725" s="38" t="s">
        <v>1932</v>
      </c>
      <c r="P725" s="51" t="s">
        <v>1995</v>
      </c>
      <c r="Q725" s="45">
        <v>44451.0</v>
      </c>
      <c r="R725" s="46" t="str">
        <f>IFERROR(__xludf.DUMMYFUNCTION("if(isblank($A725),"""",REGEXREPLACE($A725,   "",?(\d),?"",  ""$1""&amp;""-""&amp;$H725))"),"")</f>
        <v/>
      </c>
      <c r="S725" s="47" t="b">
        <f t="shared" si="2"/>
        <v>0</v>
      </c>
      <c r="T725" s="47" t="str">
        <f>IFERROR(__xludf.DUMMYFUNCTION("iferror(split(A725,"","",TRUE,TRUE),"""")"),"")</f>
        <v/>
      </c>
      <c r="U725" s="47"/>
      <c r="V725" s="47"/>
      <c r="W725" s="47"/>
      <c r="X725" s="46" t="str">
        <f>IFERROR(__xludf.DUMMYFUNCTION("if(T725="""","""",if($S725,""Not aligned w/ a specific learning goal."",T725&amp;"": ""&amp;vlookup(to_text(T725),'1.Learning-Goals'!$A$3:$B$100,2,FALSE)))"),"")</f>
        <v/>
      </c>
      <c r="Y725" s="46" t="str">
        <f>IFERROR(__xludf.DUMMYFUNCTION("if(U725="""","""",if($S725,""Not aligned w/ a specific learning goal."",U725&amp;"": ""&amp;vlookup(to_text(U725),'1.Learning-Goals'!$A$3:$B$100,2,FALSE)))"),"")</f>
        <v/>
      </c>
      <c r="Z725" s="46" t="str">
        <f>IFERROR(__xludf.DUMMYFUNCTION("if(V725="""","""",if($S725,""Not aligned w/ a specific learning goal."",V725&amp;"": ""&amp;vlookup(to_text(V725),'1.Learning-Goals'!$A$3:$B$100,2,FALSE)))"),"")</f>
        <v/>
      </c>
      <c r="AA725" s="46" t="str">
        <f>IFERROR(__xludf.DUMMYFUNCTION("if(W725="""","""",if($S725,""Not aligned w/ a specific learning goal."",W725&amp;"": ""&amp;vlookup(to_text(W725),'1.Learning-Goals'!$A$3:$B$100,2,FALSE)))"),"")</f>
        <v/>
      </c>
      <c r="AB725" s="48"/>
      <c r="AC725" s="48"/>
      <c r="AD725" s="48"/>
      <c r="AE725" s="48"/>
      <c r="AF725" s="48"/>
      <c r="AG725" s="48"/>
      <c r="AH725" s="48"/>
      <c r="AI725" s="48"/>
    </row>
    <row r="726">
      <c r="A726" s="41"/>
      <c r="B726" s="42" t="str">
        <f t="shared" si="1"/>
        <v/>
      </c>
      <c r="C726" s="38" t="s">
        <v>1996</v>
      </c>
      <c r="D726" s="43" t="s">
        <v>1947</v>
      </c>
      <c r="E726" s="38" t="s">
        <v>363</v>
      </c>
      <c r="F726" s="38" t="s">
        <v>438</v>
      </c>
      <c r="G726" s="43" t="s">
        <v>703</v>
      </c>
      <c r="H726" s="38" t="s">
        <v>6</v>
      </c>
      <c r="I726" s="43" t="s">
        <v>439</v>
      </c>
      <c r="J726" s="50"/>
      <c r="K726" s="50"/>
      <c r="L726" s="50"/>
      <c r="M726" s="43"/>
      <c r="N726" s="43"/>
      <c r="O726" s="38" t="s">
        <v>1932</v>
      </c>
      <c r="P726" s="51" t="s">
        <v>1997</v>
      </c>
      <c r="Q726" s="45">
        <v>44451.0</v>
      </c>
      <c r="R726" s="46" t="str">
        <f>IFERROR(__xludf.DUMMYFUNCTION("if(isblank($A726),"""",REGEXREPLACE($A726,   "",?(\d),?"",  ""$1""&amp;""-""&amp;$H726))"),"")</f>
        <v/>
      </c>
      <c r="S726" s="47" t="b">
        <f t="shared" si="2"/>
        <v>0</v>
      </c>
      <c r="T726" s="47" t="str">
        <f>IFERROR(__xludf.DUMMYFUNCTION("iferror(split(A726,"","",TRUE,TRUE),"""")"),"")</f>
        <v/>
      </c>
      <c r="U726" s="47"/>
      <c r="V726" s="47"/>
      <c r="W726" s="47"/>
      <c r="X726" s="46" t="str">
        <f>IFERROR(__xludf.DUMMYFUNCTION("if(T726="""","""",if($S726,""Not aligned w/ a specific learning goal."",T726&amp;"": ""&amp;vlookup(to_text(T726),'1.Learning-Goals'!$A$3:$B$100,2,FALSE)))"),"")</f>
        <v/>
      </c>
      <c r="Y726" s="46" t="str">
        <f>IFERROR(__xludf.DUMMYFUNCTION("if(U726="""","""",if($S726,""Not aligned w/ a specific learning goal."",U726&amp;"": ""&amp;vlookup(to_text(U726),'1.Learning-Goals'!$A$3:$B$100,2,FALSE)))"),"")</f>
        <v/>
      </c>
      <c r="Z726" s="46" t="str">
        <f>IFERROR(__xludf.DUMMYFUNCTION("if(V726="""","""",if($S726,""Not aligned w/ a specific learning goal."",V726&amp;"": ""&amp;vlookup(to_text(V726),'1.Learning-Goals'!$A$3:$B$100,2,FALSE)))"),"")</f>
        <v/>
      </c>
      <c r="AA726" s="46" t="str">
        <f>IFERROR(__xludf.DUMMYFUNCTION("if(W726="""","""",if($S726,""Not aligned w/ a specific learning goal."",W726&amp;"": ""&amp;vlookup(to_text(W726),'1.Learning-Goals'!$A$3:$B$100,2,FALSE)))"),"")</f>
        <v/>
      </c>
      <c r="AB726" s="48"/>
      <c r="AC726" s="48"/>
      <c r="AD726" s="48"/>
      <c r="AE726" s="48"/>
      <c r="AF726" s="48"/>
      <c r="AG726" s="48"/>
      <c r="AH726" s="48"/>
      <c r="AI726" s="48"/>
    </row>
    <row r="727">
      <c r="A727" s="41"/>
      <c r="B727" s="42" t="str">
        <f t="shared" si="1"/>
        <v/>
      </c>
      <c r="C727" s="38" t="s">
        <v>1998</v>
      </c>
      <c r="D727" s="43" t="s">
        <v>1999</v>
      </c>
      <c r="E727" s="38" t="s">
        <v>363</v>
      </c>
      <c r="F727" s="38" t="s">
        <v>438</v>
      </c>
      <c r="G727" s="43" t="s">
        <v>703</v>
      </c>
      <c r="H727" s="38" t="s">
        <v>6</v>
      </c>
      <c r="I727" s="43" t="s">
        <v>439</v>
      </c>
      <c r="J727" s="50"/>
      <c r="K727" s="50"/>
      <c r="L727" s="50"/>
      <c r="M727" s="43"/>
      <c r="N727" s="43"/>
      <c r="O727" s="38" t="s">
        <v>1932</v>
      </c>
      <c r="P727" s="51" t="s">
        <v>2000</v>
      </c>
      <c r="Q727" s="45">
        <v>44451.0</v>
      </c>
      <c r="R727" s="46" t="str">
        <f>IFERROR(__xludf.DUMMYFUNCTION("if(isblank($A727),"""",REGEXREPLACE($A727,   "",?(\d),?"",  ""$1""&amp;""-""&amp;$H727))"),"")</f>
        <v/>
      </c>
      <c r="S727" s="47" t="b">
        <f t="shared" si="2"/>
        <v>0</v>
      </c>
      <c r="T727" s="47" t="str">
        <f>IFERROR(__xludf.DUMMYFUNCTION("iferror(split(A727,"","",TRUE,TRUE),"""")"),"")</f>
        <v/>
      </c>
      <c r="U727" s="47"/>
      <c r="V727" s="47"/>
      <c r="W727" s="47"/>
      <c r="X727" s="46" t="str">
        <f>IFERROR(__xludf.DUMMYFUNCTION("if(T727="""","""",if($S727,""Not aligned w/ a specific learning goal."",T727&amp;"": ""&amp;vlookup(to_text(T727),'1.Learning-Goals'!$A$3:$B$100,2,FALSE)))"),"")</f>
        <v/>
      </c>
      <c r="Y727" s="46" t="str">
        <f>IFERROR(__xludf.DUMMYFUNCTION("if(U727="""","""",if($S727,""Not aligned w/ a specific learning goal."",U727&amp;"": ""&amp;vlookup(to_text(U727),'1.Learning-Goals'!$A$3:$B$100,2,FALSE)))"),"")</f>
        <v/>
      </c>
      <c r="Z727" s="46" t="str">
        <f>IFERROR(__xludf.DUMMYFUNCTION("if(V727="""","""",if($S727,""Not aligned w/ a specific learning goal."",V727&amp;"": ""&amp;vlookup(to_text(V727),'1.Learning-Goals'!$A$3:$B$100,2,FALSE)))"),"")</f>
        <v/>
      </c>
      <c r="AA727" s="46" t="str">
        <f>IFERROR(__xludf.DUMMYFUNCTION("if(W727="""","""",if($S727,""Not aligned w/ a specific learning goal."",W727&amp;"": ""&amp;vlookup(to_text(W727),'1.Learning-Goals'!$A$3:$B$100,2,FALSE)))"),"")</f>
        <v/>
      </c>
      <c r="AB727" s="48"/>
      <c r="AC727" s="48"/>
      <c r="AD727" s="48"/>
      <c r="AE727" s="48"/>
      <c r="AF727" s="48"/>
      <c r="AG727" s="48"/>
      <c r="AH727" s="48"/>
      <c r="AI727" s="48"/>
    </row>
    <row r="728">
      <c r="A728" s="41"/>
      <c r="B728" s="42" t="str">
        <f t="shared" si="1"/>
        <v/>
      </c>
      <c r="C728" s="38" t="s">
        <v>2001</v>
      </c>
      <c r="D728" s="43" t="s">
        <v>1805</v>
      </c>
      <c r="E728" s="38" t="s">
        <v>363</v>
      </c>
      <c r="F728" s="38" t="s">
        <v>438</v>
      </c>
      <c r="G728" s="43" t="s">
        <v>703</v>
      </c>
      <c r="H728" s="38" t="s">
        <v>6</v>
      </c>
      <c r="I728" s="43" t="s">
        <v>439</v>
      </c>
      <c r="J728" s="50"/>
      <c r="K728" s="50"/>
      <c r="L728" s="50"/>
      <c r="M728" s="43"/>
      <c r="N728" s="43"/>
      <c r="O728" s="38" t="s">
        <v>1932</v>
      </c>
      <c r="P728" s="51" t="s">
        <v>2002</v>
      </c>
      <c r="Q728" s="45">
        <v>44451.0</v>
      </c>
      <c r="R728" s="46" t="str">
        <f>IFERROR(__xludf.DUMMYFUNCTION("if(isblank($A728),"""",REGEXREPLACE($A728,   "",?(\d),?"",  ""$1""&amp;""-""&amp;$H728))"),"")</f>
        <v/>
      </c>
      <c r="S728" s="47" t="b">
        <f t="shared" si="2"/>
        <v>0</v>
      </c>
      <c r="T728" s="47" t="str">
        <f>IFERROR(__xludf.DUMMYFUNCTION("iferror(split(A728,"","",TRUE,TRUE),"""")"),"")</f>
        <v/>
      </c>
      <c r="U728" s="47"/>
      <c r="V728" s="47"/>
      <c r="W728" s="47"/>
      <c r="X728" s="46" t="str">
        <f>IFERROR(__xludf.DUMMYFUNCTION("if(T728="""","""",if($S728,""Not aligned w/ a specific learning goal."",T728&amp;"": ""&amp;vlookup(to_text(T728),'1.Learning-Goals'!$A$3:$B$100,2,FALSE)))"),"")</f>
        <v/>
      </c>
      <c r="Y728" s="46" t="str">
        <f>IFERROR(__xludf.DUMMYFUNCTION("if(U728="""","""",if($S728,""Not aligned w/ a specific learning goal."",U728&amp;"": ""&amp;vlookup(to_text(U728),'1.Learning-Goals'!$A$3:$B$100,2,FALSE)))"),"")</f>
        <v/>
      </c>
      <c r="Z728" s="46" t="str">
        <f>IFERROR(__xludf.DUMMYFUNCTION("if(V728="""","""",if($S728,""Not aligned w/ a specific learning goal."",V728&amp;"": ""&amp;vlookup(to_text(V728),'1.Learning-Goals'!$A$3:$B$100,2,FALSE)))"),"")</f>
        <v/>
      </c>
      <c r="AA728" s="46" t="str">
        <f>IFERROR(__xludf.DUMMYFUNCTION("if(W728="""","""",if($S728,""Not aligned w/ a specific learning goal."",W728&amp;"": ""&amp;vlookup(to_text(W728),'1.Learning-Goals'!$A$3:$B$100,2,FALSE)))"),"")</f>
        <v/>
      </c>
      <c r="AB728" s="48"/>
      <c r="AC728" s="48"/>
      <c r="AD728" s="48"/>
      <c r="AE728" s="48"/>
      <c r="AF728" s="48"/>
      <c r="AG728" s="48"/>
      <c r="AH728" s="48"/>
      <c r="AI728" s="48"/>
    </row>
    <row r="729">
      <c r="A729" s="41"/>
      <c r="B729" s="42" t="str">
        <f t="shared" si="1"/>
        <v/>
      </c>
      <c r="C729" s="38" t="s">
        <v>2003</v>
      </c>
      <c r="D729" s="43" t="s">
        <v>2004</v>
      </c>
      <c r="E729" s="38" t="s">
        <v>363</v>
      </c>
      <c r="F729" s="38" t="s">
        <v>438</v>
      </c>
      <c r="G729" s="43" t="s">
        <v>703</v>
      </c>
      <c r="H729" s="38" t="s">
        <v>6</v>
      </c>
      <c r="I729" s="43" t="s">
        <v>439</v>
      </c>
      <c r="J729" s="50"/>
      <c r="K729" s="50"/>
      <c r="L729" s="50"/>
      <c r="M729" s="43"/>
      <c r="N729" s="43"/>
      <c r="O729" s="38" t="s">
        <v>1932</v>
      </c>
      <c r="P729" s="51" t="s">
        <v>2005</v>
      </c>
      <c r="Q729" s="45">
        <v>44451.0</v>
      </c>
      <c r="R729" s="46" t="str">
        <f>IFERROR(__xludf.DUMMYFUNCTION("if(isblank($A729),"""",REGEXREPLACE($A729,   "",?(\d),?"",  ""$1""&amp;""-""&amp;$H729))"),"")</f>
        <v/>
      </c>
      <c r="S729" s="47" t="b">
        <f t="shared" si="2"/>
        <v>0</v>
      </c>
      <c r="T729" s="47" t="str">
        <f>IFERROR(__xludf.DUMMYFUNCTION("iferror(split(A729,"","",TRUE,TRUE),"""")"),"")</f>
        <v/>
      </c>
      <c r="U729" s="47"/>
      <c r="V729" s="47"/>
      <c r="W729" s="47"/>
      <c r="X729" s="46" t="str">
        <f>IFERROR(__xludf.DUMMYFUNCTION("if(T729="""","""",if($S729,""Not aligned w/ a specific learning goal."",T729&amp;"": ""&amp;vlookup(to_text(T729),'1.Learning-Goals'!$A$3:$B$100,2,FALSE)))"),"")</f>
        <v/>
      </c>
      <c r="Y729" s="46" t="str">
        <f>IFERROR(__xludf.DUMMYFUNCTION("if(U729="""","""",if($S729,""Not aligned w/ a specific learning goal."",U729&amp;"": ""&amp;vlookup(to_text(U729),'1.Learning-Goals'!$A$3:$B$100,2,FALSE)))"),"")</f>
        <v/>
      </c>
      <c r="Z729" s="46" t="str">
        <f>IFERROR(__xludf.DUMMYFUNCTION("if(V729="""","""",if($S729,""Not aligned w/ a specific learning goal."",V729&amp;"": ""&amp;vlookup(to_text(V729),'1.Learning-Goals'!$A$3:$B$100,2,FALSE)))"),"")</f>
        <v/>
      </c>
      <c r="AA729" s="46" t="str">
        <f>IFERROR(__xludf.DUMMYFUNCTION("if(W729="""","""",if($S729,""Not aligned w/ a specific learning goal."",W729&amp;"": ""&amp;vlookup(to_text(W729),'1.Learning-Goals'!$A$3:$B$100,2,FALSE)))"),"")</f>
        <v/>
      </c>
      <c r="AB729" s="48"/>
      <c r="AC729" s="48"/>
      <c r="AD729" s="48"/>
      <c r="AE729" s="48"/>
      <c r="AF729" s="48"/>
      <c r="AG729" s="48"/>
      <c r="AH729" s="48"/>
      <c r="AI729" s="48"/>
    </row>
    <row r="730">
      <c r="A730" s="41"/>
      <c r="B730" s="42" t="str">
        <f t="shared" si="1"/>
        <v/>
      </c>
      <c r="C730" s="38" t="s">
        <v>2006</v>
      </c>
      <c r="D730" s="43" t="s">
        <v>2007</v>
      </c>
      <c r="E730" s="38" t="s">
        <v>363</v>
      </c>
      <c r="F730" s="38" t="s">
        <v>438</v>
      </c>
      <c r="G730" s="43" t="s">
        <v>703</v>
      </c>
      <c r="H730" s="38" t="s">
        <v>6</v>
      </c>
      <c r="I730" s="43" t="s">
        <v>439</v>
      </c>
      <c r="J730" s="50"/>
      <c r="K730" s="50"/>
      <c r="L730" s="50"/>
      <c r="M730" s="43"/>
      <c r="N730" s="43"/>
      <c r="O730" s="38" t="s">
        <v>1932</v>
      </c>
      <c r="P730" s="51" t="s">
        <v>2008</v>
      </c>
      <c r="Q730" s="45">
        <v>44451.0</v>
      </c>
      <c r="R730" s="46" t="str">
        <f>IFERROR(__xludf.DUMMYFUNCTION("if(isblank($A730),"""",REGEXREPLACE($A730,   "",?(\d),?"",  ""$1""&amp;""-""&amp;$H730))"),"")</f>
        <v/>
      </c>
      <c r="S730" s="47" t="b">
        <f t="shared" si="2"/>
        <v>0</v>
      </c>
      <c r="T730" s="47" t="str">
        <f>IFERROR(__xludf.DUMMYFUNCTION("iferror(split(A730,"","",TRUE,TRUE),"""")"),"")</f>
        <v/>
      </c>
      <c r="U730" s="47"/>
      <c r="V730" s="47"/>
      <c r="W730" s="47"/>
      <c r="X730" s="46" t="str">
        <f>IFERROR(__xludf.DUMMYFUNCTION("if(T730="""","""",if($S730,""Not aligned w/ a specific learning goal."",T730&amp;"": ""&amp;vlookup(to_text(T730),'1.Learning-Goals'!$A$3:$B$100,2,FALSE)))"),"")</f>
        <v/>
      </c>
      <c r="Y730" s="46" t="str">
        <f>IFERROR(__xludf.DUMMYFUNCTION("if(U730="""","""",if($S730,""Not aligned w/ a specific learning goal."",U730&amp;"": ""&amp;vlookup(to_text(U730),'1.Learning-Goals'!$A$3:$B$100,2,FALSE)))"),"")</f>
        <v/>
      </c>
      <c r="Z730" s="46" t="str">
        <f>IFERROR(__xludf.DUMMYFUNCTION("if(V730="""","""",if($S730,""Not aligned w/ a specific learning goal."",V730&amp;"": ""&amp;vlookup(to_text(V730),'1.Learning-Goals'!$A$3:$B$100,2,FALSE)))"),"")</f>
        <v/>
      </c>
      <c r="AA730" s="46" t="str">
        <f>IFERROR(__xludf.DUMMYFUNCTION("if(W730="""","""",if($S730,""Not aligned w/ a specific learning goal."",W730&amp;"": ""&amp;vlookup(to_text(W730),'1.Learning-Goals'!$A$3:$B$100,2,FALSE)))"),"")</f>
        <v/>
      </c>
      <c r="AB730" s="48"/>
      <c r="AC730" s="48"/>
      <c r="AD730" s="48"/>
      <c r="AE730" s="48"/>
      <c r="AF730" s="48"/>
      <c r="AG730" s="48"/>
      <c r="AH730" s="48"/>
      <c r="AI730" s="48"/>
    </row>
    <row r="731">
      <c r="A731" s="41"/>
      <c r="B731" s="42" t="str">
        <f t="shared" si="1"/>
        <v/>
      </c>
      <c r="C731" s="38" t="s">
        <v>2009</v>
      </c>
      <c r="D731" s="43" t="s">
        <v>1794</v>
      </c>
      <c r="E731" s="38" t="s">
        <v>363</v>
      </c>
      <c r="F731" s="38" t="s">
        <v>438</v>
      </c>
      <c r="G731" s="43" t="s">
        <v>703</v>
      </c>
      <c r="H731" s="38" t="s">
        <v>6</v>
      </c>
      <c r="I731" s="43" t="s">
        <v>439</v>
      </c>
      <c r="J731" s="50"/>
      <c r="K731" s="50"/>
      <c r="L731" s="50"/>
      <c r="M731" s="43"/>
      <c r="N731" s="43"/>
      <c r="O731" s="38" t="s">
        <v>1932</v>
      </c>
      <c r="P731" s="51" t="s">
        <v>2010</v>
      </c>
      <c r="Q731" s="45">
        <v>44451.0</v>
      </c>
      <c r="R731" s="46" t="str">
        <f>IFERROR(__xludf.DUMMYFUNCTION("if(isblank($A731),"""",REGEXREPLACE($A731,   "",?(\d),?"",  ""$1""&amp;""-""&amp;$H731))"),"")</f>
        <v/>
      </c>
      <c r="S731" s="47" t="b">
        <f t="shared" si="2"/>
        <v>0</v>
      </c>
      <c r="T731" s="47" t="str">
        <f>IFERROR(__xludf.DUMMYFUNCTION("iferror(split(A731,"","",TRUE,TRUE),"""")"),"")</f>
        <v/>
      </c>
      <c r="U731" s="47"/>
      <c r="V731" s="47"/>
      <c r="W731" s="47"/>
      <c r="X731" s="46" t="str">
        <f>IFERROR(__xludf.DUMMYFUNCTION("if(T731="""","""",if($S731,""Not aligned w/ a specific learning goal."",T731&amp;"": ""&amp;vlookup(to_text(T731),'1.Learning-Goals'!$A$3:$B$100,2,FALSE)))"),"")</f>
        <v/>
      </c>
      <c r="Y731" s="46" t="str">
        <f>IFERROR(__xludf.DUMMYFUNCTION("if(U731="""","""",if($S731,""Not aligned w/ a specific learning goal."",U731&amp;"": ""&amp;vlookup(to_text(U731),'1.Learning-Goals'!$A$3:$B$100,2,FALSE)))"),"")</f>
        <v/>
      </c>
      <c r="Z731" s="46" t="str">
        <f>IFERROR(__xludf.DUMMYFUNCTION("if(V731="""","""",if($S731,""Not aligned w/ a specific learning goal."",V731&amp;"": ""&amp;vlookup(to_text(V731),'1.Learning-Goals'!$A$3:$B$100,2,FALSE)))"),"")</f>
        <v/>
      </c>
      <c r="AA731" s="46" t="str">
        <f>IFERROR(__xludf.DUMMYFUNCTION("if(W731="""","""",if($S731,""Not aligned w/ a specific learning goal."",W731&amp;"": ""&amp;vlookup(to_text(W731),'1.Learning-Goals'!$A$3:$B$100,2,FALSE)))"),"")</f>
        <v/>
      </c>
      <c r="AB731" s="48"/>
      <c r="AC731" s="48"/>
      <c r="AD731" s="48"/>
      <c r="AE731" s="48"/>
      <c r="AF731" s="48"/>
      <c r="AG731" s="48"/>
      <c r="AH731" s="48"/>
      <c r="AI731" s="48"/>
    </row>
    <row r="732">
      <c r="A732" s="41"/>
      <c r="B732" s="42" t="str">
        <f t="shared" si="1"/>
        <v/>
      </c>
      <c r="C732" s="38" t="s">
        <v>2011</v>
      </c>
      <c r="D732" s="43" t="s">
        <v>1816</v>
      </c>
      <c r="E732" s="38" t="s">
        <v>363</v>
      </c>
      <c r="F732" s="38" t="s">
        <v>438</v>
      </c>
      <c r="G732" s="43" t="s">
        <v>703</v>
      </c>
      <c r="H732" s="38" t="s">
        <v>6</v>
      </c>
      <c r="I732" s="43" t="s">
        <v>439</v>
      </c>
      <c r="J732" s="50"/>
      <c r="K732" s="50"/>
      <c r="L732" s="50"/>
      <c r="M732" s="43"/>
      <c r="N732" s="43"/>
      <c r="O732" s="38" t="s">
        <v>1932</v>
      </c>
      <c r="P732" s="51" t="s">
        <v>2012</v>
      </c>
      <c r="Q732" s="45">
        <v>44451.0</v>
      </c>
      <c r="R732" s="46" t="str">
        <f>IFERROR(__xludf.DUMMYFUNCTION("if(isblank($A732),"""",REGEXREPLACE($A732,   "",?(\d),?"",  ""$1""&amp;""-""&amp;$H732))"),"")</f>
        <v/>
      </c>
      <c r="S732" s="47" t="b">
        <f t="shared" si="2"/>
        <v>0</v>
      </c>
      <c r="T732" s="47" t="str">
        <f>IFERROR(__xludf.DUMMYFUNCTION("iferror(split(A732,"","",TRUE,TRUE),"""")"),"")</f>
        <v/>
      </c>
      <c r="U732" s="47"/>
      <c r="V732" s="47"/>
      <c r="W732" s="47"/>
      <c r="X732" s="46" t="str">
        <f>IFERROR(__xludf.DUMMYFUNCTION("if(T732="""","""",if($S732,""Not aligned w/ a specific learning goal."",T732&amp;"": ""&amp;vlookup(to_text(T732),'1.Learning-Goals'!$A$3:$B$100,2,FALSE)))"),"")</f>
        <v/>
      </c>
      <c r="Y732" s="46" t="str">
        <f>IFERROR(__xludf.DUMMYFUNCTION("if(U732="""","""",if($S732,""Not aligned w/ a specific learning goal."",U732&amp;"": ""&amp;vlookup(to_text(U732),'1.Learning-Goals'!$A$3:$B$100,2,FALSE)))"),"")</f>
        <v/>
      </c>
      <c r="Z732" s="46" t="str">
        <f>IFERROR(__xludf.DUMMYFUNCTION("if(V732="""","""",if($S732,""Not aligned w/ a specific learning goal."",V732&amp;"": ""&amp;vlookup(to_text(V732),'1.Learning-Goals'!$A$3:$B$100,2,FALSE)))"),"")</f>
        <v/>
      </c>
      <c r="AA732" s="46" t="str">
        <f>IFERROR(__xludf.DUMMYFUNCTION("if(W732="""","""",if($S732,""Not aligned w/ a specific learning goal."",W732&amp;"": ""&amp;vlookup(to_text(W732),'1.Learning-Goals'!$A$3:$B$100,2,FALSE)))"),"")</f>
        <v/>
      </c>
      <c r="AB732" s="48"/>
      <c r="AC732" s="48"/>
      <c r="AD732" s="48"/>
      <c r="AE732" s="48"/>
      <c r="AF732" s="48"/>
      <c r="AG732" s="48"/>
      <c r="AH732" s="48"/>
      <c r="AI732" s="48"/>
    </row>
    <row r="733">
      <c r="A733" s="41"/>
      <c r="B733" s="42" t="str">
        <f t="shared" si="1"/>
        <v/>
      </c>
      <c r="C733" s="38" t="s">
        <v>2013</v>
      </c>
      <c r="D733" s="43" t="s">
        <v>448</v>
      </c>
      <c r="E733" s="38" t="s">
        <v>363</v>
      </c>
      <c r="F733" s="38" t="s">
        <v>438</v>
      </c>
      <c r="G733" s="43" t="s">
        <v>703</v>
      </c>
      <c r="H733" s="38" t="s">
        <v>6</v>
      </c>
      <c r="I733" s="43" t="s">
        <v>439</v>
      </c>
      <c r="J733" s="50"/>
      <c r="K733" s="50"/>
      <c r="L733" s="50"/>
      <c r="M733" s="43"/>
      <c r="N733" s="43"/>
      <c r="O733" s="38" t="s">
        <v>1932</v>
      </c>
      <c r="P733" s="51" t="s">
        <v>2014</v>
      </c>
      <c r="Q733" s="45">
        <v>44451.0</v>
      </c>
      <c r="R733" s="46" t="str">
        <f>IFERROR(__xludf.DUMMYFUNCTION("if(isblank($A733),"""",REGEXREPLACE($A733,   "",?(\d),?"",  ""$1""&amp;""-""&amp;$H733))"),"")</f>
        <v/>
      </c>
      <c r="S733" s="47" t="b">
        <f t="shared" si="2"/>
        <v>0</v>
      </c>
      <c r="T733" s="47" t="str">
        <f>IFERROR(__xludf.DUMMYFUNCTION("iferror(split(A733,"","",TRUE,TRUE),"""")"),"")</f>
        <v/>
      </c>
      <c r="U733" s="47"/>
      <c r="V733" s="47"/>
      <c r="W733" s="47"/>
      <c r="X733" s="46" t="str">
        <f>IFERROR(__xludf.DUMMYFUNCTION("if(T733="""","""",if($S733,""Not aligned w/ a specific learning goal."",T733&amp;"": ""&amp;vlookup(to_text(T733),'1.Learning-Goals'!$A$3:$B$100,2,FALSE)))"),"")</f>
        <v/>
      </c>
      <c r="Y733" s="46" t="str">
        <f>IFERROR(__xludf.DUMMYFUNCTION("if(U733="""","""",if($S733,""Not aligned w/ a specific learning goal."",U733&amp;"": ""&amp;vlookup(to_text(U733),'1.Learning-Goals'!$A$3:$B$100,2,FALSE)))"),"")</f>
        <v/>
      </c>
      <c r="Z733" s="46" t="str">
        <f>IFERROR(__xludf.DUMMYFUNCTION("if(V733="""","""",if($S733,""Not aligned w/ a specific learning goal."",V733&amp;"": ""&amp;vlookup(to_text(V733),'1.Learning-Goals'!$A$3:$B$100,2,FALSE)))"),"")</f>
        <v/>
      </c>
      <c r="AA733" s="46" t="str">
        <f>IFERROR(__xludf.DUMMYFUNCTION("if(W733="""","""",if($S733,""Not aligned w/ a specific learning goal."",W733&amp;"": ""&amp;vlookup(to_text(W733),'1.Learning-Goals'!$A$3:$B$100,2,FALSE)))"),"")</f>
        <v/>
      </c>
      <c r="AB733" s="48"/>
      <c r="AC733" s="48"/>
      <c r="AD733" s="48"/>
      <c r="AE733" s="48"/>
      <c r="AF733" s="48"/>
      <c r="AG733" s="48"/>
      <c r="AH733" s="48"/>
      <c r="AI733" s="48"/>
    </row>
    <row r="734">
      <c r="A734" s="41"/>
      <c r="B734" s="42" t="str">
        <f t="shared" si="1"/>
        <v/>
      </c>
      <c r="C734" s="38" t="s">
        <v>2015</v>
      </c>
      <c r="D734" s="43" t="s">
        <v>2016</v>
      </c>
      <c r="E734" s="38" t="s">
        <v>363</v>
      </c>
      <c r="F734" s="38" t="s">
        <v>438</v>
      </c>
      <c r="G734" s="43" t="s">
        <v>703</v>
      </c>
      <c r="H734" s="38" t="s">
        <v>6</v>
      </c>
      <c r="I734" s="43" t="s">
        <v>439</v>
      </c>
      <c r="J734" s="50"/>
      <c r="K734" s="50"/>
      <c r="L734" s="50"/>
      <c r="M734" s="43"/>
      <c r="N734" s="43"/>
      <c r="O734" s="38" t="s">
        <v>1932</v>
      </c>
      <c r="P734" s="51" t="s">
        <v>2017</v>
      </c>
      <c r="Q734" s="45">
        <v>44451.0</v>
      </c>
      <c r="R734" s="46" t="str">
        <f>IFERROR(__xludf.DUMMYFUNCTION("if(isblank($A734),"""",REGEXREPLACE($A734,   "",?(\d),?"",  ""$1""&amp;""-""&amp;$H734))"),"")</f>
        <v/>
      </c>
      <c r="S734" s="47" t="b">
        <f t="shared" si="2"/>
        <v>0</v>
      </c>
      <c r="T734" s="47" t="str">
        <f>IFERROR(__xludf.DUMMYFUNCTION("iferror(split(A734,"","",TRUE,TRUE),"""")"),"")</f>
        <v/>
      </c>
      <c r="U734" s="47"/>
      <c r="V734" s="47"/>
      <c r="W734" s="47"/>
      <c r="X734" s="46" t="str">
        <f>IFERROR(__xludf.DUMMYFUNCTION("if(T734="""","""",if($S734,""Not aligned w/ a specific learning goal."",T734&amp;"": ""&amp;vlookup(to_text(T734),'1.Learning-Goals'!$A$3:$B$100,2,FALSE)))"),"")</f>
        <v/>
      </c>
      <c r="Y734" s="46" t="str">
        <f>IFERROR(__xludf.DUMMYFUNCTION("if(U734="""","""",if($S734,""Not aligned w/ a specific learning goal."",U734&amp;"": ""&amp;vlookup(to_text(U734),'1.Learning-Goals'!$A$3:$B$100,2,FALSE)))"),"")</f>
        <v/>
      </c>
      <c r="Z734" s="46" t="str">
        <f>IFERROR(__xludf.DUMMYFUNCTION("if(V734="""","""",if($S734,""Not aligned w/ a specific learning goal."",V734&amp;"": ""&amp;vlookup(to_text(V734),'1.Learning-Goals'!$A$3:$B$100,2,FALSE)))"),"")</f>
        <v/>
      </c>
      <c r="AA734" s="46" t="str">
        <f>IFERROR(__xludf.DUMMYFUNCTION("if(W734="""","""",if($S734,""Not aligned w/ a specific learning goal."",W734&amp;"": ""&amp;vlookup(to_text(W734),'1.Learning-Goals'!$A$3:$B$100,2,FALSE)))"),"")</f>
        <v/>
      </c>
      <c r="AB734" s="48"/>
      <c r="AC734" s="48"/>
      <c r="AD734" s="48"/>
      <c r="AE734" s="48"/>
      <c r="AF734" s="48"/>
      <c r="AG734" s="48"/>
      <c r="AH734" s="48"/>
      <c r="AI734" s="48"/>
    </row>
    <row r="735">
      <c r="A735" s="41"/>
      <c r="B735" s="42" t="str">
        <f t="shared" si="1"/>
        <v/>
      </c>
      <c r="C735" s="38" t="s">
        <v>2018</v>
      </c>
      <c r="D735" s="43" t="s">
        <v>1842</v>
      </c>
      <c r="E735" s="38" t="s">
        <v>363</v>
      </c>
      <c r="F735" s="38" t="s">
        <v>438</v>
      </c>
      <c r="G735" s="43" t="s">
        <v>703</v>
      </c>
      <c r="H735" s="38" t="s">
        <v>6</v>
      </c>
      <c r="I735" s="43" t="s">
        <v>439</v>
      </c>
      <c r="J735" s="50"/>
      <c r="K735" s="50"/>
      <c r="L735" s="50"/>
      <c r="M735" s="43"/>
      <c r="N735" s="43"/>
      <c r="O735" s="38" t="s">
        <v>1932</v>
      </c>
      <c r="P735" s="51" t="s">
        <v>2019</v>
      </c>
      <c r="Q735" s="45">
        <v>44451.0</v>
      </c>
      <c r="R735" s="46" t="str">
        <f>IFERROR(__xludf.DUMMYFUNCTION("if(isblank($A735),"""",REGEXREPLACE($A735,   "",?(\d),?"",  ""$1""&amp;""-""&amp;$H735))"),"")</f>
        <v/>
      </c>
      <c r="S735" s="47" t="b">
        <f t="shared" si="2"/>
        <v>0</v>
      </c>
      <c r="T735" s="47" t="str">
        <f>IFERROR(__xludf.DUMMYFUNCTION("iferror(split(A735,"","",TRUE,TRUE),"""")"),"")</f>
        <v/>
      </c>
      <c r="U735" s="47"/>
      <c r="V735" s="47"/>
      <c r="W735" s="47"/>
      <c r="X735" s="46" t="str">
        <f>IFERROR(__xludf.DUMMYFUNCTION("if(T735="""","""",if($S735,""Not aligned w/ a specific learning goal."",T735&amp;"": ""&amp;vlookup(to_text(T735),'1.Learning-Goals'!$A$3:$B$100,2,FALSE)))"),"")</f>
        <v/>
      </c>
      <c r="Y735" s="46" t="str">
        <f>IFERROR(__xludf.DUMMYFUNCTION("if(U735="""","""",if($S735,""Not aligned w/ a specific learning goal."",U735&amp;"": ""&amp;vlookup(to_text(U735),'1.Learning-Goals'!$A$3:$B$100,2,FALSE)))"),"")</f>
        <v/>
      </c>
      <c r="Z735" s="46" t="str">
        <f>IFERROR(__xludf.DUMMYFUNCTION("if(V735="""","""",if($S735,""Not aligned w/ a specific learning goal."",V735&amp;"": ""&amp;vlookup(to_text(V735),'1.Learning-Goals'!$A$3:$B$100,2,FALSE)))"),"")</f>
        <v/>
      </c>
      <c r="AA735" s="46" t="str">
        <f>IFERROR(__xludf.DUMMYFUNCTION("if(W735="""","""",if($S735,""Not aligned w/ a specific learning goal."",W735&amp;"": ""&amp;vlookup(to_text(W735),'1.Learning-Goals'!$A$3:$B$100,2,FALSE)))"),"")</f>
        <v/>
      </c>
      <c r="AB735" s="48"/>
      <c r="AC735" s="48"/>
      <c r="AD735" s="48"/>
      <c r="AE735" s="48"/>
      <c r="AF735" s="48"/>
      <c r="AG735" s="48"/>
      <c r="AH735" s="48"/>
      <c r="AI735" s="48"/>
    </row>
    <row r="736">
      <c r="A736" s="41"/>
      <c r="B736" s="42" t="str">
        <f t="shared" si="1"/>
        <v/>
      </c>
      <c r="C736" s="38" t="s">
        <v>2020</v>
      </c>
      <c r="D736" s="43" t="s">
        <v>1845</v>
      </c>
      <c r="E736" s="38" t="s">
        <v>363</v>
      </c>
      <c r="F736" s="38" t="s">
        <v>438</v>
      </c>
      <c r="G736" s="43" t="s">
        <v>703</v>
      </c>
      <c r="H736" s="38" t="s">
        <v>6</v>
      </c>
      <c r="I736" s="43" t="s">
        <v>439</v>
      </c>
      <c r="J736" s="50"/>
      <c r="K736" s="50"/>
      <c r="L736" s="50"/>
      <c r="M736" s="43"/>
      <c r="N736" s="43"/>
      <c r="O736" s="38" t="s">
        <v>1932</v>
      </c>
      <c r="P736" s="51" t="s">
        <v>2021</v>
      </c>
      <c r="Q736" s="45">
        <v>44451.0</v>
      </c>
      <c r="R736" s="46" t="str">
        <f>IFERROR(__xludf.DUMMYFUNCTION("if(isblank($A736),"""",REGEXREPLACE($A736,   "",?(\d),?"",  ""$1""&amp;""-""&amp;$H736))"),"")</f>
        <v/>
      </c>
      <c r="S736" s="47" t="b">
        <f t="shared" si="2"/>
        <v>0</v>
      </c>
      <c r="T736" s="47" t="str">
        <f>IFERROR(__xludf.DUMMYFUNCTION("iferror(split(A736,"","",TRUE,TRUE),"""")"),"")</f>
        <v/>
      </c>
      <c r="U736" s="47"/>
      <c r="V736" s="47"/>
      <c r="W736" s="47"/>
      <c r="X736" s="46" t="str">
        <f>IFERROR(__xludf.DUMMYFUNCTION("if(T736="""","""",if($S736,""Not aligned w/ a specific learning goal."",T736&amp;"": ""&amp;vlookup(to_text(T736),'1.Learning-Goals'!$A$3:$B$100,2,FALSE)))"),"")</f>
        <v/>
      </c>
      <c r="Y736" s="46" t="str">
        <f>IFERROR(__xludf.DUMMYFUNCTION("if(U736="""","""",if($S736,""Not aligned w/ a specific learning goal."",U736&amp;"": ""&amp;vlookup(to_text(U736),'1.Learning-Goals'!$A$3:$B$100,2,FALSE)))"),"")</f>
        <v/>
      </c>
      <c r="Z736" s="46" t="str">
        <f>IFERROR(__xludf.DUMMYFUNCTION("if(V736="""","""",if($S736,""Not aligned w/ a specific learning goal."",V736&amp;"": ""&amp;vlookup(to_text(V736),'1.Learning-Goals'!$A$3:$B$100,2,FALSE)))"),"")</f>
        <v/>
      </c>
      <c r="AA736" s="46" t="str">
        <f>IFERROR(__xludf.DUMMYFUNCTION("if(W736="""","""",if($S736,""Not aligned w/ a specific learning goal."",W736&amp;"": ""&amp;vlookup(to_text(W736),'1.Learning-Goals'!$A$3:$B$100,2,FALSE)))"),"")</f>
        <v/>
      </c>
      <c r="AB736" s="48"/>
      <c r="AC736" s="48"/>
      <c r="AD736" s="48"/>
      <c r="AE736" s="48"/>
      <c r="AF736" s="48"/>
      <c r="AG736" s="48"/>
      <c r="AH736" s="48"/>
      <c r="AI736" s="48"/>
    </row>
    <row r="737">
      <c r="A737" s="41"/>
      <c r="B737" s="42" t="str">
        <f t="shared" si="1"/>
        <v/>
      </c>
      <c r="C737" s="38" t="s">
        <v>2022</v>
      </c>
      <c r="D737" s="43" t="s">
        <v>1848</v>
      </c>
      <c r="E737" s="38" t="s">
        <v>363</v>
      </c>
      <c r="F737" s="38" t="s">
        <v>438</v>
      </c>
      <c r="G737" s="43" t="s">
        <v>703</v>
      </c>
      <c r="H737" s="38" t="s">
        <v>6</v>
      </c>
      <c r="I737" s="43" t="s">
        <v>439</v>
      </c>
      <c r="J737" s="50"/>
      <c r="K737" s="50"/>
      <c r="L737" s="50"/>
      <c r="M737" s="43"/>
      <c r="N737" s="43"/>
      <c r="O737" s="38" t="s">
        <v>1932</v>
      </c>
      <c r="P737" s="51" t="s">
        <v>2023</v>
      </c>
      <c r="Q737" s="45">
        <v>44451.0</v>
      </c>
      <c r="R737" s="46" t="str">
        <f>IFERROR(__xludf.DUMMYFUNCTION("if(isblank($A737),"""",REGEXREPLACE($A737,   "",?(\d),?"",  ""$1""&amp;""-""&amp;$H737))"),"")</f>
        <v/>
      </c>
      <c r="S737" s="47" t="b">
        <f t="shared" si="2"/>
        <v>0</v>
      </c>
      <c r="T737" s="47" t="str">
        <f>IFERROR(__xludf.DUMMYFUNCTION("iferror(split(A737,"","",TRUE,TRUE),"""")"),"")</f>
        <v/>
      </c>
      <c r="U737" s="47"/>
      <c r="V737" s="47"/>
      <c r="W737" s="47"/>
      <c r="X737" s="46" t="str">
        <f>IFERROR(__xludf.DUMMYFUNCTION("if(T737="""","""",if($S737,""Not aligned w/ a specific learning goal."",T737&amp;"": ""&amp;vlookup(to_text(T737),'1.Learning-Goals'!$A$3:$B$100,2,FALSE)))"),"")</f>
        <v/>
      </c>
      <c r="Y737" s="46" t="str">
        <f>IFERROR(__xludf.DUMMYFUNCTION("if(U737="""","""",if($S737,""Not aligned w/ a specific learning goal."",U737&amp;"": ""&amp;vlookup(to_text(U737),'1.Learning-Goals'!$A$3:$B$100,2,FALSE)))"),"")</f>
        <v/>
      </c>
      <c r="Z737" s="46" t="str">
        <f>IFERROR(__xludf.DUMMYFUNCTION("if(V737="""","""",if($S737,""Not aligned w/ a specific learning goal."",V737&amp;"": ""&amp;vlookup(to_text(V737),'1.Learning-Goals'!$A$3:$B$100,2,FALSE)))"),"")</f>
        <v/>
      </c>
      <c r="AA737" s="46" t="str">
        <f>IFERROR(__xludf.DUMMYFUNCTION("if(W737="""","""",if($S737,""Not aligned w/ a specific learning goal."",W737&amp;"": ""&amp;vlookup(to_text(W737),'1.Learning-Goals'!$A$3:$B$100,2,FALSE)))"),"")</f>
        <v/>
      </c>
      <c r="AB737" s="48"/>
      <c r="AC737" s="48"/>
      <c r="AD737" s="48"/>
      <c r="AE737" s="48"/>
      <c r="AF737" s="48"/>
      <c r="AG737" s="48"/>
      <c r="AH737" s="48"/>
      <c r="AI737" s="48"/>
    </row>
    <row r="738">
      <c r="A738" s="41"/>
      <c r="B738" s="42" t="str">
        <f t="shared" si="1"/>
        <v/>
      </c>
      <c r="C738" s="38" t="s">
        <v>2024</v>
      </c>
      <c r="D738" s="43" t="s">
        <v>1976</v>
      </c>
      <c r="E738" s="38" t="s">
        <v>363</v>
      </c>
      <c r="F738" s="38" t="s">
        <v>438</v>
      </c>
      <c r="G738" s="43" t="s">
        <v>703</v>
      </c>
      <c r="H738" s="38" t="s">
        <v>6</v>
      </c>
      <c r="I738" s="43" t="s">
        <v>439</v>
      </c>
      <c r="J738" s="50"/>
      <c r="K738" s="50"/>
      <c r="L738" s="50"/>
      <c r="M738" s="43"/>
      <c r="N738" s="43"/>
      <c r="O738" s="38" t="s">
        <v>1932</v>
      </c>
      <c r="P738" s="51" t="s">
        <v>2025</v>
      </c>
      <c r="Q738" s="45">
        <v>44451.0</v>
      </c>
      <c r="R738" s="46" t="str">
        <f>IFERROR(__xludf.DUMMYFUNCTION("if(isblank($A738),"""",REGEXREPLACE($A738,   "",?(\d),?"",  ""$1""&amp;""-""&amp;$H738))"),"")</f>
        <v/>
      </c>
      <c r="S738" s="47" t="b">
        <f t="shared" si="2"/>
        <v>0</v>
      </c>
      <c r="T738" s="47" t="str">
        <f>IFERROR(__xludf.DUMMYFUNCTION("iferror(split(A738,"","",TRUE,TRUE),"""")"),"")</f>
        <v/>
      </c>
      <c r="U738" s="47"/>
      <c r="V738" s="47"/>
      <c r="W738" s="47"/>
      <c r="X738" s="46" t="str">
        <f>IFERROR(__xludf.DUMMYFUNCTION("if(T738="""","""",if($S738,""Not aligned w/ a specific learning goal."",T738&amp;"": ""&amp;vlookup(to_text(T738),'1.Learning-Goals'!$A$3:$B$100,2,FALSE)))"),"")</f>
        <v/>
      </c>
      <c r="Y738" s="46" t="str">
        <f>IFERROR(__xludf.DUMMYFUNCTION("if(U738="""","""",if($S738,""Not aligned w/ a specific learning goal."",U738&amp;"": ""&amp;vlookup(to_text(U738),'1.Learning-Goals'!$A$3:$B$100,2,FALSE)))"),"")</f>
        <v/>
      </c>
      <c r="Z738" s="46" t="str">
        <f>IFERROR(__xludf.DUMMYFUNCTION("if(V738="""","""",if($S738,""Not aligned w/ a specific learning goal."",V738&amp;"": ""&amp;vlookup(to_text(V738),'1.Learning-Goals'!$A$3:$B$100,2,FALSE)))"),"")</f>
        <v/>
      </c>
      <c r="AA738" s="46" t="str">
        <f>IFERROR(__xludf.DUMMYFUNCTION("if(W738="""","""",if($S738,""Not aligned w/ a specific learning goal."",W738&amp;"": ""&amp;vlookup(to_text(W738),'1.Learning-Goals'!$A$3:$B$100,2,FALSE)))"),"")</f>
        <v/>
      </c>
      <c r="AB738" s="48"/>
      <c r="AC738" s="48"/>
      <c r="AD738" s="48"/>
      <c r="AE738" s="48"/>
      <c r="AF738" s="48"/>
      <c r="AG738" s="48"/>
      <c r="AH738" s="48"/>
      <c r="AI738" s="48"/>
    </row>
    <row r="739">
      <c r="A739" s="41"/>
      <c r="B739" s="42" t="str">
        <f t="shared" si="1"/>
        <v/>
      </c>
      <c r="C739" s="38" t="s">
        <v>2026</v>
      </c>
      <c r="D739" s="43" t="s">
        <v>1979</v>
      </c>
      <c r="E739" s="38" t="s">
        <v>363</v>
      </c>
      <c r="F739" s="38" t="s">
        <v>438</v>
      </c>
      <c r="G739" s="43" t="s">
        <v>703</v>
      </c>
      <c r="H739" s="38" t="s">
        <v>6</v>
      </c>
      <c r="I739" s="43" t="s">
        <v>439</v>
      </c>
      <c r="J739" s="50"/>
      <c r="K739" s="50"/>
      <c r="L739" s="50"/>
      <c r="M739" s="43"/>
      <c r="N739" s="43"/>
      <c r="O739" s="38" t="s">
        <v>1932</v>
      </c>
      <c r="P739" s="51" t="s">
        <v>2027</v>
      </c>
      <c r="Q739" s="45">
        <v>44451.0</v>
      </c>
      <c r="R739" s="46" t="str">
        <f>IFERROR(__xludf.DUMMYFUNCTION("if(isblank($A739),"""",REGEXREPLACE($A739,   "",?(\d),?"",  ""$1""&amp;""-""&amp;$H739))"),"")</f>
        <v/>
      </c>
      <c r="S739" s="47" t="b">
        <f t="shared" si="2"/>
        <v>0</v>
      </c>
      <c r="T739" s="47" t="str">
        <f>IFERROR(__xludf.DUMMYFUNCTION("iferror(split(A739,"","",TRUE,TRUE),"""")"),"")</f>
        <v/>
      </c>
      <c r="U739" s="47"/>
      <c r="V739" s="47"/>
      <c r="W739" s="47"/>
      <c r="X739" s="46" t="str">
        <f>IFERROR(__xludf.DUMMYFUNCTION("if(T739="""","""",if($S739,""Not aligned w/ a specific learning goal."",T739&amp;"": ""&amp;vlookup(to_text(T739),'1.Learning-Goals'!$A$3:$B$100,2,FALSE)))"),"")</f>
        <v/>
      </c>
      <c r="Y739" s="46" t="str">
        <f>IFERROR(__xludf.DUMMYFUNCTION("if(U739="""","""",if($S739,""Not aligned w/ a specific learning goal."",U739&amp;"": ""&amp;vlookup(to_text(U739),'1.Learning-Goals'!$A$3:$B$100,2,FALSE)))"),"")</f>
        <v/>
      </c>
      <c r="Z739" s="46" t="str">
        <f>IFERROR(__xludf.DUMMYFUNCTION("if(V739="""","""",if($S739,""Not aligned w/ a specific learning goal."",V739&amp;"": ""&amp;vlookup(to_text(V739),'1.Learning-Goals'!$A$3:$B$100,2,FALSE)))"),"")</f>
        <v/>
      </c>
      <c r="AA739" s="46" t="str">
        <f>IFERROR(__xludf.DUMMYFUNCTION("if(W739="""","""",if($S739,""Not aligned w/ a specific learning goal."",W739&amp;"": ""&amp;vlookup(to_text(W739),'1.Learning-Goals'!$A$3:$B$100,2,FALSE)))"),"")</f>
        <v/>
      </c>
      <c r="AB739" s="48"/>
      <c r="AC739" s="48"/>
      <c r="AD739" s="48"/>
      <c r="AE739" s="48"/>
      <c r="AF739" s="48"/>
      <c r="AG739" s="48"/>
      <c r="AH739" s="48"/>
      <c r="AI739" s="48"/>
    </row>
    <row r="740">
      <c r="A740" s="41"/>
      <c r="B740" s="42" t="str">
        <f t="shared" si="1"/>
        <v/>
      </c>
      <c r="C740" s="38" t="s">
        <v>2028</v>
      </c>
      <c r="D740" s="43" t="s">
        <v>1931</v>
      </c>
      <c r="E740" s="38" t="s">
        <v>363</v>
      </c>
      <c r="F740" s="38" t="s">
        <v>438</v>
      </c>
      <c r="G740" s="43" t="s">
        <v>752</v>
      </c>
      <c r="H740" s="38" t="s">
        <v>6</v>
      </c>
      <c r="I740" s="43" t="s">
        <v>439</v>
      </c>
      <c r="J740" s="50"/>
      <c r="K740" s="50"/>
      <c r="L740" s="50"/>
      <c r="M740" s="43"/>
      <c r="N740" s="43"/>
      <c r="O740" s="38" t="s">
        <v>1932</v>
      </c>
      <c r="P740" s="51" t="s">
        <v>2029</v>
      </c>
      <c r="Q740" s="45">
        <v>44451.0</v>
      </c>
      <c r="R740" s="46" t="str">
        <f>IFERROR(__xludf.DUMMYFUNCTION("if(isblank($A740),"""",REGEXREPLACE($A740,   "",?(\d),?"",  ""$1""&amp;""-""&amp;$H740))"),"")</f>
        <v/>
      </c>
      <c r="S740" s="47" t="b">
        <f t="shared" si="2"/>
        <v>0</v>
      </c>
      <c r="T740" s="47" t="str">
        <f>IFERROR(__xludf.DUMMYFUNCTION("iferror(split(A740,"","",TRUE,TRUE),"""")"),"")</f>
        <v/>
      </c>
      <c r="U740" s="47"/>
      <c r="V740" s="47"/>
      <c r="W740" s="47"/>
      <c r="X740" s="46" t="str">
        <f>IFERROR(__xludf.DUMMYFUNCTION("if(T740="""","""",if($S740,""Not aligned w/ a specific learning goal."",T740&amp;"": ""&amp;vlookup(to_text(T740),'1.Learning-Goals'!$A$3:$B$100,2,FALSE)))"),"")</f>
        <v/>
      </c>
      <c r="Y740" s="46" t="str">
        <f>IFERROR(__xludf.DUMMYFUNCTION("if(U740="""","""",if($S740,""Not aligned w/ a specific learning goal."",U740&amp;"": ""&amp;vlookup(to_text(U740),'1.Learning-Goals'!$A$3:$B$100,2,FALSE)))"),"")</f>
        <v/>
      </c>
      <c r="Z740" s="46" t="str">
        <f>IFERROR(__xludf.DUMMYFUNCTION("if(V740="""","""",if($S740,""Not aligned w/ a specific learning goal."",V740&amp;"": ""&amp;vlookup(to_text(V740),'1.Learning-Goals'!$A$3:$B$100,2,FALSE)))"),"")</f>
        <v/>
      </c>
      <c r="AA740" s="46" t="str">
        <f>IFERROR(__xludf.DUMMYFUNCTION("if(W740="""","""",if($S740,""Not aligned w/ a specific learning goal."",W740&amp;"": ""&amp;vlookup(to_text(W740),'1.Learning-Goals'!$A$3:$B$100,2,FALSE)))"),"")</f>
        <v/>
      </c>
      <c r="AB740" s="48"/>
      <c r="AC740" s="48"/>
      <c r="AD740" s="48"/>
      <c r="AE740" s="48"/>
      <c r="AF740" s="48"/>
      <c r="AG740" s="48"/>
      <c r="AH740" s="48"/>
      <c r="AI740" s="48"/>
    </row>
    <row r="741">
      <c r="A741" s="41"/>
      <c r="B741" s="42" t="str">
        <f t="shared" si="1"/>
        <v/>
      </c>
      <c r="C741" s="38" t="s">
        <v>2030</v>
      </c>
      <c r="D741" s="43" t="s">
        <v>2031</v>
      </c>
      <c r="E741" s="38" t="s">
        <v>363</v>
      </c>
      <c r="F741" s="38" t="s">
        <v>438</v>
      </c>
      <c r="G741" s="43" t="s">
        <v>752</v>
      </c>
      <c r="H741" s="38" t="s">
        <v>6</v>
      </c>
      <c r="I741" s="43" t="s">
        <v>439</v>
      </c>
      <c r="J741" s="50"/>
      <c r="K741" s="50"/>
      <c r="L741" s="50"/>
      <c r="M741" s="43"/>
      <c r="N741" s="43"/>
      <c r="O741" s="38" t="s">
        <v>1932</v>
      </c>
      <c r="P741" s="51" t="s">
        <v>2032</v>
      </c>
      <c r="Q741" s="45">
        <v>44451.0</v>
      </c>
      <c r="R741" s="46" t="str">
        <f>IFERROR(__xludf.DUMMYFUNCTION("if(isblank($A741),"""",REGEXREPLACE($A741,   "",?(\d),?"",  ""$1""&amp;""-""&amp;$H741))"),"")</f>
        <v/>
      </c>
      <c r="S741" s="47" t="b">
        <f t="shared" si="2"/>
        <v>0</v>
      </c>
      <c r="T741" s="47" t="str">
        <f>IFERROR(__xludf.DUMMYFUNCTION("iferror(split(A741,"","",TRUE,TRUE),"""")"),"")</f>
        <v/>
      </c>
      <c r="U741" s="47"/>
      <c r="V741" s="47"/>
      <c r="W741" s="47"/>
      <c r="X741" s="46" t="str">
        <f>IFERROR(__xludf.DUMMYFUNCTION("if(T741="""","""",if($S741,""Not aligned w/ a specific learning goal."",T741&amp;"": ""&amp;vlookup(to_text(T741),'1.Learning-Goals'!$A$3:$B$100,2,FALSE)))"),"")</f>
        <v/>
      </c>
      <c r="Y741" s="46" t="str">
        <f>IFERROR(__xludf.DUMMYFUNCTION("if(U741="""","""",if($S741,""Not aligned w/ a specific learning goal."",U741&amp;"": ""&amp;vlookup(to_text(U741),'1.Learning-Goals'!$A$3:$B$100,2,FALSE)))"),"")</f>
        <v/>
      </c>
      <c r="Z741" s="46" t="str">
        <f>IFERROR(__xludf.DUMMYFUNCTION("if(V741="""","""",if($S741,""Not aligned w/ a specific learning goal."",V741&amp;"": ""&amp;vlookup(to_text(V741),'1.Learning-Goals'!$A$3:$B$100,2,FALSE)))"),"")</f>
        <v/>
      </c>
      <c r="AA741" s="46" t="str">
        <f>IFERROR(__xludf.DUMMYFUNCTION("if(W741="""","""",if($S741,""Not aligned w/ a specific learning goal."",W741&amp;"": ""&amp;vlookup(to_text(W741),'1.Learning-Goals'!$A$3:$B$100,2,FALSE)))"),"")</f>
        <v/>
      </c>
      <c r="AB741" s="48"/>
      <c r="AC741" s="48"/>
      <c r="AD741" s="48"/>
      <c r="AE741" s="48"/>
      <c r="AF741" s="48"/>
      <c r="AG741" s="48"/>
      <c r="AH741" s="48"/>
      <c r="AI741" s="48"/>
    </row>
    <row r="742">
      <c r="A742" s="41"/>
      <c r="B742" s="42" t="str">
        <f t="shared" si="1"/>
        <v/>
      </c>
      <c r="C742" s="38" t="s">
        <v>2033</v>
      </c>
      <c r="D742" s="43" t="s">
        <v>2034</v>
      </c>
      <c r="E742" s="38" t="s">
        <v>363</v>
      </c>
      <c r="F742" s="38" t="s">
        <v>438</v>
      </c>
      <c r="G742" s="43" t="s">
        <v>752</v>
      </c>
      <c r="H742" s="38" t="s">
        <v>6</v>
      </c>
      <c r="I742" s="43" t="s">
        <v>439</v>
      </c>
      <c r="J742" s="50"/>
      <c r="K742" s="50"/>
      <c r="L742" s="50"/>
      <c r="M742" s="43"/>
      <c r="N742" s="43"/>
      <c r="O742" s="38" t="s">
        <v>1932</v>
      </c>
      <c r="P742" s="51" t="s">
        <v>2035</v>
      </c>
      <c r="Q742" s="45">
        <v>44451.0</v>
      </c>
      <c r="R742" s="46" t="str">
        <f>IFERROR(__xludf.DUMMYFUNCTION("if(isblank($A742),"""",REGEXREPLACE($A742,   "",?(\d),?"",  ""$1""&amp;""-""&amp;$H742))"),"")</f>
        <v/>
      </c>
      <c r="S742" s="47" t="b">
        <f t="shared" si="2"/>
        <v>0</v>
      </c>
      <c r="T742" s="47" t="str">
        <f>IFERROR(__xludf.DUMMYFUNCTION("iferror(split(A742,"","",TRUE,TRUE),"""")"),"")</f>
        <v/>
      </c>
      <c r="U742" s="47"/>
      <c r="V742" s="47"/>
      <c r="W742" s="47"/>
      <c r="X742" s="46" t="str">
        <f>IFERROR(__xludf.DUMMYFUNCTION("if(T742="""","""",if($S742,""Not aligned w/ a specific learning goal."",T742&amp;"": ""&amp;vlookup(to_text(T742),'1.Learning-Goals'!$A$3:$B$100,2,FALSE)))"),"")</f>
        <v/>
      </c>
      <c r="Y742" s="46" t="str">
        <f>IFERROR(__xludf.DUMMYFUNCTION("if(U742="""","""",if($S742,""Not aligned w/ a specific learning goal."",U742&amp;"": ""&amp;vlookup(to_text(U742),'1.Learning-Goals'!$A$3:$B$100,2,FALSE)))"),"")</f>
        <v/>
      </c>
      <c r="Z742" s="46" t="str">
        <f>IFERROR(__xludf.DUMMYFUNCTION("if(V742="""","""",if($S742,""Not aligned w/ a specific learning goal."",V742&amp;"": ""&amp;vlookup(to_text(V742),'1.Learning-Goals'!$A$3:$B$100,2,FALSE)))"),"")</f>
        <v/>
      </c>
      <c r="AA742" s="46" t="str">
        <f>IFERROR(__xludf.DUMMYFUNCTION("if(W742="""","""",if($S742,""Not aligned w/ a specific learning goal."",W742&amp;"": ""&amp;vlookup(to_text(W742),'1.Learning-Goals'!$A$3:$B$100,2,FALSE)))"),"")</f>
        <v/>
      </c>
      <c r="AB742" s="48"/>
      <c r="AC742" s="48"/>
      <c r="AD742" s="48"/>
      <c r="AE742" s="48"/>
      <c r="AF742" s="48"/>
      <c r="AG742" s="48"/>
      <c r="AH742" s="48"/>
      <c r="AI742" s="48"/>
    </row>
    <row r="743">
      <c r="A743" s="41"/>
      <c r="B743" s="42" t="str">
        <f t="shared" si="1"/>
        <v/>
      </c>
      <c r="C743" s="38" t="s">
        <v>2036</v>
      </c>
      <c r="D743" s="43" t="s">
        <v>1869</v>
      </c>
      <c r="E743" s="38" t="s">
        <v>363</v>
      </c>
      <c r="F743" s="38" t="s">
        <v>438</v>
      </c>
      <c r="G743" s="43" t="s">
        <v>752</v>
      </c>
      <c r="H743" s="38" t="s">
        <v>6</v>
      </c>
      <c r="I743" s="43" t="s">
        <v>439</v>
      </c>
      <c r="J743" s="50"/>
      <c r="K743" s="50"/>
      <c r="L743" s="50"/>
      <c r="M743" s="43"/>
      <c r="N743" s="43"/>
      <c r="O743" s="38" t="s">
        <v>1932</v>
      </c>
      <c r="P743" s="51" t="s">
        <v>2037</v>
      </c>
      <c r="Q743" s="45">
        <v>44451.0</v>
      </c>
      <c r="R743" s="46" t="str">
        <f>IFERROR(__xludf.DUMMYFUNCTION("if(isblank($A743),"""",REGEXREPLACE($A743,   "",?(\d),?"",  ""$1""&amp;""-""&amp;$H743))"),"")</f>
        <v/>
      </c>
      <c r="S743" s="47" t="b">
        <f t="shared" si="2"/>
        <v>0</v>
      </c>
      <c r="T743" s="47" t="str">
        <f>IFERROR(__xludf.DUMMYFUNCTION("iferror(split(A743,"","",TRUE,TRUE),"""")"),"")</f>
        <v/>
      </c>
      <c r="U743" s="47"/>
      <c r="V743" s="47"/>
      <c r="W743" s="47"/>
      <c r="X743" s="46" t="str">
        <f>IFERROR(__xludf.DUMMYFUNCTION("if(T743="""","""",if($S743,""Not aligned w/ a specific learning goal."",T743&amp;"": ""&amp;vlookup(to_text(T743),'1.Learning-Goals'!$A$3:$B$100,2,FALSE)))"),"")</f>
        <v/>
      </c>
      <c r="Y743" s="46" t="str">
        <f>IFERROR(__xludf.DUMMYFUNCTION("if(U743="""","""",if($S743,""Not aligned w/ a specific learning goal."",U743&amp;"": ""&amp;vlookup(to_text(U743),'1.Learning-Goals'!$A$3:$B$100,2,FALSE)))"),"")</f>
        <v/>
      </c>
      <c r="Z743" s="46" t="str">
        <f>IFERROR(__xludf.DUMMYFUNCTION("if(V743="""","""",if($S743,""Not aligned w/ a specific learning goal."",V743&amp;"": ""&amp;vlookup(to_text(V743),'1.Learning-Goals'!$A$3:$B$100,2,FALSE)))"),"")</f>
        <v/>
      </c>
      <c r="AA743" s="46" t="str">
        <f>IFERROR(__xludf.DUMMYFUNCTION("if(W743="""","""",if($S743,""Not aligned w/ a specific learning goal."",W743&amp;"": ""&amp;vlookup(to_text(W743),'1.Learning-Goals'!$A$3:$B$100,2,FALSE)))"),"")</f>
        <v/>
      </c>
      <c r="AB743" s="48"/>
      <c r="AC743" s="48"/>
      <c r="AD743" s="48"/>
      <c r="AE743" s="48"/>
      <c r="AF743" s="48"/>
      <c r="AG743" s="48"/>
      <c r="AH743" s="48"/>
      <c r="AI743" s="48"/>
    </row>
    <row r="744">
      <c r="A744" s="41"/>
      <c r="B744" s="42" t="str">
        <f t="shared" si="1"/>
        <v/>
      </c>
      <c r="C744" s="38" t="s">
        <v>2038</v>
      </c>
      <c r="D744" s="43" t="s">
        <v>1794</v>
      </c>
      <c r="E744" s="38" t="s">
        <v>363</v>
      </c>
      <c r="F744" s="38" t="s">
        <v>438</v>
      </c>
      <c r="G744" s="43" t="s">
        <v>752</v>
      </c>
      <c r="H744" s="38" t="s">
        <v>6</v>
      </c>
      <c r="I744" s="43" t="s">
        <v>439</v>
      </c>
      <c r="J744" s="50"/>
      <c r="K744" s="50"/>
      <c r="L744" s="50"/>
      <c r="M744" s="43"/>
      <c r="N744" s="43"/>
      <c r="O744" s="38" t="s">
        <v>1932</v>
      </c>
      <c r="P744" s="51" t="s">
        <v>2039</v>
      </c>
      <c r="Q744" s="45">
        <v>44451.0</v>
      </c>
      <c r="R744" s="46" t="str">
        <f>IFERROR(__xludf.DUMMYFUNCTION("if(isblank($A744),"""",REGEXREPLACE($A744,   "",?(\d),?"",  ""$1""&amp;""-""&amp;$H744))"),"")</f>
        <v/>
      </c>
      <c r="S744" s="47" t="b">
        <f t="shared" si="2"/>
        <v>0</v>
      </c>
      <c r="T744" s="47" t="str">
        <f>IFERROR(__xludf.DUMMYFUNCTION("iferror(split(A744,"","",TRUE,TRUE),"""")"),"")</f>
        <v/>
      </c>
      <c r="U744" s="47"/>
      <c r="V744" s="47"/>
      <c r="W744" s="47"/>
      <c r="X744" s="46" t="str">
        <f>IFERROR(__xludf.DUMMYFUNCTION("if(T744="""","""",if($S744,""Not aligned w/ a specific learning goal."",T744&amp;"": ""&amp;vlookup(to_text(T744),'1.Learning-Goals'!$A$3:$B$100,2,FALSE)))"),"")</f>
        <v/>
      </c>
      <c r="Y744" s="46" t="str">
        <f>IFERROR(__xludf.DUMMYFUNCTION("if(U744="""","""",if($S744,""Not aligned w/ a specific learning goal."",U744&amp;"": ""&amp;vlookup(to_text(U744),'1.Learning-Goals'!$A$3:$B$100,2,FALSE)))"),"")</f>
        <v/>
      </c>
      <c r="Z744" s="46" t="str">
        <f>IFERROR(__xludf.DUMMYFUNCTION("if(V744="""","""",if($S744,""Not aligned w/ a specific learning goal."",V744&amp;"": ""&amp;vlookup(to_text(V744),'1.Learning-Goals'!$A$3:$B$100,2,FALSE)))"),"")</f>
        <v/>
      </c>
      <c r="AA744" s="46" t="str">
        <f>IFERROR(__xludf.DUMMYFUNCTION("if(W744="""","""",if($S744,""Not aligned w/ a specific learning goal."",W744&amp;"": ""&amp;vlookup(to_text(W744),'1.Learning-Goals'!$A$3:$B$100,2,FALSE)))"),"")</f>
        <v/>
      </c>
      <c r="AB744" s="48"/>
      <c r="AC744" s="48"/>
      <c r="AD744" s="48"/>
      <c r="AE744" s="48"/>
      <c r="AF744" s="48"/>
      <c r="AG744" s="48"/>
      <c r="AH744" s="48"/>
      <c r="AI744" s="48"/>
    </row>
    <row r="745">
      <c r="A745" s="41"/>
      <c r="B745" s="42" t="str">
        <f t="shared" si="1"/>
        <v/>
      </c>
      <c r="C745" s="38" t="s">
        <v>2040</v>
      </c>
      <c r="D745" s="43" t="s">
        <v>1994</v>
      </c>
      <c r="E745" s="38" t="s">
        <v>363</v>
      </c>
      <c r="F745" s="38" t="s">
        <v>438</v>
      </c>
      <c r="G745" s="43" t="s">
        <v>752</v>
      </c>
      <c r="H745" s="38" t="s">
        <v>6</v>
      </c>
      <c r="I745" s="43" t="s">
        <v>439</v>
      </c>
      <c r="J745" s="50"/>
      <c r="K745" s="50"/>
      <c r="L745" s="50"/>
      <c r="M745" s="43"/>
      <c r="N745" s="43"/>
      <c r="O745" s="38" t="s">
        <v>1932</v>
      </c>
      <c r="P745" s="51" t="s">
        <v>2041</v>
      </c>
      <c r="Q745" s="45">
        <v>44451.0</v>
      </c>
      <c r="R745" s="46" t="str">
        <f>IFERROR(__xludf.DUMMYFUNCTION("if(isblank($A745),"""",REGEXREPLACE($A745,   "",?(\d),?"",  ""$1""&amp;""-""&amp;$H745))"),"")</f>
        <v/>
      </c>
      <c r="S745" s="47" t="b">
        <f t="shared" si="2"/>
        <v>0</v>
      </c>
      <c r="T745" s="47" t="str">
        <f>IFERROR(__xludf.DUMMYFUNCTION("iferror(split(A745,"","",TRUE,TRUE),"""")"),"")</f>
        <v/>
      </c>
      <c r="U745" s="47"/>
      <c r="V745" s="47"/>
      <c r="W745" s="47"/>
      <c r="X745" s="46" t="str">
        <f>IFERROR(__xludf.DUMMYFUNCTION("if(T745="""","""",if($S745,""Not aligned w/ a specific learning goal."",T745&amp;"": ""&amp;vlookup(to_text(T745),'1.Learning-Goals'!$A$3:$B$100,2,FALSE)))"),"")</f>
        <v/>
      </c>
      <c r="Y745" s="46" t="str">
        <f>IFERROR(__xludf.DUMMYFUNCTION("if(U745="""","""",if($S745,""Not aligned w/ a specific learning goal."",U745&amp;"": ""&amp;vlookup(to_text(U745),'1.Learning-Goals'!$A$3:$B$100,2,FALSE)))"),"")</f>
        <v/>
      </c>
      <c r="Z745" s="46" t="str">
        <f>IFERROR(__xludf.DUMMYFUNCTION("if(V745="""","""",if($S745,""Not aligned w/ a specific learning goal."",V745&amp;"": ""&amp;vlookup(to_text(V745),'1.Learning-Goals'!$A$3:$B$100,2,FALSE)))"),"")</f>
        <v/>
      </c>
      <c r="AA745" s="46" t="str">
        <f>IFERROR(__xludf.DUMMYFUNCTION("if(W745="""","""",if($S745,""Not aligned w/ a specific learning goal."",W745&amp;"": ""&amp;vlookup(to_text(W745),'1.Learning-Goals'!$A$3:$B$100,2,FALSE)))"),"")</f>
        <v/>
      </c>
      <c r="AB745" s="48"/>
      <c r="AC745" s="48"/>
      <c r="AD745" s="48"/>
      <c r="AE745" s="48"/>
      <c r="AF745" s="48"/>
      <c r="AG745" s="48"/>
      <c r="AH745" s="48"/>
      <c r="AI745" s="48"/>
    </row>
    <row r="746">
      <c r="A746" s="41"/>
      <c r="B746" s="42" t="str">
        <f t="shared" si="1"/>
        <v/>
      </c>
      <c r="C746" s="38" t="s">
        <v>2042</v>
      </c>
      <c r="D746" s="43" t="s">
        <v>2043</v>
      </c>
      <c r="E746" s="38" t="s">
        <v>363</v>
      </c>
      <c r="F746" s="38" t="s">
        <v>438</v>
      </c>
      <c r="G746" s="43" t="s">
        <v>752</v>
      </c>
      <c r="H746" s="38" t="s">
        <v>6</v>
      </c>
      <c r="I746" s="43" t="s">
        <v>439</v>
      </c>
      <c r="J746" s="50"/>
      <c r="K746" s="50"/>
      <c r="L746" s="50"/>
      <c r="M746" s="43"/>
      <c r="N746" s="43"/>
      <c r="O746" s="38" t="s">
        <v>1932</v>
      </c>
      <c r="P746" s="51" t="s">
        <v>2044</v>
      </c>
      <c r="Q746" s="45">
        <v>44451.0</v>
      </c>
      <c r="R746" s="46" t="str">
        <f>IFERROR(__xludf.DUMMYFUNCTION("if(isblank($A746),"""",REGEXREPLACE($A746,   "",?(\d),?"",  ""$1""&amp;""-""&amp;$H746))"),"")</f>
        <v/>
      </c>
      <c r="S746" s="47" t="b">
        <f t="shared" si="2"/>
        <v>0</v>
      </c>
      <c r="T746" s="47" t="str">
        <f>IFERROR(__xludf.DUMMYFUNCTION("iferror(split(A746,"","",TRUE,TRUE),"""")"),"")</f>
        <v/>
      </c>
      <c r="U746" s="47"/>
      <c r="V746" s="47"/>
      <c r="W746" s="47"/>
      <c r="X746" s="46" t="str">
        <f>IFERROR(__xludf.DUMMYFUNCTION("if(T746="""","""",if($S746,""Not aligned w/ a specific learning goal."",T746&amp;"": ""&amp;vlookup(to_text(T746),'1.Learning-Goals'!$A$3:$B$100,2,FALSE)))"),"")</f>
        <v/>
      </c>
      <c r="Y746" s="46" t="str">
        <f>IFERROR(__xludf.DUMMYFUNCTION("if(U746="""","""",if($S746,""Not aligned w/ a specific learning goal."",U746&amp;"": ""&amp;vlookup(to_text(U746),'1.Learning-Goals'!$A$3:$B$100,2,FALSE)))"),"")</f>
        <v/>
      </c>
      <c r="Z746" s="46" t="str">
        <f>IFERROR(__xludf.DUMMYFUNCTION("if(V746="""","""",if($S746,""Not aligned w/ a specific learning goal."",V746&amp;"": ""&amp;vlookup(to_text(V746),'1.Learning-Goals'!$A$3:$B$100,2,FALSE)))"),"")</f>
        <v/>
      </c>
      <c r="AA746" s="46" t="str">
        <f>IFERROR(__xludf.DUMMYFUNCTION("if(W746="""","""",if($S746,""Not aligned w/ a specific learning goal."",W746&amp;"": ""&amp;vlookup(to_text(W746),'1.Learning-Goals'!$A$3:$B$100,2,FALSE)))"),"")</f>
        <v/>
      </c>
      <c r="AB746" s="48"/>
      <c r="AC746" s="48"/>
      <c r="AD746" s="48"/>
      <c r="AE746" s="48"/>
      <c r="AF746" s="48"/>
      <c r="AG746" s="48"/>
      <c r="AH746" s="48"/>
      <c r="AI746" s="48"/>
    </row>
    <row r="747">
      <c r="A747" s="41"/>
      <c r="B747" s="42" t="str">
        <f t="shared" si="1"/>
        <v/>
      </c>
      <c r="C747" s="38" t="s">
        <v>2045</v>
      </c>
      <c r="D747" s="43" t="s">
        <v>2046</v>
      </c>
      <c r="E747" s="38" t="s">
        <v>363</v>
      </c>
      <c r="F747" s="38" t="s">
        <v>438</v>
      </c>
      <c r="G747" s="43" t="s">
        <v>752</v>
      </c>
      <c r="H747" s="38" t="s">
        <v>6</v>
      </c>
      <c r="I747" s="43" t="s">
        <v>439</v>
      </c>
      <c r="J747" s="50"/>
      <c r="K747" s="50"/>
      <c r="L747" s="50"/>
      <c r="M747" s="43"/>
      <c r="N747" s="43"/>
      <c r="O747" s="38" t="s">
        <v>1932</v>
      </c>
      <c r="P747" s="51" t="s">
        <v>2047</v>
      </c>
      <c r="Q747" s="45">
        <v>44451.0</v>
      </c>
      <c r="R747" s="46" t="str">
        <f>IFERROR(__xludf.DUMMYFUNCTION("if(isblank($A747),"""",REGEXREPLACE($A747,   "",?(\d),?"",  ""$1""&amp;""-""&amp;$H747))"),"")</f>
        <v/>
      </c>
      <c r="S747" s="47" t="b">
        <f t="shared" si="2"/>
        <v>0</v>
      </c>
      <c r="T747" s="47" t="str">
        <f>IFERROR(__xludf.DUMMYFUNCTION("iferror(split(A747,"","",TRUE,TRUE),"""")"),"")</f>
        <v/>
      </c>
      <c r="U747" s="47"/>
      <c r="V747" s="47"/>
      <c r="W747" s="47"/>
      <c r="X747" s="46" t="str">
        <f>IFERROR(__xludf.DUMMYFUNCTION("if(T747="""","""",if($S747,""Not aligned w/ a specific learning goal."",T747&amp;"": ""&amp;vlookup(to_text(T747),'1.Learning-Goals'!$A$3:$B$100,2,FALSE)))"),"")</f>
        <v/>
      </c>
      <c r="Y747" s="46" t="str">
        <f>IFERROR(__xludf.DUMMYFUNCTION("if(U747="""","""",if($S747,""Not aligned w/ a specific learning goal."",U747&amp;"": ""&amp;vlookup(to_text(U747),'1.Learning-Goals'!$A$3:$B$100,2,FALSE)))"),"")</f>
        <v/>
      </c>
      <c r="Z747" s="46" t="str">
        <f>IFERROR(__xludf.DUMMYFUNCTION("if(V747="""","""",if($S747,""Not aligned w/ a specific learning goal."",V747&amp;"": ""&amp;vlookup(to_text(V747),'1.Learning-Goals'!$A$3:$B$100,2,FALSE)))"),"")</f>
        <v/>
      </c>
      <c r="AA747" s="46" t="str">
        <f>IFERROR(__xludf.DUMMYFUNCTION("if(W747="""","""",if($S747,""Not aligned w/ a specific learning goal."",W747&amp;"": ""&amp;vlookup(to_text(W747),'1.Learning-Goals'!$A$3:$B$100,2,FALSE)))"),"")</f>
        <v/>
      </c>
      <c r="AB747" s="48"/>
      <c r="AC747" s="48"/>
      <c r="AD747" s="48"/>
      <c r="AE747" s="48"/>
      <c r="AF747" s="48"/>
      <c r="AG747" s="48"/>
      <c r="AH747" s="48"/>
      <c r="AI747" s="48"/>
    </row>
    <row r="748">
      <c r="A748" s="41"/>
      <c r="B748" s="42" t="str">
        <f t="shared" si="1"/>
        <v/>
      </c>
      <c r="C748" s="38" t="s">
        <v>2048</v>
      </c>
      <c r="D748" s="43" t="s">
        <v>1881</v>
      </c>
      <c r="E748" s="38" t="s">
        <v>363</v>
      </c>
      <c r="F748" s="38" t="s">
        <v>438</v>
      </c>
      <c r="G748" s="43" t="s">
        <v>752</v>
      </c>
      <c r="H748" s="38" t="s">
        <v>6</v>
      </c>
      <c r="I748" s="43" t="s">
        <v>439</v>
      </c>
      <c r="J748" s="50"/>
      <c r="K748" s="50"/>
      <c r="L748" s="50"/>
      <c r="M748" s="43"/>
      <c r="N748" s="43"/>
      <c r="O748" s="38" t="s">
        <v>1932</v>
      </c>
      <c r="P748" s="51" t="s">
        <v>2049</v>
      </c>
      <c r="Q748" s="45">
        <v>44451.0</v>
      </c>
      <c r="R748" s="46" t="str">
        <f>IFERROR(__xludf.DUMMYFUNCTION("if(isblank($A748),"""",REGEXREPLACE($A748,   "",?(\d),?"",  ""$1""&amp;""-""&amp;$H748))"),"")</f>
        <v/>
      </c>
      <c r="S748" s="47" t="b">
        <f t="shared" si="2"/>
        <v>0</v>
      </c>
      <c r="T748" s="47" t="str">
        <f>IFERROR(__xludf.DUMMYFUNCTION("iferror(split(A748,"","",TRUE,TRUE),"""")"),"")</f>
        <v/>
      </c>
      <c r="U748" s="47"/>
      <c r="V748" s="47"/>
      <c r="W748" s="47"/>
      <c r="X748" s="46" t="str">
        <f>IFERROR(__xludf.DUMMYFUNCTION("if(T748="""","""",if($S748,""Not aligned w/ a specific learning goal."",T748&amp;"": ""&amp;vlookup(to_text(T748),'1.Learning-Goals'!$A$3:$B$100,2,FALSE)))"),"")</f>
        <v/>
      </c>
      <c r="Y748" s="46" t="str">
        <f>IFERROR(__xludf.DUMMYFUNCTION("if(U748="""","""",if($S748,""Not aligned w/ a specific learning goal."",U748&amp;"": ""&amp;vlookup(to_text(U748),'1.Learning-Goals'!$A$3:$B$100,2,FALSE)))"),"")</f>
        <v/>
      </c>
      <c r="Z748" s="46" t="str">
        <f>IFERROR(__xludf.DUMMYFUNCTION("if(V748="""","""",if($S748,""Not aligned w/ a specific learning goal."",V748&amp;"": ""&amp;vlookup(to_text(V748),'1.Learning-Goals'!$A$3:$B$100,2,FALSE)))"),"")</f>
        <v/>
      </c>
      <c r="AA748" s="46" t="str">
        <f>IFERROR(__xludf.DUMMYFUNCTION("if(W748="""","""",if($S748,""Not aligned w/ a specific learning goal."",W748&amp;"": ""&amp;vlookup(to_text(W748),'1.Learning-Goals'!$A$3:$B$100,2,FALSE)))"),"")</f>
        <v/>
      </c>
      <c r="AB748" s="48"/>
      <c r="AC748" s="48"/>
      <c r="AD748" s="48"/>
      <c r="AE748" s="48"/>
      <c r="AF748" s="48"/>
      <c r="AG748" s="48"/>
      <c r="AH748" s="48"/>
      <c r="AI748" s="48"/>
    </row>
    <row r="749">
      <c r="A749" s="41"/>
      <c r="B749" s="42" t="str">
        <f t="shared" si="1"/>
        <v/>
      </c>
      <c r="C749" s="38" t="s">
        <v>2050</v>
      </c>
      <c r="D749" s="43" t="s">
        <v>2051</v>
      </c>
      <c r="E749" s="38" t="s">
        <v>363</v>
      </c>
      <c r="F749" s="38" t="s">
        <v>438</v>
      </c>
      <c r="G749" s="43" t="s">
        <v>752</v>
      </c>
      <c r="H749" s="38" t="s">
        <v>6</v>
      </c>
      <c r="I749" s="43" t="s">
        <v>439</v>
      </c>
      <c r="J749" s="50"/>
      <c r="K749" s="50"/>
      <c r="L749" s="50"/>
      <c r="M749" s="43"/>
      <c r="N749" s="43"/>
      <c r="O749" s="38" t="s">
        <v>1932</v>
      </c>
      <c r="P749" s="51" t="s">
        <v>2052</v>
      </c>
      <c r="Q749" s="45">
        <v>44451.0</v>
      </c>
      <c r="R749" s="46" t="str">
        <f>IFERROR(__xludf.DUMMYFUNCTION("if(isblank($A749),"""",REGEXREPLACE($A749,   "",?(\d),?"",  ""$1""&amp;""-""&amp;$H749))"),"")</f>
        <v/>
      </c>
      <c r="S749" s="47" t="b">
        <f t="shared" si="2"/>
        <v>0</v>
      </c>
      <c r="T749" s="47" t="str">
        <f>IFERROR(__xludf.DUMMYFUNCTION("iferror(split(A749,"","",TRUE,TRUE),"""")"),"")</f>
        <v/>
      </c>
      <c r="U749" s="47"/>
      <c r="V749" s="47"/>
      <c r="W749" s="47"/>
      <c r="X749" s="46" t="str">
        <f>IFERROR(__xludf.DUMMYFUNCTION("if(T749="""","""",if($S749,""Not aligned w/ a specific learning goal."",T749&amp;"": ""&amp;vlookup(to_text(T749),'1.Learning-Goals'!$A$3:$B$100,2,FALSE)))"),"")</f>
        <v/>
      </c>
      <c r="Y749" s="46" t="str">
        <f>IFERROR(__xludf.DUMMYFUNCTION("if(U749="""","""",if($S749,""Not aligned w/ a specific learning goal."",U749&amp;"": ""&amp;vlookup(to_text(U749),'1.Learning-Goals'!$A$3:$B$100,2,FALSE)))"),"")</f>
        <v/>
      </c>
      <c r="Z749" s="46" t="str">
        <f>IFERROR(__xludf.DUMMYFUNCTION("if(V749="""","""",if($S749,""Not aligned w/ a specific learning goal."",V749&amp;"": ""&amp;vlookup(to_text(V749),'1.Learning-Goals'!$A$3:$B$100,2,FALSE)))"),"")</f>
        <v/>
      </c>
      <c r="AA749" s="46" t="str">
        <f>IFERROR(__xludf.DUMMYFUNCTION("if(W749="""","""",if($S749,""Not aligned w/ a specific learning goal."",W749&amp;"": ""&amp;vlookup(to_text(W749),'1.Learning-Goals'!$A$3:$B$100,2,FALSE)))"),"")</f>
        <v/>
      </c>
      <c r="AB749" s="48"/>
      <c r="AC749" s="48"/>
      <c r="AD749" s="48"/>
      <c r="AE749" s="48"/>
      <c r="AF749" s="48"/>
      <c r="AG749" s="48"/>
      <c r="AH749" s="48"/>
      <c r="AI749" s="48"/>
    </row>
    <row r="750">
      <c r="A750" s="41"/>
      <c r="B750" s="42" t="str">
        <f t="shared" si="1"/>
        <v/>
      </c>
      <c r="C750" s="38" t="s">
        <v>2053</v>
      </c>
      <c r="D750" s="43" t="s">
        <v>2054</v>
      </c>
      <c r="E750" s="38" t="s">
        <v>363</v>
      </c>
      <c r="F750" s="38" t="s">
        <v>438</v>
      </c>
      <c r="G750" s="43" t="s">
        <v>752</v>
      </c>
      <c r="H750" s="38" t="s">
        <v>6</v>
      </c>
      <c r="I750" s="43" t="s">
        <v>439</v>
      </c>
      <c r="J750" s="50"/>
      <c r="K750" s="50"/>
      <c r="L750" s="50"/>
      <c r="M750" s="43"/>
      <c r="N750" s="43"/>
      <c r="O750" s="38" t="s">
        <v>1932</v>
      </c>
      <c r="P750" s="51" t="s">
        <v>2055</v>
      </c>
      <c r="Q750" s="45">
        <v>44451.0</v>
      </c>
      <c r="R750" s="46" t="str">
        <f>IFERROR(__xludf.DUMMYFUNCTION("if(isblank($A750),"""",REGEXREPLACE($A750,   "",?(\d),?"",  ""$1""&amp;""-""&amp;$H750))"),"")</f>
        <v/>
      </c>
      <c r="S750" s="47" t="b">
        <f t="shared" si="2"/>
        <v>0</v>
      </c>
      <c r="T750" s="47" t="str">
        <f>IFERROR(__xludf.DUMMYFUNCTION("iferror(split(A750,"","",TRUE,TRUE),"""")"),"")</f>
        <v/>
      </c>
      <c r="U750" s="47"/>
      <c r="V750" s="47"/>
      <c r="W750" s="47"/>
      <c r="X750" s="46" t="str">
        <f>IFERROR(__xludf.DUMMYFUNCTION("if(T750="""","""",if($S750,""Not aligned w/ a specific learning goal."",T750&amp;"": ""&amp;vlookup(to_text(T750),'1.Learning-Goals'!$A$3:$B$100,2,FALSE)))"),"")</f>
        <v/>
      </c>
      <c r="Y750" s="46" t="str">
        <f>IFERROR(__xludf.DUMMYFUNCTION("if(U750="""","""",if($S750,""Not aligned w/ a specific learning goal."",U750&amp;"": ""&amp;vlookup(to_text(U750),'1.Learning-Goals'!$A$3:$B$100,2,FALSE)))"),"")</f>
        <v/>
      </c>
      <c r="Z750" s="46" t="str">
        <f>IFERROR(__xludf.DUMMYFUNCTION("if(V750="""","""",if($S750,""Not aligned w/ a specific learning goal."",V750&amp;"": ""&amp;vlookup(to_text(V750),'1.Learning-Goals'!$A$3:$B$100,2,FALSE)))"),"")</f>
        <v/>
      </c>
      <c r="AA750" s="46" t="str">
        <f>IFERROR(__xludf.DUMMYFUNCTION("if(W750="""","""",if($S750,""Not aligned w/ a specific learning goal."",W750&amp;"": ""&amp;vlookup(to_text(W750),'1.Learning-Goals'!$A$3:$B$100,2,FALSE)))"),"")</f>
        <v/>
      </c>
      <c r="AB750" s="48"/>
      <c r="AC750" s="48"/>
      <c r="AD750" s="48"/>
      <c r="AE750" s="48"/>
      <c r="AF750" s="48"/>
      <c r="AG750" s="48"/>
      <c r="AH750" s="48"/>
      <c r="AI750" s="48"/>
    </row>
    <row r="751">
      <c r="A751" s="41"/>
      <c r="B751" s="42" t="str">
        <f t="shared" si="1"/>
        <v/>
      </c>
      <c r="C751" s="38" t="s">
        <v>2056</v>
      </c>
      <c r="D751" s="43" t="s">
        <v>2057</v>
      </c>
      <c r="E751" s="38" t="s">
        <v>363</v>
      </c>
      <c r="F751" s="38" t="s">
        <v>438</v>
      </c>
      <c r="G751" s="43" t="s">
        <v>752</v>
      </c>
      <c r="H751" s="38" t="s">
        <v>6</v>
      </c>
      <c r="I751" s="43" t="s">
        <v>439</v>
      </c>
      <c r="J751" s="50"/>
      <c r="K751" s="50"/>
      <c r="L751" s="50"/>
      <c r="M751" s="43"/>
      <c r="N751" s="43"/>
      <c r="O751" s="38" t="s">
        <v>1932</v>
      </c>
      <c r="P751" s="51" t="s">
        <v>2058</v>
      </c>
      <c r="Q751" s="45">
        <v>44451.0</v>
      </c>
      <c r="R751" s="46" t="str">
        <f>IFERROR(__xludf.DUMMYFUNCTION("if(isblank($A751),"""",REGEXREPLACE($A751,   "",?(\d),?"",  ""$1""&amp;""-""&amp;$H751))"),"")</f>
        <v/>
      </c>
      <c r="S751" s="47" t="b">
        <f t="shared" si="2"/>
        <v>0</v>
      </c>
      <c r="T751" s="47" t="str">
        <f>IFERROR(__xludf.DUMMYFUNCTION("iferror(split(A751,"","",TRUE,TRUE),"""")"),"")</f>
        <v/>
      </c>
      <c r="U751" s="47"/>
      <c r="V751" s="47"/>
      <c r="W751" s="47"/>
      <c r="X751" s="46" t="str">
        <f>IFERROR(__xludf.DUMMYFUNCTION("if(T751="""","""",if($S751,""Not aligned w/ a specific learning goal."",T751&amp;"": ""&amp;vlookup(to_text(T751),'1.Learning-Goals'!$A$3:$B$100,2,FALSE)))"),"")</f>
        <v/>
      </c>
      <c r="Y751" s="46" t="str">
        <f>IFERROR(__xludf.DUMMYFUNCTION("if(U751="""","""",if($S751,""Not aligned w/ a specific learning goal."",U751&amp;"": ""&amp;vlookup(to_text(U751),'1.Learning-Goals'!$A$3:$B$100,2,FALSE)))"),"")</f>
        <v/>
      </c>
      <c r="Z751" s="46" t="str">
        <f>IFERROR(__xludf.DUMMYFUNCTION("if(V751="""","""",if($S751,""Not aligned w/ a specific learning goal."",V751&amp;"": ""&amp;vlookup(to_text(V751),'1.Learning-Goals'!$A$3:$B$100,2,FALSE)))"),"")</f>
        <v/>
      </c>
      <c r="AA751" s="46" t="str">
        <f>IFERROR(__xludf.DUMMYFUNCTION("if(W751="""","""",if($S751,""Not aligned w/ a specific learning goal."",W751&amp;"": ""&amp;vlookup(to_text(W751),'1.Learning-Goals'!$A$3:$B$100,2,FALSE)))"),"")</f>
        <v/>
      </c>
      <c r="AB751" s="48"/>
      <c r="AC751" s="48"/>
      <c r="AD751" s="48"/>
      <c r="AE751" s="48"/>
      <c r="AF751" s="48"/>
      <c r="AG751" s="48"/>
      <c r="AH751" s="48"/>
      <c r="AI751" s="48"/>
    </row>
    <row r="752">
      <c r="A752" s="41"/>
      <c r="B752" s="42" t="str">
        <f t="shared" si="1"/>
        <v/>
      </c>
      <c r="C752" s="38" t="s">
        <v>2059</v>
      </c>
      <c r="D752" s="43" t="s">
        <v>448</v>
      </c>
      <c r="E752" s="38" t="s">
        <v>363</v>
      </c>
      <c r="F752" s="38" t="s">
        <v>438</v>
      </c>
      <c r="G752" s="43" t="s">
        <v>752</v>
      </c>
      <c r="H752" s="38" t="s">
        <v>6</v>
      </c>
      <c r="I752" s="43" t="s">
        <v>439</v>
      </c>
      <c r="J752" s="50"/>
      <c r="K752" s="50"/>
      <c r="L752" s="50"/>
      <c r="M752" s="43"/>
      <c r="N752" s="43"/>
      <c r="O752" s="38" t="s">
        <v>1932</v>
      </c>
      <c r="P752" s="51" t="s">
        <v>2060</v>
      </c>
      <c r="Q752" s="45">
        <v>44451.0</v>
      </c>
      <c r="R752" s="46" t="str">
        <f>IFERROR(__xludf.DUMMYFUNCTION("if(isblank($A752),"""",REGEXREPLACE($A752,   "",?(\d),?"",  ""$1""&amp;""-""&amp;$H752))"),"")</f>
        <v/>
      </c>
      <c r="S752" s="47" t="b">
        <f t="shared" si="2"/>
        <v>0</v>
      </c>
      <c r="T752" s="47" t="str">
        <f>IFERROR(__xludf.DUMMYFUNCTION("iferror(split(A752,"","",TRUE,TRUE),"""")"),"")</f>
        <v/>
      </c>
      <c r="U752" s="47"/>
      <c r="V752" s="47"/>
      <c r="W752" s="47"/>
      <c r="X752" s="46" t="str">
        <f>IFERROR(__xludf.DUMMYFUNCTION("if(T752="""","""",if($S752,""Not aligned w/ a specific learning goal."",T752&amp;"": ""&amp;vlookup(to_text(T752),'1.Learning-Goals'!$A$3:$B$100,2,FALSE)))"),"")</f>
        <v/>
      </c>
      <c r="Y752" s="46" t="str">
        <f>IFERROR(__xludf.DUMMYFUNCTION("if(U752="""","""",if($S752,""Not aligned w/ a specific learning goal."",U752&amp;"": ""&amp;vlookup(to_text(U752),'1.Learning-Goals'!$A$3:$B$100,2,FALSE)))"),"")</f>
        <v/>
      </c>
      <c r="Z752" s="46" t="str">
        <f>IFERROR(__xludf.DUMMYFUNCTION("if(V752="""","""",if($S752,""Not aligned w/ a specific learning goal."",V752&amp;"": ""&amp;vlookup(to_text(V752),'1.Learning-Goals'!$A$3:$B$100,2,FALSE)))"),"")</f>
        <v/>
      </c>
      <c r="AA752" s="46" t="str">
        <f>IFERROR(__xludf.DUMMYFUNCTION("if(W752="""","""",if($S752,""Not aligned w/ a specific learning goal."",W752&amp;"": ""&amp;vlookup(to_text(W752),'1.Learning-Goals'!$A$3:$B$100,2,FALSE)))"),"")</f>
        <v/>
      </c>
      <c r="AB752" s="48"/>
      <c r="AC752" s="48"/>
      <c r="AD752" s="48"/>
      <c r="AE752" s="48"/>
      <c r="AF752" s="48"/>
      <c r="AG752" s="48"/>
      <c r="AH752" s="48"/>
      <c r="AI752" s="48"/>
    </row>
    <row r="753">
      <c r="A753" s="41"/>
      <c r="B753" s="42" t="str">
        <f t="shared" si="1"/>
        <v/>
      </c>
      <c r="C753" s="38" t="s">
        <v>2061</v>
      </c>
      <c r="D753" s="43" t="s">
        <v>2016</v>
      </c>
      <c r="E753" s="38" t="s">
        <v>363</v>
      </c>
      <c r="F753" s="38" t="s">
        <v>438</v>
      </c>
      <c r="G753" s="43" t="s">
        <v>752</v>
      </c>
      <c r="H753" s="38" t="s">
        <v>6</v>
      </c>
      <c r="I753" s="43" t="s">
        <v>439</v>
      </c>
      <c r="J753" s="50"/>
      <c r="K753" s="50"/>
      <c r="L753" s="50"/>
      <c r="M753" s="43"/>
      <c r="N753" s="43"/>
      <c r="O753" s="38" t="s">
        <v>1932</v>
      </c>
      <c r="P753" s="51" t="s">
        <v>2062</v>
      </c>
      <c r="Q753" s="45">
        <v>44451.0</v>
      </c>
      <c r="R753" s="46" t="str">
        <f>IFERROR(__xludf.DUMMYFUNCTION("if(isblank($A753),"""",REGEXREPLACE($A753,   "",?(\d),?"",  ""$1""&amp;""-""&amp;$H753))"),"")</f>
        <v/>
      </c>
      <c r="S753" s="47" t="b">
        <f t="shared" si="2"/>
        <v>0</v>
      </c>
      <c r="T753" s="47" t="str">
        <f>IFERROR(__xludf.DUMMYFUNCTION("iferror(split(A753,"","",TRUE,TRUE),"""")"),"")</f>
        <v/>
      </c>
      <c r="U753" s="47"/>
      <c r="V753" s="47"/>
      <c r="W753" s="47"/>
      <c r="X753" s="46" t="str">
        <f>IFERROR(__xludf.DUMMYFUNCTION("if(T753="""","""",if($S753,""Not aligned w/ a specific learning goal."",T753&amp;"": ""&amp;vlookup(to_text(T753),'1.Learning-Goals'!$A$3:$B$100,2,FALSE)))"),"")</f>
        <v/>
      </c>
      <c r="Y753" s="46" t="str">
        <f>IFERROR(__xludf.DUMMYFUNCTION("if(U753="""","""",if($S753,""Not aligned w/ a specific learning goal."",U753&amp;"": ""&amp;vlookup(to_text(U753),'1.Learning-Goals'!$A$3:$B$100,2,FALSE)))"),"")</f>
        <v/>
      </c>
      <c r="Z753" s="46" t="str">
        <f>IFERROR(__xludf.DUMMYFUNCTION("if(V753="""","""",if($S753,""Not aligned w/ a specific learning goal."",V753&amp;"": ""&amp;vlookup(to_text(V753),'1.Learning-Goals'!$A$3:$B$100,2,FALSE)))"),"")</f>
        <v/>
      </c>
      <c r="AA753" s="46" t="str">
        <f>IFERROR(__xludf.DUMMYFUNCTION("if(W753="""","""",if($S753,""Not aligned w/ a specific learning goal."",W753&amp;"": ""&amp;vlookup(to_text(W753),'1.Learning-Goals'!$A$3:$B$100,2,FALSE)))"),"")</f>
        <v/>
      </c>
      <c r="AB753" s="48"/>
      <c r="AC753" s="48"/>
      <c r="AD753" s="48"/>
      <c r="AE753" s="48"/>
      <c r="AF753" s="48"/>
      <c r="AG753" s="48"/>
      <c r="AH753" s="48"/>
      <c r="AI753" s="48"/>
    </row>
    <row r="754">
      <c r="A754" s="41"/>
      <c r="B754" s="42" t="str">
        <f t="shared" si="1"/>
        <v/>
      </c>
      <c r="C754" s="38" t="s">
        <v>2063</v>
      </c>
      <c r="D754" s="43" t="s">
        <v>1913</v>
      </c>
      <c r="E754" s="38" t="s">
        <v>363</v>
      </c>
      <c r="F754" s="38" t="s">
        <v>438</v>
      </c>
      <c r="G754" s="43" t="s">
        <v>752</v>
      </c>
      <c r="H754" s="38" t="s">
        <v>6</v>
      </c>
      <c r="I754" s="43" t="s">
        <v>439</v>
      </c>
      <c r="J754" s="50"/>
      <c r="K754" s="50"/>
      <c r="L754" s="50"/>
      <c r="M754" s="43"/>
      <c r="N754" s="43"/>
      <c r="O754" s="38" t="s">
        <v>1932</v>
      </c>
      <c r="P754" s="51" t="s">
        <v>2064</v>
      </c>
      <c r="Q754" s="45">
        <v>44451.0</v>
      </c>
      <c r="R754" s="46" t="str">
        <f>IFERROR(__xludf.DUMMYFUNCTION("if(isblank($A754),"""",REGEXREPLACE($A754,   "",?(\d),?"",  ""$1""&amp;""-""&amp;$H754))"),"")</f>
        <v/>
      </c>
      <c r="S754" s="47" t="b">
        <f t="shared" si="2"/>
        <v>0</v>
      </c>
      <c r="T754" s="47" t="str">
        <f>IFERROR(__xludf.DUMMYFUNCTION("iferror(split(A754,"","",TRUE,TRUE),"""")"),"")</f>
        <v/>
      </c>
      <c r="U754" s="47"/>
      <c r="V754" s="47"/>
      <c r="W754" s="47"/>
      <c r="X754" s="46" t="str">
        <f>IFERROR(__xludf.DUMMYFUNCTION("if(T754="""","""",if($S754,""Not aligned w/ a specific learning goal."",T754&amp;"": ""&amp;vlookup(to_text(T754),'1.Learning-Goals'!$A$3:$B$100,2,FALSE)))"),"")</f>
        <v/>
      </c>
      <c r="Y754" s="46" t="str">
        <f>IFERROR(__xludf.DUMMYFUNCTION("if(U754="""","""",if($S754,""Not aligned w/ a specific learning goal."",U754&amp;"": ""&amp;vlookup(to_text(U754),'1.Learning-Goals'!$A$3:$B$100,2,FALSE)))"),"")</f>
        <v/>
      </c>
      <c r="Z754" s="46" t="str">
        <f>IFERROR(__xludf.DUMMYFUNCTION("if(V754="""","""",if($S754,""Not aligned w/ a specific learning goal."",V754&amp;"": ""&amp;vlookup(to_text(V754),'1.Learning-Goals'!$A$3:$B$100,2,FALSE)))"),"")</f>
        <v/>
      </c>
      <c r="AA754" s="46" t="str">
        <f>IFERROR(__xludf.DUMMYFUNCTION("if(W754="""","""",if($S754,""Not aligned w/ a specific learning goal."",W754&amp;"": ""&amp;vlookup(to_text(W754),'1.Learning-Goals'!$A$3:$B$100,2,FALSE)))"),"")</f>
        <v/>
      </c>
      <c r="AB754" s="48"/>
      <c r="AC754" s="48"/>
      <c r="AD754" s="48"/>
      <c r="AE754" s="48"/>
      <c r="AF754" s="48"/>
      <c r="AG754" s="48"/>
      <c r="AH754" s="48"/>
      <c r="AI754" s="48"/>
    </row>
    <row r="755">
      <c r="A755" s="41"/>
      <c r="B755" s="42" t="str">
        <f t="shared" si="1"/>
        <v/>
      </c>
      <c r="C755" s="38" t="s">
        <v>2065</v>
      </c>
      <c r="D755" s="43" t="s">
        <v>1845</v>
      </c>
      <c r="E755" s="38" t="s">
        <v>363</v>
      </c>
      <c r="F755" s="38" t="s">
        <v>438</v>
      </c>
      <c r="G755" s="43" t="s">
        <v>752</v>
      </c>
      <c r="H755" s="38" t="s">
        <v>6</v>
      </c>
      <c r="I755" s="43" t="s">
        <v>439</v>
      </c>
      <c r="J755" s="50"/>
      <c r="K755" s="50"/>
      <c r="L755" s="50"/>
      <c r="M755" s="43"/>
      <c r="N755" s="43"/>
      <c r="O755" s="38" t="s">
        <v>1932</v>
      </c>
      <c r="P755" s="51" t="s">
        <v>2066</v>
      </c>
      <c r="Q755" s="45">
        <v>44451.0</v>
      </c>
      <c r="R755" s="46" t="str">
        <f>IFERROR(__xludf.DUMMYFUNCTION("if(isblank($A755),"""",REGEXREPLACE($A755,   "",?(\d),?"",  ""$1""&amp;""-""&amp;$H755))"),"")</f>
        <v/>
      </c>
      <c r="S755" s="47" t="b">
        <f t="shared" si="2"/>
        <v>0</v>
      </c>
      <c r="T755" s="47" t="str">
        <f>IFERROR(__xludf.DUMMYFUNCTION("iferror(split(A755,"","",TRUE,TRUE),"""")"),"")</f>
        <v/>
      </c>
      <c r="U755" s="47"/>
      <c r="V755" s="47"/>
      <c r="W755" s="47"/>
      <c r="X755" s="46" t="str">
        <f>IFERROR(__xludf.DUMMYFUNCTION("if(T755="""","""",if($S755,""Not aligned w/ a specific learning goal."",T755&amp;"": ""&amp;vlookup(to_text(T755),'1.Learning-Goals'!$A$3:$B$100,2,FALSE)))"),"")</f>
        <v/>
      </c>
      <c r="Y755" s="46" t="str">
        <f>IFERROR(__xludf.DUMMYFUNCTION("if(U755="""","""",if($S755,""Not aligned w/ a specific learning goal."",U755&amp;"": ""&amp;vlookup(to_text(U755),'1.Learning-Goals'!$A$3:$B$100,2,FALSE)))"),"")</f>
        <v/>
      </c>
      <c r="Z755" s="46" t="str">
        <f>IFERROR(__xludf.DUMMYFUNCTION("if(V755="""","""",if($S755,""Not aligned w/ a specific learning goal."",V755&amp;"": ""&amp;vlookup(to_text(V755),'1.Learning-Goals'!$A$3:$B$100,2,FALSE)))"),"")</f>
        <v/>
      </c>
      <c r="AA755" s="46" t="str">
        <f>IFERROR(__xludf.DUMMYFUNCTION("if(W755="""","""",if($S755,""Not aligned w/ a specific learning goal."",W755&amp;"": ""&amp;vlookup(to_text(W755),'1.Learning-Goals'!$A$3:$B$100,2,FALSE)))"),"")</f>
        <v/>
      </c>
      <c r="AB755" s="48"/>
      <c r="AC755" s="48"/>
      <c r="AD755" s="48"/>
      <c r="AE755" s="48"/>
      <c r="AF755" s="48"/>
      <c r="AG755" s="48"/>
      <c r="AH755" s="48"/>
      <c r="AI755" s="48"/>
    </row>
    <row r="756">
      <c r="A756" s="41"/>
      <c r="B756" s="42" t="str">
        <f t="shared" si="1"/>
        <v/>
      </c>
      <c r="C756" s="38" t="s">
        <v>2067</v>
      </c>
      <c r="D756" s="43" t="s">
        <v>2068</v>
      </c>
      <c r="E756" s="38" t="s">
        <v>363</v>
      </c>
      <c r="F756" s="38" t="s">
        <v>438</v>
      </c>
      <c r="G756" s="43" t="s">
        <v>752</v>
      </c>
      <c r="H756" s="38" t="s">
        <v>6</v>
      </c>
      <c r="I756" s="43" t="s">
        <v>439</v>
      </c>
      <c r="J756" s="50"/>
      <c r="K756" s="50"/>
      <c r="L756" s="50"/>
      <c r="M756" s="43"/>
      <c r="N756" s="43"/>
      <c r="O756" s="38" t="s">
        <v>1932</v>
      </c>
      <c r="P756" s="51" t="s">
        <v>2069</v>
      </c>
      <c r="Q756" s="45">
        <v>44451.0</v>
      </c>
      <c r="R756" s="46" t="str">
        <f>IFERROR(__xludf.DUMMYFUNCTION("if(isblank($A756),"""",REGEXREPLACE($A756,   "",?(\d),?"",  ""$1""&amp;""-""&amp;$H756))"),"")</f>
        <v/>
      </c>
      <c r="S756" s="47" t="b">
        <f t="shared" si="2"/>
        <v>0</v>
      </c>
      <c r="T756" s="47" t="str">
        <f>IFERROR(__xludf.DUMMYFUNCTION("iferror(split(A756,"","",TRUE,TRUE),"""")"),"")</f>
        <v/>
      </c>
      <c r="U756" s="47"/>
      <c r="V756" s="47"/>
      <c r="W756" s="47"/>
      <c r="X756" s="46" t="str">
        <f>IFERROR(__xludf.DUMMYFUNCTION("if(T756="""","""",if($S756,""Not aligned w/ a specific learning goal."",T756&amp;"": ""&amp;vlookup(to_text(T756),'1.Learning-Goals'!$A$3:$B$100,2,FALSE)))"),"")</f>
        <v/>
      </c>
      <c r="Y756" s="46" t="str">
        <f>IFERROR(__xludf.DUMMYFUNCTION("if(U756="""","""",if($S756,""Not aligned w/ a specific learning goal."",U756&amp;"": ""&amp;vlookup(to_text(U756),'1.Learning-Goals'!$A$3:$B$100,2,FALSE)))"),"")</f>
        <v/>
      </c>
      <c r="Z756" s="46" t="str">
        <f>IFERROR(__xludf.DUMMYFUNCTION("if(V756="""","""",if($S756,""Not aligned w/ a specific learning goal."",V756&amp;"": ""&amp;vlookup(to_text(V756),'1.Learning-Goals'!$A$3:$B$100,2,FALSE)))"),"")</f>
        <v/>
      </c>
      <c r="AA756" s="46" t="str">
        <f>IFERROR(__xludf.DUMMYFUNCTION("if(W756="""","""",if($S756,""Not aligned w/ a specific learning goal."",W756&amp;"": ""&amp;vlookup(to_text(W756),'1.Learning-Goals'!$A$3:$B$100,2,FALSE)))"),"")</f>
        <v/>
      </c>
      <c r="AB756" s="48"/>
      <c r="AC756" s="48"/>
      <c r="AD756" s="48"/>
      <c r="AE756" s="48"/>
      <c r="AF756" s="48"/>
      <c r="AG756" s="48"/>
      <c r="AH756" s="48"/>
      <c r="AI756" s="48"/>
    </row>
    <row r="757">
      <c r="A757" s="41"/>
      <c r="B757" s="42" t="str">
        <f t="shared" si="1"/>
        <v/>
      </c>
      <c r="C757" s="38" t="s">
        <v>2070</v>
      </c>
      <c r="D757" s="43" t="s">
        <v>1976</v>
      </c>
      <c r="E757" s="38" t="s">
        <v>363</v>
      </c>
      <c r="F757" s="38" t="s">
        <v>438</v>
      </c>
      <c r="G757" s="43" t="s">
        <v>752</v>
      </c>
      <c r="H757" s="38" t="s">
        <v>6</v>
      </c>
      <c r="I757" s="43" t="s">
        <v>439</v>
      </c>
      <c r="J757" s="50"/>
      <c r="K757" s="50"/>
      <c r="L757" s="50"/>
      <c r="M757" s="43"/>
      <c r="N757" s="43"/>
      <c r="O757" s="38" t="s">
        <v>1932</v>
      </c>
      <c r="P757" s="51" t="s">
        <v>2071</v>
      </c>
      <c r="Q757" s="45">
        <v>44451.0</v>
      </c>
      <c r="R757" s="46" t="str">
        <f>IFERROR(__xludf.DUMMYFUNCTION("if(isblank($A757),"""",REGEXREPLACE($A757,   "",?(\d),?"",  ""$1""&amp;""-""&amp;$H757))"),"")</f>
        <v/>
      </c>
      <c r="S757" s="47" t="b">
        <f t="shared" si="2"/>
        <v>0</v>
      </c>
      <c r="T757" s="47" t="str">
        <f>IFERROR(__xludf.DUMMYFUNCTION("iferror(split(A757,"","",TRUE,TRUE),"""")"),"")</f>
        <v/>
      </c>
      <c r="U757" s="47"/>
      <c r="V757" s="47"/>
      <c r="W757" s="47"/>
      <c r="X757" s="46" t="str">
        <f>IFERROR(__xludf.DUMMYFUNCTION("if(T757="""","""",if($S757,""Not aligned w/ a specific learning goal."",T757&amp;"": ""&amp;vlookup(to_text(T757),'1.Learning-Goals'!$A$3:$B$100,2,FALSE)))"),"")</f>
        <v/>
      </c>
      <c r="Y757" s="46" t="str">
        <f>IFERROR(__xludf.DUMMYFUNCTION("if(U757="""","""",if($S757,""Not aligned w/ a specific learning goal."",U757&amp;"": ""&amp;vlookup(to_text(U757),'1.Learning-Goals'!$A$3:$B$100,2,FALSE)))"),"")</f>
        <v/>
      </c>
      <c r="Z757" s="46" t="str">
        <f>IFERROR(__xludf.DUMMYFUNCTION("if(V757="""","""",if($S757,""Not aligned w/ a specific learning goal."",V757&amp;"": ""&amp;vlookup(to_text(V757),'1.Learning-Goals'!$A$3:$B$100,2,FALSE)))"),"")</f>
        <v/>
      </c>
      <c r="AA757" s="46" t="str">
        <f>IFERROR(__xludf.DUMMYFUNCTION("if(W757="""","""",if($S757,""Not aligned w/ a specific learning goal."",W757&amp;"": ""&amp;vlookup(to_text(W757),'1.Learning-Goals'!$A$3:$B$100,2,FALSE)))"),"")</f>
        <v/>
      </c>
      <c r="AB757" s="48"/>
      <c r="AC757" s="48"/>
      <c r="AD757" s="48"/>
      <c r="AE757" s="48"/>
      <c r="AF757" s="48"/>
      <c r="AG757" s="48"/>
      <c r="AH757" s="48"/>
      <c r="AI757" s="48"/>
    </row>
    <row r="758">
      <c r="A758" s="41"/>
      <c r="B758" s="42" t="str">
        <f t="shared" si="1"/>
        <v/>
      </c>
      <c r="C758" s="38" t="s">
        <v>2072</v>
      </c>
      <c r="D758" s="43" t="s">
        <v>1979</v>
      </c>
      <c r="E758" s="38" t="s">
        <v>363</v>
      </c>
      <c r="F758" s="38" t="s">
        <v>438</v>
      </c>
      <c r="G758" s="43" t="s">
        <v>752</v>
      </c>
      <c r="H758" s="38" t="s">
        <v>6</v>
      </c>
      <c r="I758" s="43" t="s">
        <v>439</v>
      </c>
      <c r="J758" s="50"/>
      <c r="K758" s="50"/>
      <c r="L758" s="50"/>
      <c r="M758" s="43"/>
      <c r="N758" s="43"/>
      <c r="O758" s="38" t="s">
        <v>1932</v>
      </c>
      <c r="P758" s="51" t="s">
        <v>2073</v>
      </c>
      <c r="Q758" s="45">
        <v>44451.0</v>
      </c>
      <c r="R758" s="46" t="str">
        <f>IFERROR(__xludf.DUMMYFUNCTION("if(isblank($A758),"""",REGEXREPLACE($A758,   "",?(\d),?"",  ""$1""&amp;""-""&amp;$H758))"),"")</f>
        <v/>
      </c>
      <c r="S758" s="47" t="b">
        <f t="shared" si="2"/>
        <v>0</v>
      </c>
      <c r="T758" s="47" t="str">
        <f>IFERROR(__xludf.DUMMYFUNCTION("iferror(split(A758,"","",TRUE,TRUE),"""")"),"")</f>
        <v/>
      </c>
      <c r="U758" s="47"/>
      <c r="V758" s="47"/>
      <c r="W758" s="47"/>
      <c r="X758" s="46" t="str">
        <f>IFERROR(__xludf.DUMMYFUNCTION("if(T758="""","""",if($S758,""Not aligned w/ a specific learning goal."",T758&amp;"": ""&amp;vlookup(to_text(T758),'1.Learning-Goals'!$A$3:$B$100,2,FALSE)))"),"")</f>
        <v/>
      </c>
      <c r="Y758" s="46" t="str">
        <f>IFERROR(__xludf.DUMMYFUNCTION("if(U758="""","""",if($S758,""Not aligned w/ a specific learning goal."",U758&amp;"": ""&amp;vlookup(to_text(U758),'1.Learning-Goals'!$A$3:$B$100,2,FALSE)))"),"")</f>
        <v/>
      </c>
      <c r="Z758" s="46" t="str">
        <f>IFERROR(__xludf.DUMMYFUNCTION("if(V758="""","""",if($S758,""Not aligned w/ a specific learning goal."",V758&amp;"": ""&amp;vlookup(to_text(V758),'1.Learning-Goals'!$A$3:$B$100,2,FALSE)))"),"")</f>
        <v/>
      </c>
      <c r="AA758" s="46" t="str">
        <f>IFERROR(__xludf.DUMMYFUNCTION("if(W758="""","""",if($S758,""Not aligned w/ a specific learning goal."",W758&amp;"": ""&amp;vlookup(to_text(W758),'1.Learning-Goals'!$A$3:$B$100,2,FALSE)))"),"")</f>
        <v/>
      </c>
      <c r="AB758" s="48"/>
      <c r="AC758" s="48"/>
      <c r="AD758" s="48"/>
      <c r="AE758" s="48"/>
      <c r="AF758" s="48"/>
      <c r="AG758" s="48"/>
      <c r="AH758" s="48"/>
      <c r="AI758" s="48"/>
    </row>
    <row r="759">
      <c r="A759" s="41"/>
      <c r="B759" s="42" t="str">
        <f t="shared" si="1"/>
        <v/>
      </c>
      <c r="C759" s="38" t="s">
        <v>2074</v>
      </c>
      <c r="D759" s="43" t="s">
        <v>2075</v>
      </c>
      <c r="E759" s="38" t="s">
        <v>2076</v>
      </c>
      <c r="F759" s="38" t="s">
        <v>2077</v>
      </c>
      <c r="G759" s="43">
        <v>5.0</v>
      </c>
      <c r="H759" s="38" t="s">
        <v>7</v>
      </c>
      <c r="I759" s="43" t="s">
        <v>2078</v>
      </c>
      <c r="J759" s="43"/>
      <c r="K759" s="43"/>
      <c r="L759" s="43"/>
      <c r="M759" s="43"/>
      <c r="N759" s="43"/>
      <c r="O759" s="38" t="s">
        <v>2079</v>
      </c>
      <c r="P759" s="51" t="s">
        <v>2080</v>
      </c>
      <c r="Q759" s="45">
        <v>44322.0</v>
      </c>
      <c r="R759" s="46" t="str">
        <f>IFERROR(__xludf.DUMMYFUNCTION("if(isblank($A759),"""",REGEXREPLACE($A759,   "",?(\d),?"",  ""$1""&amp;""-""&amp;$H759))"),"")</f>
        <v/>
      </c>
      <c r="S759" s="47" t="b">
        <f t="shared" si="2"/>
        <v>0</v>
      </c>
      <c r="T759" s="47" t="str">
        <f>IFERROR(__xludf.DUMMYFUNCTION("iferror(split(A759,"","",TRUE,TRUE),"""")"),"")</f>
        <v/>
      </c>
      <c r="U759" s="47"/>
      <c r="V759" s="47"/>
      <c r="W759" s="47"/>
      <c r="X759" s="46" t="str">
        <f>IFERROR(__xludf.DUMMYFUNCTION("if(T759="""","""",if($S759,""Not aligned w/ a specific learning goal."",T759&amp;"": ""&amp;vlookup(to_text(T759),'1.Learning-Goals'!$A$3:$B$100,2,FALSE)))"),"")</f>
        <v/>
      </c>
      <c r="Y759" s="46" t="str">
        <f>IFERROR(__xludf.DUMMYFUNCTION("if(U759="""","""",if($S759,""Not aligned w/ a specific learning goal."",U759&amp;"": ""&amp;vlookup(to_text(U759),'1.Learning-Goals'!$A$3:$B$100,2,FALSE)))"),"")</f>
        <v/>
      </c>
      <c r="Z759" s="46" t="str">
        <f>IFERROR(__xludf.DUMMYFUNCTION("if(V759="""","""",if($S759,""Not aligned w/ a specific learning goal."",V759&amp;"": ""&amp;vlookup(to_text(V759),'1.Learning-Goals'!$A$3:$B$100,2,FALSE)))"),"")</f>
        <v/>
      </c>
      <c r="AA759" s="46" t="str">
        <f>IFERROR(__xludf.DUMMYFUNCTION("if(W759="""","""",if($S759,""Not aligned w/ a specific learning goal."",W759&amp;"": ""&amp;vlookup(to_text(W759),'1.Learning-Goals'!$A$3:$B$100,2,FALSE)))"),"")</f>
        <v/>
      </c>
      <c r="AB759" s="48"/>
      <c r="AC759" s="48"/>
      <c r="AD759" s="48"/>
      <c r="AE759" s="48"/>
      <c r="AF759" s="48"/>
      <c r="AG759" s="48"/>
      <c r="AH759" s="48"/>
      <c r="AI759" s="48"/>
    </row>
    <row r="760">
      <c r="A760" s="41"/>
      <c r="B760" s="42" t="str">
        <f t="shared" si="1"/>
        <v/>
      </c>
      <c r="C760" s="38" t="s">
        <v>2081</v>
      </c>
      <c r="D760" s="43" t="s">
        <v>2082</v>
      </c>
      <c r="E760" s="38" t="s">
        <v>2076</v>
      </c>
      <c r="F760" s="38" t="s">
        <v>2077</v>
      </c>
      <c r="G760" s="43">
        <v>5.0</v>
      </c>
      <c r="H760" s="38" t="s">
        <v>7</v>
      </c>
      <c r="I760" s="43" t="s">
        <v>2078</v>
      </c>
      <c r="J760" s="43"/>
      <c r="K760" s="43"/>
      <c r="L760" s="43"/>
      <c r="M760" s="43"/>
      <c r="N760" s="43"/>
      <c r="O760" s="38" t="s">
        <v>2079</v>
      </c>
      <c r="P760" s="51" t="s">
        <v>2083</v>
      </c>
      <c r="Q760" s="45">
        <v>44322.0</v>
      </c>
      <c r="R760" s="46" t="str">
        <f>IFERROR(__xludf.DUMMYFUNCTION("if(isblank($A760),"""",REGEXREPLACE($A760,   "",?(\d),?"",  ""$1""&amp;""-""&amp;$H760))"),"")</f>
        <v/>
      </c>
      <c r="S760" s="47" t="b">
        <f t="shared" si="2"/>
        <v>0</v>
      </c>
      <c r="T760" s="47" t="str">
        <f>IFERROR(__xludf.DUMMYFUNCTION("iferror(split(A760,"","",TRUE,TRUE),"""")"),"")</f>
        <v/>
      </c>
      <c r="U760" s="47"/>
      <c r="V760" s="47"/>
      <c r="W760" s="47"/>
      <c r="X760" s="46" t="str">
        <f>IFERROR(__xludf.DUMMYFUNCTION("if(T760="""","""",if($S760,""Not aligned w/ a specific learning goal."",T760&amp;"": ""&amp;vlookup(to_text(T760),'1.Learning-Goals'!$A$3:$B$100,2,FALSE)))"),"")</f>
        <v/>
      </c>
      <c r="Y760" s="46" t="str">
        <f>IFERROR(__xludf.DUMMYFUNCTION("if(U760="""","""",if($S760,""Not aligned w/ a specific learning goal."",U760&amp;"": ""&amp;vlookup(to_text(U760),'1.Learning-Goals'!$A$3:$B$100,2,FALSE)))"),"")</f>
        <v/>
      </c>
      <c r="Z760" s="46" t="str">
        <f>IFERROR(__xludf.DUMMYFUNCTION("if(V760="""","""",if($S760,""Not aligned w/ a specific learning goal."",V760&amp;"": ""&amp;vlookup(to_text(V760),'1.Learning-Goals'!$A$3:$B$100,2,FALSE)))"),"")</f>
        <v/>
      </c>
      <c r="AA760" s="46" t="str">
        <f>IFERROR(__xludf.DUMMYFUNCTION("if(W760="""","""",if($S760,""Not aligned w/ a specific learning goal."",W760&amp;"": ""&amp;vlookup(to_text(W760),'1.Learning-Goals'!$A$3:$B$100,2,FALSE)))"),"")</f>
        <v/>
      </c>
      <c r="AB760" s="48"/>
      <c r="AC760" s="48"/>
      <c r="AD760" s="48"/>
      <c r="AE760" s="48"/>
      <c r="AF760" s="48"/>
      <c r="AG760" s="48"/>
      <c r="AH760" s="48"/>
      <c r="AI760" s="48"/>
    </row>
    <row r="761">
      <c r="A761" s="41"/>
      <c r="B761" s="42" t="str">
        <f t="shared" si="1"/>
        <v/>
      </c>
      <c r="C761" s="38" t="s">
        <v>2084</v>
      </c>
      <c r="D761" s="43" t="s">
        <v>2085</v>
      </c>
      <c r="E761" s="38" t="s">
        <v>2076</v>
      </c>
      <c r="F761" s="38" t="s">
        <v>2077</v>
      </c>
      <c r="G761" s="43">
        <v>5.0</v>
      </c>
      <c r="H761" s="38" t="s">
        <v>7</v>
      </c>
      <c r="I761" s="43" t="s">
        <v>2078</v>
      </c>
      <c r="J761" s="43"/>
      <c r="K761" s="43"/>
      <c r="L761" s="43"/>
      <c r="M761" s="43"/>
      <c r="N761" s="43"/>
      <c r="O761" s="38" t="s">
        <v>2079</v>
      </c>
      <c r="P761" s="51" t="s">
        <v>2086</v>
      </c>
      <c r="Q761" s="45">
        <v>44322.0</v>
      </c>
      <c r="R761" s="46" t="str">
        <f>IFERROR(__xludf.DUMMYFUNCTION("if(isblank($A761),"""",REGEXREPLACE($A761,   "",?(\d),?"",  ""$1""&amp;""-""&amp;$H761))"),"")</f>
        <v/>
      </c>
      <c r="S761" s="47" t="b">
        <f t="shared" si="2"/>
        <v>0</v>
      </c>
      <c r="T761" s="47" t="str">
        <f>IFERROR(__xludf.DUMMYFUNCTION("iferror(split(A761,"","",TRUE,TRUE),"""")"),"")</f>
        <v/>
      </c>
      <c r="U761" s="47"/>
      <c r="V761" s="47"/>
      <c r="W761" s="47"/>
      <c r="X761" s="46" t="str">
        <f>IFERROR(__xludf.DUMMYFUNCTION("if(T761="""","""",if($S761,""Not aligned w/ a specific learning goal."",T761&amp;"": ""&amp;vlookup(to_text(T761),'1.Learning-Goals'!$A$3:$B$100,2,FALSE)))"),"")</f>
        <v/>
      </c>
      <c r="Y761" s="46" t="str">
        <f>IFERROR(__xludf.DUMMYFUNCTION("if(U761="""","""",if($S761,""Not aligned w/ a specific learning goal."",U761&amp;"": ""&amp;vlookup(to_text(U761),'1.Learning-Goals'!$A$3:$B$100,2,FALSE)))"),"")</f>
        <v/>
      </c>
      <c r="Z761" s="46" t="str">
        <f>IFERROR(__xludf.DUMMYFUNCTION("if(V761="""","""",if($S761,""Not aligned w/ a specific learning goal."",V761&amp;"": ""&amp;vlookup(to_text(V761),'1.Learning-Goals'!$A$3:$B$100,2,FALSE)))"),"")</f>
        <v/>
      </c>
      <c r="AA761" s="46" t="str">
        <f>IFERROR(__xludf.DUMMYFUNCTION("if(W761="""","""",if($S761,""Not aligned w/ a specific learning goal."",W761&amp;"": ""&amp;vlookup(to_text(W761),'1.Learning-Goals'!$A$3:$B$100,2,FALSE)))"),"")</f>
        <v/>
      </c>
      <c r="AB761" s="48"/>
      <c r="AC761" s="48"/>
      <c r="AD761" s="48"/>
      <c r="AE761" s="48"/>
      <c r="AF761" s="48"/>
      <c r="AG761" s="48"/>
      <c r="AH761" s="48"/>
      <c r="AI761" s="48"/>
    </row>
    <row r="762">
      <c r="A762" s="41"/>
      <c r="B762" s="42" t="str">
        <f t="shared" si="1"/>
        <v/>
      </c>
      <c r="C762" s="38" t="s">
        <v>2087</v>
      </c>
      <c r="D762" s="43" t="s">
        <v>2088</v>
      </c>
      <c r="E762" s="38" t="s">
        <v>2076</v>
      </c>
      <c r="F762" s="38" t="s">
        <v>2077</v>
      </c>
      <c r="G762" s="43">
        <v>5.0</v>
      </c>
      <c r="H762" s="38" t="s">
        <v>7</v>
      </c>
      <c r="I762" s="43" t="s">
        <v>2078</v>
      </c>
      <c r="J762" s="43"/>
      <c r="K762" s="43"/>
      <c r="L762" s="43"/>
      <c r="M762" s="43"/>
      <c r="N762" s="43"/>
      <c r="O762" s="38" t="s">
        <v>2079</v>
      </c>
      <c r="P762" s="51" t="s">
        <v>2089</v>
      </c>
      <c r="Q762" s="45">
        <v>44322.0</v>
      </c>
      <c r="R762" s="46" t="str">
        <f>IFERROR(__xludf.DUMMYFUNCTION("if(isblank($A762),"""",REGEXREPLACE($A762,   "",?(\d),?"",  ""$1""&amp;""-""&amp;$H762))"),"")</f>
        <v/>
      </c>
      <c r="S762" s="47" t="b">
        <f t="shared" si="2"/>
        <v>0</v>
      </c>
      <c r="T762" s="47" t="str">
        <f>IFERROR(__xludf.DUMMYFUNCTION("iferror(split(A762,"","",TRUE,TRUE),"""")"),"")</f>
        <v/>
      </c>
      <c r="U762" s="47"/>
      <c r="V762" s="47"/>
      <c r="W762" s="47"/>
      <c r="X762" s="46" t="str">
        <f>IFERROR(__xludf.DUMMYFUNCTION("if(T762="""","""",if($S762,""Not aligned w/ a specific learning goal."",T762&amp;"": ""&amp;vlookup(to_text(T762),'1.Learning-Goals'!$A$3:$B$100,2,FALSE)))"),"")</f>
        <v/>
      </c>
      <c r="Y762" s="46" t="str">
        <f>IFERROR(__xludf.DUMMYFUNCTION("if(U762="""","""",if($S762,""Not aligned w/ a specific learning goal."",U762&amp;"": ""&amp;vlookup(to_text(U762),'1.Learning-Goals'!$A$3:$B$100,2,FALSE)))"),"")</f>
        <v/>
      </c>
      <c r="Z762" s="46" t="str">
        <f>IFERROR(__xludf.DUMMYFUNCTION("if(V762="""","""",if($S762,""Not aligned w/ a specific learning goal."",V762&amp;"": ""&amp;vlookup(to_text(V762),'1.Learning-Goals'!$A$3:$B$100,2,FALSE)))"),"")</f>
        <v/>
      </c>
      <c r="AA762" s="46" t="str">
        <f>IFERROR(__xludf.DUMMYFUNCTION("if(W762="""","""",if($S762,""Not aligned w/ a specific learning goal."",W762&amp;"": ""&amp;vlookup(to_text(W762),'1.Learning-Goals'!$A$3:$B$100,2,FALSE)))"),"")</f>
        <v/>
      </c>
      <c r="AB762" s="48"/>
      <c r="AC762" s="48"/>
      <c r="AD762" s="48"/>
      <c r="AE762" s="48"/>
      <c r="AF762" s="48"/>
      <c r="AG762" s="48"/>
      <c r="AH762" s="48"/>
      <c r="AI762" s="48"/>
    </row>
    <row r="763">
      <c r="A763" s="41"/>
      <c r="B763" s="42" t="str">
        <f t="shared" si="1"/>
        <v/>
      </c>
      <c r="C763" s="38" t="s">
        <v>2090</v>
      </c>
      <c r="D763" s="43" t="s">
        <v>2091</v>
      </c>
      <c r="E763" s="38" t="s">
        <v>2076</v>
      </c>
      <c r="F763" s="38" t="s">
        <v>2092</v>
      </c>
      <c r="G763" s="43">
        <v>5.0</v>
      </c>
      <c r="H763" s="38" t="s">
        <v>7</v>
      </c>
      <c r="I763" s="43" t="s">
        <v>2093</v>
      </c>
      <c r="J763" s="43"/>
      <c r="K763" s="43"/>
      <c r="L763" s="43"/>
      <c r="M763" s="43"/>
      <c r="N763" s="43"/>
      <c r="O763" s="38" t="s">
        <v>2094</v>
      </c>
      <c r="P763" s="51" t="s">
        <v>2095</v>
      </c>
      <c r="Q763" s="45">
        <v>44322.0</v>
      </c>
      <c r="R763" s="46" t="str">
        <f>IFERROR(__xludf.DUMMYFUNCTION("if(isblank($A763),"""",REGEXREPLACE($A763,   "",?(\d),?"",  ""$1""&amp;""-""&amp;$H763))"),"")</f>
        <v/>
      </c>
      <c r="S763" s="47" t="b">
        <f t="shared" si="2"/>
        <v>0</v>
      </c>
      <c r="T763" s="47" t="str">
        <f>IFERROR(__xludf.DUMMYFUNCTION("iferror(split(A763,"","",TRUE,TRUE),"""")"),"")</f>
        <v/>
      </c>
      <c r="U763" s="47"/>
      <c r="V763" s="47"/>
      <c r="W763" s="47"/>
      <c r="X763" s="46" t="str">
        <f>IFERROR(__xludf.DUMMYFUNCTION("if(T763="""","""",if($S763,""Not aligned w/ a specific learning goal."",T763&amp;"": ""&amp;vlookup(to_text(T763),'1.Learning-Goals'!$A$3:$B$100,2,FALSE)))"),"")</f>
        <v/>
      </c>
      <c r="Y763" s="46" t="str">
        <f>IFERROR(__xludf.DUMMYFUNCTION("if(U763="""","""",if($S763,""Not aligned w/ a specific learning goal."",U763&amp;"": ""&amp;vlookup(to_text(U763),'1.Learning-Goals'!$A$3:$B$100,2,FALSE)))"),"")</f>
        <v/>
      </c>
      <c r="Z763" s="46" t="str">
        <f>IFERROR(__xludf.DUMMYFUNCTION("if(V763="""","""",if($S763,""Not aligned w/ a specific learning goal."",V763&amp;"": ""&amp;vlookup(to_text(V763),'1.Learning-Goals'!$A$3:$B$100,2,FALSE)))"),"")</f>
        <v/>
      </c>
      <c r="AA763" s="46" t="str">
        <f>IFERROR(__xludf.DUMMYFUNCTION("if(W763="""","""",if($S763,""Not aligned w/ a specific learning goal."",W763&amp;"": ""&amp;vlookup(to_text(W763),'1.Learning-Goals'!$A$3:$B$100,2,FALSE)))"),"")</f>
        <v/>
      </c>
      <c r="AB763" s="48"/>
      <c r="AC763" s="48"/>
      <c r="AD763" s="48"/>
      <c r="AE763" s="48"/>
      <c r="AF763" s="48"/>
      <c r="AG763" s="48"/>
      <c r="AH763" s="48"/>
      <c r="AI763" s="48"/>
    </row>
    <row r="764">
      <c r="A764" s="41"/>
      <c r="B764" s="42" t="str">
        <f t="shared" si="1"/>
        <v/>
      </c>
      <c r="C764" s="38" t="s">
        <v>2096</v>
      </c>
      <c r="D764" s="43" t="s">
        <v>2097</v>
      </c>
      <c r="E764" s="38" t="s">
        <v>2076</v>
      </c>
      <c r="F764" s="38" t="s">
        <v>2092</v>
      </c>
      <c r="G764" s="43">
        <v>5.0</v>
      </c>
      <c r="H764" s="38" t="s">
        <v>7</v>
      </c>
      <c r="I764" s="43" t="s">
        <v>2093</v>
      </c>
      <c r="J764" s="43"/>
      <c r="K764" s="43"/>
      <c r="L764" s="43"/>
      <c r="M764" s="43"/>
      <c r="N764" s="43"/>
      <c r="O764" s="38" t="s">
        <v>2094</v>
      </c>
      <c r="P764" s="51" t="s">
        <v>2098</v>
      </c>
      <c r="Q764" s="45">
        <v>44322.0</v>
      </c>
      <c r="R764" s="46" t="str">
        <f>IFERROR(__xludf.DUMMYFUNCTION("if(isblank($A764),"""",REGEXREPLACE($A764,   "",?(\d),?"",  ""$1""&amp;""-""&amp;$H764))"),"")</f>
        <v/>
      </c>
      <c r="S764" s="47" t="b">
        <f t="shared" si="2"/>
        <v>0</v>
      </c>
      <c r="T764" s="47" t="str">
        <f>IFERROR(__xludf.DUMMYFUNCTION("iferror(split(A764,"","",TRUE,TRUE),"""")"),"")</f>
        <v/>
      </c>
      <c r="U764" s="47"/>
      <c r="V764" s="47"/>
      <c r="W764" s="47"/>
      <c r="X764" s="46" t="str">
        <f>IFERROR(__xludf.DUMMYFUNCTION("if(T764="""","""",if($S764,""Not aligned w/ a specific learning goal."",T764&amp;"": ""&amp;vlookup(to_text(T764),'1.Learning-Goals'!$A$3:$B$100,2,FALSE)))"),"")</f>
        <v/>
      </c>
      <c r="Y764" s="46" t="str">
        <f>IFERROR(__xludf.DUMMYFUNCTION("if(U764="""","""",if($S764,""Not aligned w/ a specific learning goal."",U764&amp;"": ""&amp;vlookup(to_text(U764),'1.Learning-Goals'!$A$3:$B$100,2,FALSE)))"),"")</f>
        <v/>
      </c>
      <c r="Z764" s="46" t="str">
        <f>IFERROR(__xludf.DUMMYFUNCTION("if(V764="""","""",if($S764,""Not aligned w/ a specific learning goal."",V764&amp;"": ""&amp;vlookup(to_text(V764),'1.Learning-Goals'!$A$3:$B$100,2,FALSE)))"),"")</f>
        <v/>
      </c>
      <c r="AA764" s="46" t="str">
        <f>IFERROR(__xludf.DUMMYFUNCTION("if(W764="""","""",if($S764,""Not aligned w/ a specific learning goal."",W764&amp;"": ""&amp;vlookup(to_text(W764),'1.Learning-Goals'!$A$3:$B$100,2,FALSE)))"),"")</f>
        <v/>
      </c>
      <c r="AB764" s="48"/>
      <c r="AC764" s="48"/>
      <c r="AD764" s="48"/>
      <c r="AE764" s="48"/>
      <c r="AF764" s="48"/>
      <c r="AG764" s="48"/>
      <c r="AH764" s="48"/>
      <c r="AI764" s="48"/>
    </row>
    <row r="765">
      <c r="A765" s="41"/>
      <c r="B765" s="42" t="str">
        <f t="shared" si="1"/>
        <v/>
      </c>
      <c r="C765" s="38" t="s">
        <v>2099</v>
      </c>
      <c r="D765" s="43" t="s">
        <v>2100</v>
      </c>
      <c r="E765" s="38" t="s">
        <v>2076</v>
      </c>
      <c r="F765" s="38" t="s">
        <v>2092</v>
      </c>
      <c r="G765" s="43">
        <v>5.0</v>
      </c>
      <c r="H765" s="38" t="s">
        <v>7</v>
      </c>
      <c r="I765" s="43" t="s">
        <v>2093</v>
      </c>
      <c r="J765" s="43"/>
      <c r="K765" s="43"/>
      <c r="L765" s="43"/>
      <c r="M765" s="43"/>
      <c r="N765" s="43"/>
      <c r="O765" s="38" t="s">
        <v>2094</v>
      </c>
      <c r="P765" s="51" t="s">
        <v>2101</v>
      </c>
      <c r="Q765" s="45">
        <v>44322.0</v>
      </c>
      <c r="R765" s="46" t="str">
        <f>IFERROR(__xludf.DUMMYFUNCTION("if(isblank($A765),"""",REGEXREPLACE($A765,   "",?(\d),?"",  ""$1""&amp;""-""&amp;$H765))"),"")</f>
        <v/>
      </c>
      <c r="S765" s="47" t="b">
        <f t="shared" si="2"/>
        <v>0</v>
      </c>
      <c r="T765" s="47" t="str">
        <f>IFERROR(__xludf.DUMMYFUNCTION("iferror(split(A765,"","",TRUE,TRUE),"""")"),"")</f>
        <v/>
      </c>
      <c r="U765" s="47"/>
      <c r="V765" s="47"/>
      <c r="W765" s="47"/>
      <c r="X765" s="46" t="str">
        <f>IFERROR(__xludf.DUMMYFUNCTION("if(T765="""","""",if($S765,""Not aligned w/ a specific learning goal."",T765&amp;"": ""&amp;vlookup(to_text(T765),'1.Learning-Goals'!$A$3:$B$100,2,FALSE)))"),"")</f>
        <v/>
      </c>
      <c r="Y765" s="46" t="str">
        <f>IFERROR(__xludf.DUMMYFUNCTION("if(U765="""","""",if($S765,""Not aligned w/ a specific learning goal."",U765&amp;"": ""&amp;vlookup(to_text(U765),'1.Learning-Goals'!$A$3:$B$100,2,FALSE)))"),"")</f>
        <v/>
      </c>
      <c r="Z765" s="46" t="str">
        <f>IFERROR(__xludf.DUMMYFUNCTION("if(V765="""","""",if($S765,""Not aligned w/ a specific learning goal."",V765&amp;"": ""&amp;vlookup(to_text(V765),'1.Learning-Goals'!$A$3:$B$100,2,FALSE)))"),"")</f>
        <v/>
      </c>
      <c r="AA765" s="46" t="str">
        <f>IFERROR(__xludf.DUMMYFUNCTION("if(W765="""","""",if($S765,""Not aligned w/ a specific learning goal."",W765&amp;"": ""&amp;vlookup(to_text(W765),'1.Learning-Goals'!$A$3:$B$100,2,FALSE)))"),"")</f>
        <v/>
      </c>
      <c r="AB765" s="48"/>
      <c r="AC765" s="48"/>
      <c r="AD765" s="48"/>
      <c r="AE765" s="48"/>
      <c r="AF765" s="48"/>
      <c r="AG765" s="48"/>
      <c r="AH765" s="48"/>
      <c r="AI765" s="48"/>
    </row>
    <row r="766">
      <c r="A766" s="41"/>
      <c r="B766" s="42" t="str">
        <f t="shared" si="1"/>
        <v/>
      </c>
      <c r="C766" s="38" t="s">
        <v>2102</v>
      </c>
      <c r="D766" s="43" t="s">
        <v>2103</v>
      </c>
      <c r="E766" s="38" t="s">
        <v>2076</v>
      </c>
      <c r="F766" s="38" t="s">
        <v>2092</v>
      </c>
      <c r="G766" s="43">
        <v>5.0</v>
      </c>
      <c r="H766" s="38" t="s">
        <v>7</v>
      </c>
      <c r="I766" s="43" t="s">
        <v>2093</v>
      </c>
      <c r="J766" s="43"/>
      <c r="K766" s="43"/>
      <c r="L766" s="43"/>
      <c r="M766" s="43"/>
      <c r="N766" s="43"/>
      <c r="O766" s="38" t="s">
        <v>2094</v>
      </c>
      <c r="P766" s="51" t="s">
        <v>2104</v>
      </c>
      <c r="Q766" s="45">
        <v>44322.0</v>
      </c>
      <c r="R766" s="46" t="str">
        <f>IFERROR(__xludf.DUMMYFUNCTION("if(isblank($A766),"""",REGEXREPLACE($A766,   "",?(\d),?"",  ""$1""&amp;""-""&amp;$H766))"),"")</f>
        <v/>
      </c>
      <c r="S766" s="47" t="b">
        <f t="shared" si="2"/>
        <v>0</v>
      </c>
      <c r="T766" s="47" t="str">
        <f>IFERROR(__xludf.DUMMYFUNCTION("iferror(split(A766,"","",TRUE,TRUE),"""")"),"")</f>
        <v/>
      </c>
      <c r="U766" s="47"/>
      <c r="V766" s="47"/>
      <c r="W766" s="47"/>
      <c r="X766" s="46" t="str">
        <f>IFERROR(__xludf.DUMMYFUNCTION("if(T766="""","""",if($S766,""Not aligned w/ a specific learning goal."",T766&amp;"": ""&amp;vlookup(to_text(T766),'1.Learning-Goals'!$A$3:$B$100,2,FALSE)))"),"")</f>
        <v/>
      </c>
      <c r="Y766" s="46" t="str">
        <f>IFERROR(__xludf.DUMMYFUNCTION("if(U766="""","""",if($S766,""Not aligned w/ a specific learning goal."",U766&amp;"": ""&amp;vlookup(to_text(U766),'1.Learning-Goals'!$A$3:$B$100,2,FALSE)))"),"")</f>
        <v/>
      </c>
      <c r="Z766" s="46" t="str">
        <f>IFERROR(__xludf.DUMMYFUNCTION("if(V766="""","""",if($S766,""Not aligned w/ a specific learning goal."",V766&amp;"": ""&amp;vlookup(to_text(V766),'1.Learning-Goals'!$A$3:$B$100,2,FALSE)))"),"")</f>
        <v/>
      </c>
      <c r="AA766" s="46" t="str">
        <f>IFERROR(__xludf.DUMMYFUNCTION("if(W766="""","""",if($S766,""Not aligned w/ a specific learning goal."",W766&amp;"": ""&amp;vlookup(to_text(W766),'1.Learning-Goals'!$A$3:$B$100,2,FALSE)))"),"")</f>
        <v/>
      </c>
      <c r="AB766" s="48"/>
      <c r="AC766" s="48"/>
      <c r="AD766" s="48"/>
      <c r="AE766" s="48"/>
      <c r="AF766" s="48"/>
      <c r="AG766" s="48"/>
      <c r="AH766" s="48"/>
      <c r="AI766" s="48"/>
    </row>
    <row r="767">
      <c r="A767" s="41"/>
      <c r="B767" s="42" t="str">
        <f t="shared" si="1"/>
        <v/>
      </c>
      <c r="C767" s="38" t="s">
        <v>2105</v>
      </c>
      <c r="D767" s="43" t="s">
        <v>2106</v>
      </c>
      <c r="E767" s="38" t="s">
        <v>2076</v>
      </c>
      <c r="F767" s="38" t="s">
        <v>2092</v>
      </c>
      <c r="G767" s="43">
        <v>5.0</v>
      </c>
      <c r="H767" s="38" t="s">
        <v>7</v>
      </c>
      <c r="I767" s="43" t="s">
        <v>2093</v>
      </c>
      <c r="J767" s="43"/>
      <c r="K767" s="43"/>
      <c r="L767" s="43"/>
      <c r="M767" s="43"/>
      <c r="N767" s="43"/>
      <c r="O767" s="38" t="s">
        <v>2094</v>
      </c>
      <c r="P767" s="51" t="s">
        <v>2107</v>
      </c>
      <c r="Q767" s="45">
        <v>44322.0</v>
      </c>
      <c r="R767" s="46" t="str">
        <f>IFERROR(__xludf.DUMMYFUNCTION("if(isblank($A767),"""",REGEXREPLACE($A767,   "",?(\d),?"",  ""$1""&amp;""-""&amp;$H767))"),"")</f>
        <v/>
      </c>
      <c r="S767" s="47" t="b">
        <f t="shared" si="2"/>
        <v>0</v>
      </c>
      <c r="T767" s="47" t="str">
        <f>IFERROR(__xludf.DUMMYFUNCTION("iferror(split(A767,"","",TRUE,TRUE),"""")"),"")</f>
        <v/>
      </c>
      <c r="U767" s="47"/>
      <c r="V767" s="47"/>
      <c r="W767" s="47"/>
      <c r="X767" s="46" t="str">
        <f>IFERROR(__xludf.DUMMYFUNCTION("if(T767="""","""",if($S767,""Not aligned w/ a specific learning goal."",T767&amp;"": ""&amp;vlookup(to_text(T767),'1.Learning-Goals'!$A$3:$B$100,2,FALSE)))"),"")</f>
        <v/>
      </c>
      <c r="Y767" s="46" t="str">
        <f>IFERROR(__xludf.DUMMYFUNCTION("if(U767="""","""",if($S767,""Not aligned w/ a specific learning goal."",U767&amp;"": ""&amp;vlookup(to_text(U767),'1.Learning-Goals'!$A$3:$B$100,2,FALSE)))"),"")</f>
        <v/>
      </c>
      <c r="Z767" s="46" t="str">
        <f>IFERROR(__xludf.DUMMYFUNCTION("if(V767="""","""",if($S767,""Not aligned w/ a specific learning goal."",V767&amp;"": ""&amp;vlookup(to_text(V767),'1.Learning-Goals'!$A$3:$B$100,2,FALSE)))"),"")</f>
        <v/>
      </c>
      <c r="AA767" s="46" t="str">
        <f>IFERROR(__xludf.DUMMYFUNCTION("if(W767="""","""",if($S767,""Not aligned w/ a specific learning goal."",W767&amp;"": ""&amp;vlookup(to_text(W767),'1.Learning-Goals'!$A$3:$B$100,2,FALSE)))"),"")</f>
        <v/>
      </c>
      <c r="AB767" s="48"/>
      <c r="AC767" s="48"/>
      <c r="AD767" s="48"/>
      <c r="AE767" s="48"/>
      <c r="AF767" s="48"/>
      <c r="AG767" s="48"/>
      <c r="AH767" s="48"/>
      <c r="AI767" s="48"/>
    </row>
    <row r="768">
      <c r="A768" s="41"/>
      <c r="B768" s="42" t="str">
        <f t="shared" si="1"/>
        <v/>
      </c>
      <c r="C768" s="38" t="s">
        <v>2108</v>
      </c>
      <c r="D768" s="43" t="s">
        <v>2109</v>
      </c>
      <c r="E768" s="38" t="s">
        <v>2076</v>
      </c>
      <c r="F768" s="38" t="s">
        <v>2092</v>
      </c>
      <c r="G768" s="43">
        <v>5.0</v>
      </c>
      <c r="H768" s="38" t="s">
        <v>7</v>
      </c>
      <c r="I768" s="43" t="s">
        <v>2093</v>
      </c>
      <c r="J768" s="43"/>
      <c r="K768" s="43"/>
      <c r="L768" s="43"/>
      <c r="M768" s="43"/>
      <c r="N768" s="43"/>
      <c r="O768" s="38" t="s">
        <v>2094</v>
      </c>
      <c r="P768" s="51" t="s">
        <v>2110</v>
      </c>
      <c r="Q768" s="45">
        <v>44322.0</v>
      </c>
      <c r="R768" s="46" t="str">
        <f>IFERROR(__xludf.DUMMYFUNCTION("if(isblank($A768),"""",REGEXREPLACE($A768,   "",?(\d),?"",  ""$1""&amp;""-""&amp;$H768))"),"")</f>
        <v/>
      </c>
      <c r="S768" s="47" t="b">
        <f t="shared" si="2"/>
        <v>0</v>
      </c>
      <c r="T768" s="47" t="str">
        <f>IFERROR(__xludf.DUMMYFUNCTION("iferror(split(A768,"","",TRUE,TRUE),"""")"),"")</f>
        <v/>
      </c>
      <c r="U768" s="47"/>
      <c r="V768" s="47"/>
      <c r="W768" s="47"/>
      <c r="X768" s="46" t="str">
        <f>IFERROR(__xludf.DUMMYFUNCTION("if(T768="""","""",if($S768,""Not aligned w/ a specific learning goal."",T768&amp;"": ""&amp;vlookup(to_text(T768),'1.Learning-Goals'!$A$3:$B$100,2,FALSE)))"),"")</f>
        <v/>
      </c>
      <c r="Y768" s="46" t="str">
        <f>IFERROR(__xludf.DUMMYFUNCTION("if(U768="""","""",if($S768,""Not aligned w/ a specific learning goal."",U768&amp;"": ""&amp;vlookup(to_text(U768),'1.Learning-Goals'!$A$3:$B$100,2,FALSE)))"),"")</f>
        <v/>
      </c>
      <c r="Z768" s="46" t="str">
        <f>IFERROR(__xludf.DUMMYFUNCTION("if(V768="""","""",if($S768,""Not aligned w/ a specific learning goal."",V768&amp;"": ""&amp;vlookup(to_text(V768),'1.Learning-Goals'!$A$3:$B$100,2,FALSE)))"),"")</f>
        <v/>
      </c>
      <c r="AA768" s="46" t="str">
        <f>IFERROR(__xludf.DUMMYFUNCTION("if(W768="""","""",if($S768,""Not aligned w/ a specific learning goal."",W768&amp;"": ""&amp;vlookup(to_text(W768),'1.Learning-Goals'!$A$3:$B$100,2,FALSE)))"),"")</f>
        <v/>
      </c>
      <c r="AB768" s="48"/>
      <c r="AC768" s="48"/>
      <c r="AD768" s="48"/>
      <c r="AE768" s="48"/>
      <c r="AF768" s="48"/>
      <c r="AG768" s="48"/>
      <c r="AH768" s="48"/>
      <c r="AI768" s="48"/>
    </row>
    <row r="769">
      <c r="A769" s="41"/>
      <c r="B769" s="42" t="str">
        <f t="shared" si="1"/>
        <v/>
      </c>
      <c r="C769" s="38" t="s">
        <v>2111</v>
      </c>
      <c r="D769" s="43" t="s">
        <v>2112</v>
      </c>
      <c r="E769" s="38" t="s">
        <v>2076</v>
      </c>
      <c r="F769" s="38" t="s">
        <v>2092</v>
      </c>
      <c r="G769" s="43">
        <v>5.0</v>
      </c>
      <c r="H769" s="38" t="s">
        <v>7</v>
      </c>
      <c r="I769" s="43" t="s">
        <v>2093</v>
      </c>
      <c r="J769" s="43"/>
      <c r="K769" s="43"/>
      <c r="L769" s="43"/>
      <c r="M769" s="43"/>
      <c r="N769" s="43"/>
      <c r="O769" s="38" t="s">
        <v>2094</v>
      </c>
      <c r="P769" s="51" t="s">
        <v>2113</v>
      </c>
      <c r="Q769" s="45">
        <v>44322.0</v>
      </c>
      <c r="R769" s="46" t="str">
        <f>IFERROR(__xludf.DUMMYFUNCTION("if(isblank($A769),"""",REGEXREPLACE($A769,   "",?(\d),?"",  ""$1""&amp;""-""&amp;$H769))"),"")</f>
        <v/>
      </c>
      <c r="S769" s="47" t="b">
        <f t="shared" si="2"/>
        <v>0</v>
      </c>
      <c r="T769" s="47" t="str">
        <f>IFERROR(__xludf.DUMMYFUNCTION("iferror(split(A769,"","",TRUE,TRUE),"""")"),"")</f>
        <v/>
      </c>
      <c r="U769" s="47"/>
      <c r="V769" s="47"/>
      <c r="W769" s="47"/>
      <c r="X769" s="46" t="str">
        <f>IFERROR(__xludf.DUMMYFUNCTION("if(T769="""","""",if($S769,""Not aligned w/ a specific learning goal."",T769&amp;"": ""&amp;vlookup(to_text(T769),'1.Learning-Goals'!$A$3:$B$100,2,FALSE)))"),"")</f>
        <v/>
      </c>
      <c r="Y769" s="46" t="str">
        <f>IFERROR(__xludf.DUMMYFUNCTION("if(U769="""","""",if($S769,""Not aligned w/ a specific learning goal."",U769&amp;"": ""&amp;vlookup(to_text(U769),'1.Learning-Goals'!$A$3:$B$100,2,FALSE)))"),"")</f>
        <v/>
      </c>
      <c r="Z769" s="46" t="str">
        <f>IFERROR(__xludf.DUMMYFUNCTION("if(V769="""","""",if($S769,""Not aligned w/ a specific learning goal."",V769&amp;"": ""&amp;vlookup(to_text(V769),'1.Learning-Goals'!$A$3:$B$100,2,FALSE)))"),"")</f>
        <v/>
      </c>
      <c r="AA769" s="46" t="str">
        <f>IFERROR(__xludf.DUMMYFUNCTION("if(W769="""","""",if($S769,""Not aligned w/ a specific learning goal."",W769&amp;"": ""&amp;vlookup(to_text(W769),'1.Learning-Goals'!$A$3:$B$100,2,FALSE)))"),"")</f>
        <v/>
      </c>
      <c r="AB769" s="48"/>
      <c r="AC769" s="48"/>
      <c r="AD769" s="48"/>
      <c r="AE769" s="48"/>
      <c r="AF769" s="48"/>
      <c r="AG769" s="48"/>
      <c r="AH769" s="48"/>
      <c r="AI769" s="48"/>
    </row>
    <row r="770">
      <c r="A770" s="41"/>
      <c r="B770" s="42" t="str">
        <f t="shared" si="1"/>
        <v/>
      </c>
      <c r="C770" s="38" t="s">
        <v>2114</v>
      </c>
      <c r="D770" s="43" t="s">
        <v>2115</v>
      </c>
      <c r="E770" s="38" t="s">
        <v>2076</v>
      </c>
      <c r="F770" s="38" t="s">
        <v>2092</v>
      </c>
      <c r="G770" s="43">
        <v>5.0</v>
      </c>
      <c r="H770" s="38" t="s">
        <v>7</v>
      </c>
      <c r="I770" s="43" t="s">
        <v>2093</v>
      </c>
      <c r="J770" s="43"/>
      <c r="K770" s="43"/>
      <c r="L770" s="43"/>
      <c r="M770" s="43"/>
      <c r="N770" s="43"/>
      <c r="O770" s="38" t="s">
        <v>2094</v>
      </c>
      <c r="P770" s="51" t="s">
        <v>2116</v>
      </c>
      <c r="Q770" s="45">
        <v>44322.0</v>
      </c>
      <c r="R770" s="46" t="str">
        <f>IFERROR(__xludf.DUMMYFUNCTION("if(isblank($A770),"""",REGEXREPLACE($A770,   "",?(\d),?"",  ""$1""&amp;""-""&amp;$H770))"),"")</f>
        <v/>
      </c>
      <c r="S770" s="47" t="b">
        <f t="shared" si="2"/>
        <v>0</v>
      </c>
      <c r="T770" s="47" t="str">
        <f>IFERROR(__xludf.DUMMYFUNCTION("iferror(split(A770,"","",TRUE,TRUE),"""")"),"")</f>
        <v/>
      </c>
      <c r="U770" s="47"/>
      <c r="V770" s="47"/>
      <c r="W770" s="47"/>
      <c r="X770" s="46" t="str">
        <f>IFERROR(__xludf.DUMMYFUNCTION("if(T770="""","""",if($S770,""Not aligned w/ a specific learning goal."",T770&amp;"": ""&amp;vlookup(to_text(T770),'1.Learning-Goals'!$A$3:$B$100,2,FALSE)))"),"")</f>
        <v/>
      </c>
      <c r="Y770" s="46" t="str">
        <f>IFERROR(__xludf.DUMMYFUNCTION("if(U770="""","""",if($S770,""Not aligned w/ a specific learning goal."",U770&amp;"": ""&amp;vlookup(to_text(U770),'1.Learning-Goals'!$A$3:$B$100,2,FALSE)))"),"")</f>
        <v/>
      </c>
      <c r="Z770" s="46" t="str">
        <f>IFERROR(__xludf.DUMMYFUNCTION("if(V770="""","""",if($S770,""Not aligned w/ a specific learning goal."",V770&amp;"": ""&amp;vlookup(to_text(V770),'1.Learning-Goals'!$A$3:$B$100,2,FALSE)))"),"")</f>
        <v/>
      </c>
      <c r="AA770" s="46" t="str">
        <f>IFERROR(__xludf.DUMMYFUNCTION("if(W770="""","""",if($S770,""Not aligned w/ a specific learning goal."",W770&amp;"": ""&amp;vlookup(to_text(W770),'1.Learning-Goals'!$A$3:$B$100,2,FALSE)))"),"")</f>
        <v/>
      </c>
      <c r="AB770" s="48"/>
      <c r="AC770" s="48"/>
      <c r="AD770" s="48"/>
      <c r="AE770" s="48"/>
      <c r="AF770" s="48"/>
      <c r="AG770" s="48"/>
      <c r="AH770" s="48"/>
      <c r="AI770" s="48"/>
    </row>
    <row r="771">
      <c r="A771" s="41"/>
      <c r="B771" s="42" t="str">
        <f t="shared" si="1"/>
        <v/>
      </c>
      <c r="C771" s="38" t="s">
        <v>2117</v>
      </c>
      <c r="D771" s="43" t="s">
        <v>2118</v>
      </c>
      <c r="E771" s="38" t="s">
        <v>2076</v>
      </c>
      <c r="F771" s="38" t="s">
        <v>2092</v>
      </c>
      <c r="G771" s="43">
        <v>5.0</v>
      </c>
      <c r="H771" s="38" t="s">
        <v>7</v>
      </c>
      <c r="I771" s="43" t="s">
        <v>2093</v>
      </c>
      <c r="J771" s="43"/>
      <c r="K771" s="43"/>
      <c r="L771" s="43"/>
      <c r="M771" s="43"/>
      <c r="N771" s="43"/>
      <c r="O771" s="38" t="s">
        <v>2094</v>
      </c>
      <c r="P771" s="51" t="s">
        <v>2119</v>
      </c>
      <c r="Q771" s="45">
        <v>44322.0</v>
      </c>
      <c r="R771" s="46" t="str">
        <f>IFERROR(__xludf.DUMMYFUNCTION("if(isblank($A771),"""",REGEXREPLACE($A771,   "",?(\d),?"",  ""$1""&amp;""-""&amp;$H771))"),"")</f>
        <v/>
      </c>
      <c r="S771" s="47" t="b">
        <f t="shared" si="2"/>
        <v>0</v>
      </c>
      <c r="T771" s="47" t="str">
        <f>IFERROR(__xludf.DUMMYFUNCTION("iferror(split(A771,"","",TRUE,TRUE),"""")"),"")</f>
        <v/>
      </c>
      <c r="U771" s="47"/>
      <c r="V771" s="47"/>
      <c r="W771" s="47"/>
      <c r="X771" s="46" t="str">
        <f>IFERROR(__xludf.DUMMYFUNCTION("if(T771="""","""",if($S771,""Not aligned w/ a specific learning goal."",T771&amp;"": ""&amp;vlookup(to_text(T771),'1.Learning-Goals'!$A$3:$B$100,2,FALSE)))"),"")</f>
        <v/>
      </c>
      <c r="Y771" s="46" t="str">
        <f>IFERROR(__xludf.DUMMYFUNCTION("if(U771="""","""",if($S771,""Not aligned w/ a specific learning goal."",U771&amp;"": ""&amp;vlookup(to_text(U771),'1.Learning-Goals'!$A$3:$B$100,2,FALSE)))"),"")</f>
        <v/>
      </c>
      <c r="Z771" s="46" t="str">
        <f>IFERROR(__xludf.DUMMYFUNCTION("if(V771="""","""",if($S771,""Not aligned w/ a specific learning goal."",V771&amp;"": ""&amp;vlookup(to_text(V771),'1.Learning-Goals'!$A$3:$B$100,2,FALSE)))"),"")</f>
        <v/>
      </c>
      <c r="AA771" s="46" t="str">
        <f>IFERROR(__xludf.DUMMYFUNCTION("if(W771="""","""",if($S771,""Not aligned w/ a specific learning goal."",W771&amp;"": ""&amp;vlookup(to_text(W771),'1.Learning-Goals'!$A$3:$B$100,2,FALSE)))"),"")</f>
        <v/>
      </c>
      <c r="AB771" s="48"/>
      <c r="AC771" s="48"/>
      <c r="AD771" s="48"/>
      <c r="AE771" s="48"/>
      <c r="AF771" s="48"/>
      <c r="AG771" s="48"/>
      <c r="AH771" s="48"/>
      <c r="AI771" s="48"/>
    </row>
    <row r="772">
      <c r="A772" s="41"/>
      <c r="B772" s="42" t="str">
        <f t="shared" si="1"/>
        <v/>
      </c>
      <c r="C772" s="38" t="s">
        <v>2120</v>
      </c>
      <c r="D772" s="43" t="s">
        <v>2121</v>
      </c>
      <c r="E772" s="38" t="s">
        <v>2076</v>
      </c>
      <c r="F772" s="38" t="s">
        <v>2092</v>
      </c>
      <c r="G772" s="43">
        <v>5.0</v>
      </c>
      <c r="H772" s="38" t="s">
        <v>7</v>
      </c>
      <c r="I772" s="43" t="s">
        <v>2093</v>
      </c>
      <c r="J772" s="43"/>
      <c r="K772" s="43"/>
      <c r="L772" s="43"/>
      <c r="M772" s="43"/>
      <c r="N772" s="43"/>
      <c r="O772" s="38" t="s">
        <v>2094</v>
      </c>
      <c r="P772" s="51" t="s">
        <v>2122</v>
      </c>
      <c r="Q772" s="45">
        <v>44322.0</v>
      </c>
      <c r="R772" s="46" t="str">
        <f>IFERROR(__xludf.DUMMYFUNCTION("if(isblank($A772),"""",REGEXREPLACE($A772,   "",?(\d),?"",  ""$1""&amp;""-""&amp;$H772))"),"")</f>
        <v/>
      </c>
      <c r="S772" s="47" t="b">
        <f t="shared" si="2"/>
        <v>0</v>
      </c>
      <c r="T772" s="47" t="str">
        <f>IFERROR(__xludf.DUMMYFUNCTION("iferror(split(A772,"","",TRUE,TRUE),"""")"),"")</f>
        <v/>
      </c>
      <c r="U772" s="47"/>
      <c r="V772" s="47"/>
      <c r="W772" s="47"/>
      <c r="X772" s="46" t="str">
        <f>IFERROR(__xludf.DUMMYFUNCTION("if(T772="""","""",if($S772,""Not aligned w/ a specific learning goal."",T772&amp;"": ""&amp;vlookup(to_text(T772),'1.Learning-Goals'!$A$3:$B$100,2,FALSE)))"),"")</f>
        <v/>
      </c>
      <c r="Y772" s="46" t="str">
        <f>IFERROR(__xludf.DUMMYFUNCTION("if(U772="""","""",if($S772,""Not aligned w/ a specific learning goal."",U772&amp;"": ""&amp;vlookup(to_text(U772),'1.Learning-Goals'!$A$3:$B$100,2,FALSE)))"),"")</f>
        <v/>
      </c>
      <c r="Z772" s="46" t="str">
        <f>IFERROR(__xludf.DUMMYFUNCTION("if(V772="""","""",if($S772,""Not aligned w/ a specific learning goal."",V772&amp;"": ""&amp;vlookup(to_text(V772),'1.Learning-Goals'!$A$3:$B$100,2,FALSE)))"),"")</f>
        <v/>
      </c>
      <c r="AA772" s="46" t="str">
        <f>IFERROR(__xludf.DUMMYFUNCTION("if(W772="""","""",if($S772,""Not aligned w/ a specific learning goal."",W772&amp;"": ""&amp;vlookup(to_text(W772),'1.Learning-Goals'!$A$3:$B$100,2,FALSE)))"),"")</f>
        <v/>
      </c>
      <c r="AB772" s="48"/>
      <c r="AC772" s="48"/>
      <c r="AD772" s="48"/>
      <c r="AE772" s="48"/>
      <c r="AF772" s="48"/>
      <c r="AG772" s="48"/>
      <c r="AH772" s="48"/>
      <c r="AI772" s="48"/>
    </row>
    <row r="773">
      <c r="A773" s="41"/>
      <c r="B773" s="42" t="str">
        <f t="shared" si="1"/>
        <v/>
      </c>
      <c r="C773" s="38" t="s">
        <v>2123</v>
      </c>
      <c r="D773" s="43" t="s">
        <v>2124</v>
      </c>
      <c r="E773" s="38" t="s">
        <v>2076</v>
      </c>
      <c r="F773" s="38" t="s">
        <v>2125</v>
      </c>
      <c r="G773" s="43">
        <v>5.0</v>
      </c>
      <c r="H773" s="38" t="s">
        <v>7</v>
      </c>
      <c r="I773" s="43" t="s">
        <v>2126</v>
      </c>
      <c r="J773" s="43"/>
      <c r="K773" s="43"/>
      <c r="L773" s="43"/>
      <c r="M773" s="43"/>
      <c r="N773" s="43"/>
      <c r="O773" s="38" t="s">
        <v>2127</v>
      </c>
      <c r="P773" s="51" t="s">
        <v>2128</v>
      </c>
      <c r="Q773" s="45">
        <v>44322.0</v>
      </c>
      <c r="R773" s="46" t="str">
        <f>IFERROR(__xludf.DUMMYFUNCTION("if(isblank($A773),"""",REGEXREPLACE($A773,   "",?(\d),?"",  ""$1""&amp;""-""&amp;$H773))"),"")</f>
        <v/>
      </c>
      <c r="S773" s="47" t="b">
        <f t="shared" si="2"/>
        <v>0</v>
      </c>
      <c r="T773" s="47" t="str">
        <f>IFERROR(__xludf.DUMMYFUNCTION("iferror(split(A773,"","",TRUE,TRUE),"""")"),"")</f>
        <v/>
      </c>
      <c r="U773" s="47"/>
      <c r="V773" s="47"/>
      <c r="W773" s="47"/>
      <c r="X773" s="46" t="str">
        <f>IFERROR(__xludf.DUMMYFUNCTION("if(T773="""","""",if($S773,""Not aligned w/ a specific learning goal."",T773&amp;"": ""&amp;vlookup(to_text(T773),'1.Learning-Goals'!$A$3:$B$100,2,FALSE)))"),"")</f>
        <v/>
      </c>
      <c r="Y773" s="46" t="str">
        <f>IFERROR(__xludf.DUMMYFUNCTION("if(U773="""","""",if($S773,""Not aligned w/ a specific learning goal."",U773&amp;"": ""&amp;vlookup(to_text(U773),'1.Learning-Goals'!$A$3:$B$100,2,FALSE)))"),"")</f>
        <v/>
      </c>
      <c r="Z773" s="46" t="str">
        <f>IFERROR(__xludf.DUMMYFUNCTION("if(V773="""","""",if($S773,""Not aligned w/ a specific learning goal."",V773&amp;"": ""&amp;vlookup(to_text(V773),'1.Learning-Goals'!$A$3:$B$100,2,FALSE)))"),"")</f>
        <v/>
      </c>
      <c r="AA773" s="46" t="str">
        <f>IFERROR(__xludf.DUMMYFUNCTION("if(W773="""","""",if($S773,""Not aligned w/ a specific learning goal."",W773&amp;"": ""&amp;vlookup(to_text(W773),'1.Learning-Goals'!$A$3:$B$100,2,FALSE)))"),"")</f>
        <v/>
      </c>
      <c r="AB773" s="48"/>
      <c r="AC773" s="48"/>
      <c r="AD773" s="48"/>
      <c r="AE773" s="48"/>
      <c r="AF773" s="48"/>
      <c r="AG773" s="48"/>
      <c r="AH773" s="48"/>
      <c r="AI773" s="48"/>
    </row>
    <row r="774">
      <c r="A774" s="41"/>
      <c r="B774" s="42" t="str">
        <f t="shared" si="1"/>
        <v/>
      </c>
      <c r="C774" s="38" t="s">
        <v>2129</v>
      </c>
      <c r="D774" s="43" t="s">
        <v>2130</v>
      </c>
      <c r="E774" s="38" t="s">
        <v>2076</v>
      </c>
      <c r="F774" s="38" t="s">
        <v>2125</v>
      </c>
      <c r="G774" s="43">
        <v>5.0</v>
      </c>
      <c r="H774" s="38" t="s">
        <v>7</v>
      </c>
      <c r="I774" s="43" t="s">
        <v>2126</v>
      </c>
      <c r="J774" s="43"/>
      <c r="K774" s="43"/>
      <c r="L774" s="43"/>
      <c r="M774" s="43"/>
      <c r="N774" s="43"/>
      <c r="O774" s="38" t="s">
        <v>2127</v>
      </c>
      <c r="P774" s="51" t="s">
        <v>2131</v>
      </c>
      <c r="Q774" s="45">
        <v>44322.0</v>
      </c>
      <c r="R774" s="46" t="str">
        <f>IFERROR(__xludf.DUMMYFUNCTION("if(isblank($A774),"""",REGEXREPLACE($A774,   "",?(\d),?"",  ""$1""&amp;""-""&amp;$H774))"),"")</f>
        <v/>
      </c>
      <c r="S774" s="47" t="b">
        <f t="shared" si="2"/>
        <v>0</v>
      </c>
      <c r="T774" s="47" t="str">
        <f>IFERROR(__xludf.DUMMYFUNCTION("iferror(split(A774,"","",TRUE,TRUE),"""")"),"")</f>
        <v/>
      </c>
      <c r="U774" s="47"/>
      <c r="V774" s="47"/>
      <c r="W774" s="47"/>
      <c r="X774" s="46" t="str">
        <f>IFERROR(__xludf.DUMMYFUNCTION("if(T774="""","""",if($S774,""Not aligned w/ a specific learning goal."",T774&amp;"": ""&amp;vlookup(to_text(T774),'1.Learning-Goals'!$A$3:$B$100,2,FALSE)))"),"")</f>
        <v/>
      </c>
      <c r="Y774" s="46" t="str">
        <f>IFERROR(__xludf.DUMMYFUNCTION("if(U774="""","""",if($S774,""Not aligned w/ a specific learning goal."",U774&amp;"": ""&amp;vlookup(to_text(U774),'1.Learning-Goals'!$A$3:$B$100,2,FALSE)))"),"")</f>
        <v/>
      </c>
      <c r="Z774" s="46" t="str">
        <f>IFERROR(__xludf.DUMMYFUNCTION("if(V774="""","""",if($S774,""Not aligned w/ a specific learning goal."",V774&amp;"": ""&amp;vlookup(to_text(V774),'1.Learning-Goals'!$A$3:$B$100,2,FALSE)))"),"")</f>
        <v/>
      </c>
      <c r="AA774" s="46" t="str">
        <f>IFERROR(__xludf.DUMMYFUNCTION("if(W774="""","""",if($S774,""Not aligned w/ a specific learning goal."",W774&amp;"": ""&amp;vlookup(to_text(W774),'1.Learning-Goals'!$A$3:$B$100,2,FALSE)))"),"")</f>
        <v/>
      </c>
      <c r="AB774" s="48"/>
      <c r="AC774" s="48"/>
      <c r="AD774" s="48"/>
      <c r="AE774" s="48"/>
      <c r="AF774" s="48"/>
      <c r="AG774" s="48"/>
      <c r="AH774" s="48"/>
      <c r="AI774" s="48"/>
    </row>
    <row r="775">
      <c r="A775" s="41"/>
      <c r="B775" s="42" t="str">
        <f t="shared" si="1"/>
        <v/>
      </c>
      <c r="C775" s="38" t="s">
        <v>2132</v>
      </c>
      <c r="D775" s="43" t="s">
        <v>2133</v>
      </c>
      <c r="E775" s="38" t="s">
        <v>2076</v>
      </c>
      <c r="F775" s="38" t="s">
        <v>2125</v>
      </c>
      <c r="G775" s="43">
        <v>5.0</v>
      </c>
      <c r="H775" s="38" t="s">
        <v>7</v>
      </c>
      <c r="I775" s="43" t="s">
        <v>2126</v>
      </c>
      <c r="J775" s="43"/>
      <c r="K775" s="43"/>
      <c r="L775" s="43"/>
      <c r="M775" s="43"/>
      <c r="N775" s="43"/>
      <c r="O775" s="38" t="s">
        <v>2127</v>
      </c>
      <c r="P775" s="51" t="s">
        <v>2134</v>
      </c>
      <c r="Q775" s="45">
        <v>44322.0</v>
      </c>
      <c r="R775" s="46" t="str">
        <f>IFERROR(__xludf.DUMMYFUNCTION("if(isblank($A775),"""",REGEXREPLACE($A775,   "",?(\d),?"",  ""$1""&amp;""-""&amp;$H775))"),"")</f>
        <v/>
      </c>
      <c r="S775" s="47" t="b">
        <f t="shared" si="2"/>
        <v>0</v>
      </c>
      <c r="T775" s="47" t="str">
        <f>IFERROR(__xludf.DUMMYFUNCTION("iferror(split(A775,"","",TRUE,TRUE),"""")"),"")</f>
        <v/>
      </c>
      <c r="U775" s="47"/>
      <c r="V775" s="47"/>
      <c r="W775" s="47"/>
      <c r="X775" s="46" t="str">
        <f>IFERROR(__xludf.DUMMYFUNCTION("if(T775="""","""",if($S775,""Not aligned w/ a specific learning goal."",T775&amp;"": ""&amp;vlookup(to_text(T775),'1.Learning-Goals'!$A$3:$B$100,2,FALSE)))"),"")</f>
        <v/>
      </c>
      <c r="Y775" s="46" t="str">
        <f>IFERROR(__xludf.DUMMYFUNCTION("if(U775="""","""",if($S775,""Not aligned w/ a specific learning goal."",U775&amp;"": ""&amp;vlookup(to_text(U775),'1.Learning-Goals'!$A$3:$B$100,2,FALSE)))"),"")</f>
        <v/>
      </c>
      <c r="Z775" s="46" t="str">
        <f>IFERROR(__xludf.DUMMYFUNCTION("if(V775="""","""",if($S775,""Not aligned w/ a specific learning goal."",V775&amp;"": ""&amp;vlookup(to_text(V775),'1.Learning-Goals'!$A$3:$B$100,2,FALSE)))"),"")</f>
        <v/>
      </c>
      <c r="AA775" s="46" t="str">
        <f>IFERROR(__xludf.DUMMYFUNCTION("if(W775="""","""",if($S775,""Not aligned w/ a specific learning goal."",W775&amp;"": ""&amp;vlookup(to_text(W775),'1.Learning-Goals'!$A$3:$B$100,2,FALSE)))"),"")</f>
        <v/>
      </c>
      <c r="AB775" s="48"/>
      <c r="AC775" s="48"/>
      <c r="AD775" s="48"/>
      <c r="AE775" s="48"/>
      <c r="AF775" s="48"/>
      <c r="AG775" s="48"/>
      <c r="AH775" s="48"/>
      <c r="AI775" s="48"/>
    </row>
    <row r="776">
      <c r="A776" s="41"/>
      <c r="B776" s="42" t="str">
        <f t="shared" si="1"/>
        <v/>
      </c>
      <c r="C776" s="38" t="s">
        <v>2135</v>
      </c>
      <c r="D776" s="43" t="s">
        <v>2136</v>
      </c>
      <c r="E776" s="38" t="s">
        <v>2076</v>
      </c>
      <c r="F776" s="38" t="s">
        <v>2125</v>
      </c>
      <c r="G776" s="43">
        <v>5.0</v>
      </c>
      <c r="H776" s="38" t="s">
        <v>7</v>
      </c>
      <c r="I776" s="43" t="s">
        <v>2126</v>
      </c>
      <c r="J776" s="43"/>
      <c r="K776" s="43"/>
      <c r="L776" s="43"/>
      <c r="M776" s="43"/>
      <c r="N776" s="43"/>
      <c r="O776" s="38" t="s">
        <v>2127</v>
      </c>
      <c r="P776" s="51" t="s">
        <v>2137</v>
      </c>
      <c r="Q776" s="45">
        <v>44322.0</v>
      </c>
      <c r="R776" s="46" t="str">
        <f>IFERROR(__xludf.DUMMYFUNCTION("if(isblank($A776),"""",REGEXREPLACE($A776,   "",?(\d),?"",  ""$1""&amp;""-""&amp;$H776))"),"")</f>
        <v/>
      </c>
      <c r="S776" s="47" t="b">
        <f t="shared" si="2"/>
        <v>0</v>
      </c>
      <c r="T776" s="47" t="str">
        <f>IFERROR(__xludf.DUMMYFUNCTION("iferror(split(A776,"","",TRUE,TRUE),"""")"),"")</f>
        <v/>
      </c>
      <c r="U776" s="47"/>
      <c r="V776" s="47"/>
      <c r="W776" s="47"/>
      <c r="X776" s="46" t="str">
        <f>IFERROR(__xludf.DUMMYFUNCTION("if(T776="""","""",if($S776,""Not aligned w/ a specific learning goal."",T776&amp;"": ""&amp;vlookup(to_text(T776),'1.Learning-Goals'!$A$3:$B$100,2,FALSE)))"),"")</f>
        <v/>
      </c>
      <c r="Y776" s="46" t="str">
        <f>IFERROR(__xludf.DUMMYFUNCTION("if(U776="""","""",if($S776,""Not aligned w/ a specific learning goal."",U776&amp;"": ""&amp;vlookup(to_text(U776),'1.Learning-Goals'!$A$3:$B$100,2,FALSE)))"),"")</f>
        <v/>
      </c>
      <c r="Z776" s="46" t="str">
        <f>IFERROR(__xludf.DUMMYFUNCTION("if(V776="""","""",if($S776,""Not aligned w/ a specific learning goal."",V776&amp;"": ""&amp;vlookup(to_text(V776),'1.Learning-Goals'!$A$3:$B$100,2,FALSE)))"),"")</f>
        <v/>
      </c>
      <c r="AA776" s="46" t="str">
        <f>IFERROR(__xludf.DUMMYFUNCTION("if(W776="""","""",if($S776,""Not aligned w/ a specific learning goal."",W776&amp;"": ""&amp;vlookup(to_text(W776),'1.Learning-Goals'!$A$3:$B$100,2,FALSE)))"),"")</f>
        <v/>
      </c>
      <c r="AB776" s="48"/>
      <c r="AC776" s="48"/>
      <c r="AD776" s="48"/>
      <c r="AE776" s="48"/>
      <c r="AF776" s="48"/>
      <c r="AG776" s="48"/>
      <c r="AH776" s="48"/>
      <c r="AI776" s="48"/>
    </row>
    <row r="777">
      <c r="A777" s="41"/>
      <c r="B777" s="42" t="str">
        <f t="shared" si="1"/>
        <v/>
      </c>
      <c r="C777" s="38" t="s">
        <v>2138</v>
      </c>
      <c r="D777" s="43" t="s">
        <v>2139</v>
      </c>
      <c r="E777" s="38" t="s">
        <v>2076</v>
      </c>
      <c r="F777" s="38" t="s">
        <v>2125</v>
      </c>
      <c r="G777" s="43">
        <v>5.0</v>
      </c>
      <c r="H777" s="38" t="s">
        <v>7</v>
      </c>
      <c r="I777" s="43" t="s">
        <v>2126</v>
      </c>
      <c r="J777" s="43"/>
      <c r="K777" s="43"/>
      <c r="L777" s="43"/>
      <c r="M777" s="43"/>
      <c r="N777" s="43"/>
      <c r="O777" s="38" t="s">
        <v>2127</v>
      </c>
      <c r="P777" s="51" t="s">
        <v>2140</v>
      </c>
      <c r="Q777" s="45">
        <v>44322.0</v>
      </c>
      <c r="R777" s="46" t="str">
        <f>IFERROR(__xludf.DUMMYFUNCTION("if(isblank($A777),"""",REGEXREPLACE($A777,   "",?(\d),?"",  ""$1""&amp;""-""&amp;$H777))"),"")</f>
        <v/>
      </c>
      <c r="S777" s="47" t="b">
        <f t="shared" si="2"/>
        <v>0</v>
      </c>
      <c r="T777" s="47" t="str">
        <f>IFERROR(__xludf.DUMMYFUNCTION("iferror(split(A777,"","",TRUE,TRUE),"""")"),"")</f>
        <v/>
      </c>
      <c r="U777" s="47"/>
      <c r="V777" s="47"/>
      <c r="W777" s="47"/>
      <c r="X777" s="46" t="str">
        <f>IFERROR(__xludf.DUMMYFUNCTION("if(T777="""","""",if($S777,""Not aligned w/ a specific learning goal."",T777&amp;"": ""&amp;vlookup(to_text(T777),'1.Learning-Goals'!$A$3:$B$100,2,FALSE)))"),"")</f>
        <v/>
      </c>
      <c r="Y777" s="46" t="str">
        <f>IFERROR(__xludf.DUMMYFUNCTION("if(U777="""","""",if($S777,""Not aligned w/ a specific learning goal."",U777&amp;"": ""&amp;vlookup(to_text(U777),'1.Learning-Goals'!$A$3:$B$100,2,FALSE)))"),"")</f>
        <v/>
      </c>
      <c r="Z777" s="46" t="str">
        <f>IFERROR(__xludf.DUMMYFUNCTION("if(V777="""","""",if($S777,""Not aligned w/ a specific learning goal."",V777&amp;"": ""&amp;vlookup(to_text(V777),'1.Learning-Goals'!$A$3:$B$100,2,FALSE)))"),"")</f>
        <v/>
      </c>
      <c r="AA777" s="46" t="str">
        <f>IFERROR(__xludf.DUMMYFUNCTION("if(W777="""","""",if($S777,""Not aligned w/ a specific learning goal."",W777&amp;"": ""&amp;vlookup(to_text(W777),'1.Learning-Goals'!$A$3:$B$100,2,FALSE)))"),"")</f>
        <v/>
      </c>
      <c r="AB777" s="48"/>
      <c r="AC777" s="48"/>
      <c r="AD777" s="48"/>
      <c r="AE777" s="48"/>
      <c r="AF777" s="48"/>
      <c r="AG777" s="48"/>
      <c r="AH777" s="48"/>
      <c r="AI777" s="48"/>
    </row>
    <row r="778">
      <c r="A778" s="41"/>
      <c r="B778" s="42" t="str">
        <f t="shared" si="1"/>
        <v/>
      </c>
      <c r="C778" s="38" t="s">
        <v>2141</v>
      </c>
      <c r="D778" s="43" t="s">
        <v>2142</v>
      </c>
      <c r="E778" s="38" t="s">
        <v>2076</v>
      </c>
      <c r="F778" s="38" t="s">
        <v>2125</v>
      </c>
      <c r="G778" s="43">
        <v>5.0</v>
      </c>
      <c r="H778" s="38" t="s">
        <v>7</v>
      </c>
      <c r="I778" s="43" t="s">
        <v>2126</v>
      </c>
      <c r="J778" s="43"/>
      <c r="K778" s="43"/>
      <c r="L778" s="43"/>
      <c r="M778" s="43"/>
      <c r="N778" s="43"/>
      <c r="O778" s="38" t="s">
        <v>2127</v>
      </c>
      <c r="P778" s="51" t="s">
        <v>2143</v>
      </c>
      <c r="Q778" s="45">
        <v>44322.0</v>
      </c>
      <c r="R778" s="46" t="str">
        <f>IFERROR(__xludf.DUMMYFUNCTION("if(isblank($A778),"""",REGEXREPLACE($A778,   "",?(\d),?"",  ""$1""&amp;""-""&amp;$H778))"),"")</f>
        <v/>
      </c>
      <c r="S778" s="47" t="b">
        <f t="shared" si="2"/>
        <v>0</v>
      </c>
      <c r="T778" s="47" t="str">
        <f>IFERROR(__xludf.DUMMYFUNCTION("iferror(split(A778,"","",TRUE,TRUE),"""")"),"")</f>
        <v/>
      </c>
      <c r="U778" s="47"/>
      <c r="V778" s="47"/>
      <c r="W778" s="47"/>
      <c r="X778" s="46" t="str">
        <f>IFERROR(__xludf.DUMMYFUNCTION("if(T778="""","""",if($S778,""Not aligned w/ a specific learning goal."",T778&amp;"": ""&amp;vlookup(to_text(T778),'1.Learning-Goals'!$A$3:$B$100,2,FALSE)))"),"")</f>
        <v/>
      </c>
      <c r="Y778" s="46" t="str">
        <f>IFERROR(__xludf.DUMMYFUNCTION("if(U778="""","""",if($S778,""Not aligned w/ a specific learning goal."",U778&amp;"": ""&amp;vlookup(to_text(U778),'1.Learning-Goals'!$A$3:$B$100,2,FALSE)))"),"")</f>
        <v/>
      </c>
      <c r="Z778" s="46" t="str">
        <f>IFERROR(__xludf.DUMMYFUNCTION("if(V778="""","""",if($S778,""Not aligned w/ a specific learning goal."",V778&amp;"": ""&amp;vlookup(to_text(V778),'1.Learning-Goals'!$A$3:$B$100,2,FALSE)))"),"")</f>
        <v/>
      </c>
      <c r="AA778" s="46" t="str">
        <f>IFERROR(__xludf.DUMMYFUNCTION("if(W778="""","""",if($S778,""Not aligned w/ a specific learning goal."",W778&amp;"": ""&amp;vlookup(to_text(W778),'1.Learning-Goals'!$A$3:$B$100,2,FALSE)))"),"")</f>
        <v/>
      </c>
      <c r="AB778" s="48"/>
      <c r="AC778" s="48"/>
      <c r="AD778" s="48"/>
      <c r="AE778" s="48"/>
      <c r="AF778" s="48"/>
      <c r="AG778" s="48"/>
      <c r="AH778" s="48"/>
      <c r="AI778" s="48"/>
    </row>
    <row r="779">
      <c r="A779" s="41"/>
      <c r="B779" s="42" t="str">
        <f t="shared" si="1"/>
        <v/>
      </c>
      <c r="C779" s="38" t="s">
        <v>2144</v>
      </c>
      <c r="D779" s="43" t="s">
        <v>2145</v>
      </c>
      <c r="E779" s="38" t="s">
        <v>2076</v>
      </c>
      <c r="F779" s="38" t="s">
        <v>2125</v>
      </c>
      <c r="G779" s="43">
        <v>5.0</v>
      </c>
      <c r="H779" s="38" t="s">
        <v>7</v>
      </c>
      <c r="I779" s="43" t="s">
        <v>2126</v>
      </c>
      <c r="J779" s="43"/>
      <c r="K779" s="43"/>
      <c r="L779" s="43"/>
      <c r="M779" s="43"/>
      <c r="N779" s="43"/>
      <c r="O779" s="38" t="s">
        <v>2127</v>
      </c>
      <c r="P779" s="51" t="s">
        <v>2146</v>
      </c>
      <c r="Q779" s="45">
        <v>44322.0</v>
      </c>
      <c r="R779" s="46" t="str">
        <f>IFERROR(__xludf.DUMMYFUNCTION("if(isblank($A779),"""",REGEXREPLACE($A779,   "",?(\d),?"",  ""$1""&amp;""-""&amp;$H779))"),"")</f>
        <v/>
      </c>
      <c r="S779" s="47" t="b">
        <f t="shared" si="2"/>
        <v>0</v>
      </c>
      <c r="T779" s="47" t="str">
        <f>IFERROR(__xludf.DUMMYFUNCTION("iferror(split(A779,"","",TRUE,TRUE),"""")"),"")</f>
        <v/>
      </c>
      <c r="U779" s="47"/>
      <c r="V779" s="47"/>
      <c r="W779" s="47"/>
      <c r="X779" s="46" t="str">
        <f>IFERROR(__xludf.DUMMYFUNCTION("if(T779="""","""",if($S779,""Not aligned w/ a specific learning goal."",T779&amp;"": ""&amp;vlookup(to_text(T779),'1.Learning-Goals'!$A$3:$B$100,2,FALSE)))"),"")</f>
        <v/>
      </c>
      <c r="Y779" s="46" t="str">
        <f>IFERROR(__xludf.DUMMYFUNCTION("if(U779="""","""",if($S779,""Not aligned w/ a specific learning goal."",U779&amp;"": ""&amp;vlookup(to_text(U779),'1.Learning-Goals'!$A$3:$B$100,2,FALSE)))"),"")</f>
        <v/>
      </c>
      <c r="Z779" s="46" t="str">
        <f>IFERROR(__xludf.DUMMYFUNCTION("if(V779="""","""",if($S779,""Not aligned w/ a specific learning goal."",V779&amp;"": ""&amp;vlookup(to_text(V779),'1.Learning-Goals'!$A$3:$B$100,2,FALSE)))"),"")</f>
        <v/>
      </c>
      <c r="AA779" s="46" t="str">
        <f>IFERROR(__xludf.DUMMYFUNCTION("if(W779="""","""",if($S779,""Not aligned w/ a specific learning goal."",W779&amp;"": ""&amp;vlookup(to_text(W779),'1.Learning-Goals'!$A$3:$B$100,2,FALSE)))"),"")</f>
        <v/>
      </c>
      <c r="AB779" s="48"/>
      <c r="AC779" s="48"/>
      <c r="AD779" s="48"/>
      <c r="AE779" s="48"/>
      <c r="AF779" s="48"/>
      <c r="AG779" s="48"/>
      <c r="AH779" s="48"/>
      <c r="AI779" s="48"/>
    </row>
    <row r="780">
      <c r="A780" s="41"/>
      <c r="B780" s="42" t="str">
        <f t="shared" si="1"/>
        <v/>
      </c>
      <c r="C780" s="38" t="s">
        <v>2147</v>
      </c>
      <c r="D780" s="43" t="s">
        <v>2148</v>
      </c>
      <c r="E780" s="38" t="s">
        <v>2076</v>
      </c>
      <c r="F780" s="38" t="s">
        <v>2125</v>
      </c>
      <c r="G780" s="43">
        <v>5.0</v>
      </c>
      <c r="H780" s="38" t="s">
        <v>7</v>
      </c>
      <c r="I780" s="43" t="s">
        <v>2126</v>
      </c>
      <c r="J780" s="43"/>
      <c r="K780" s="43"/>
      <c r="L780" s="43"/>
      <c r="M780" s="43"/>
      <c r="N780" s="43"/>
      <c r="O780" s="38" t="s">
        <v>2127</v>
      </c>
      <c r="P780" s="51" t="s">
        <v>2149</v>
      </c>
      <c r="Q780" s="45">
        <v>44322.0</v>
      </c>
      <c r="R780" s="46" t="str">
        <f>IFERROR(__xludf.DUMMYFUNCTION("if(isblank($A780),"""",REGEXREPLACE($A780,   "",?(\d),?"",  ""$1""&amp;""-""&amp;$H780))"),"")</f>
        <v/>
      </c>
      <c r="S780" s="47" t="b">
        <f t="shared" si="2"/>
        <v>0</v>
      </c>
      <c r="T780" s="47" t="str">
        <f>IFERROR(__xludf.DUMMYFUNCTION("iferror(split(A780,"","",TRUE,TRUE),"""")"),"")</f>
        <v/>
      </c>
      <c r="U780" s="47"/>
      <c r="V780" s="47"/>
      <c r="W780" s="47"/>
      <c r="X780" s="46" t="str">
        <f>IFERROR(__xludf.DUMMYFUNCTION("if(T780="""","""",if($S780,""Not aligned w/ a specific learning goal."",T780&amp;"": ""&amp;vlookup(to_text(T780),'1.Learning-Goals'!$A$3:$B$100,2,FALSE)))"),"")</f>
        <v/>
      </c>
      <c r="Y780" s="46" t="str">
        <f>IFERROR(__xludf.DUMMYFUNCTION("if(U780="""","""",if($S780,""Not aligned w/ a specific learning goal."",U780&amp;"": ""&amp;vlookup(to_text(U780),'1.Learning-Goals'!$A$3:$B$100,2,FALSE)))"),"")</f>
        <v/>
      </c>
      <c r="Z780" s="46" t="str">
        <f>IFERROR(__xludf.DUMMYFUNCTION("if(V780="""","""",if($S780,""Not aligned w/ a specific learning goal."",V780&amp;"": ""&amp;vlookup(to_text(V780),'1.Learning-Goals'!$A$3:$B$100,2,FALSE)))"),"")</f>
        <v/>
      </c>
      <c r="AA780" s="46" t="str">
        <f>IFERROR(__xludf.DUMMYFUNCTION("if(W780="""","""",if($S780,""Not aligned w/ a specific learning goal."",W780&amp;"": ""&amp;vlookup(to_text(W780),'1.Learning-Goals'!$A$3:$B$100,2,FALSE)))"),"")</f>
        <v/>
      </c>
      <c r="AB780" s="48"/>
      <c r="AC780" s="48"/>
      <c r="AD780" s="48"/>
      <c r="AE780" s="48"/>
      <c r="AF780" s="48"/>
      <c r="AG780" s="48"/>
      <c r="AH780" s="48"/>
      <c r="AI780" s="48"/>
    </row>
    <row r="781">
      <c r="A781" s="41"/>
      <c r="B781" s="42" t="str">
        <f t="shared" si="1"/>
        <v/>
      </c>
      <c r="C781" s="38" t="s">
        <v>2150</v>
      </c>
      <c r="D781" s="43" t="s">
        <v>2151</v>
      </c>
      <c r="E781" s="38" t="s">
        <v>2076</v>
      </c>
      <c r="F781" s="38" t="s">
        <v>2125</v>
      </c>
      <c r="G781" s="43">
        <v>5.0</v>
      </c>
      <c r="H781" s="38" t="s">
        <v>7</v>
      </c>
      <c r="I781" s="43" t="s">
        <v>2126</v>
      </c>
      <c r="J781" s="43"/>
      <c r="K781" s="43"/>
      <c r="L781" s="43"/>
      <c r="M781" s="43"/>
      <c r="N781" s="43"/>
      <c r="O781" s="38" t="s">
        <v>2127</v>
      </c>
      <c r="P781" s="51" t="s">
        <v>2152</v>
      </c>
      <c r="Q781" s="45">
        <v>44322.0</v>
      </c>
      <c r="R781" s="46" t="str">
        <f>IFERROR(__xludf.DUMMYFUNCTION("if(isblank($A781),"""",REGEXREPLACE($A781,   "",?(\d),?"",  ""$1""&amp;""-""&amp;$H781))"),"")</f>
        <v/>
      </c>
      <c r="S781" s="47" t="b">
        <f t="shared" si="2"/>
        <v>0</v>
      </c>
      <c r="T781" s="47" t="str">
        <f>IFERROR(__xludf.DUMMYFUNCTION("iferror(split(A781,"","",TRUE,TRUE),"""")"),"")</f>
        <v/>
      </c>
      <c r="U781" s="47"/>
      <c r="V781" s="47"/>
      <c r="W781" s="47"/>
      <c r="X781" s="46" t="str">
        <f>IFERROR(__xludf.DUMMYFUNCTION("if(T781="""","""",if($S781,""Not aligned w/ a specific learning goal."",T781&amp;"": ""&amp;vlookup(to_text(T781),'1.Learning-Goals'!$A$3:$B$100,2,FALSE)))"),"")</f>
        <v/>
      </c>
      <c r="Y781" s="46" t="str">
        <f>IFERROR(__xludf.DUMMYFUNCTION("if(U781="""","""",if($S781,""Not aligned w/ a specific learning goal."",U781&amp;"": ""&amp;vlookup(to_text(U781),'1.Learning-Goals'!$A$3:$B$100,2,FALSE)))"),"")</f>
        <v/>
      </c>
      <c r="Z781" s="46" t="str">
        <f>IFERROR(__xludf.DUMMYFUNCTION("if(V781="""","""",if($S781,""Not aligned w/ a specific learning goal."",V781&amp;"": ""&amp;vlookup(to_text(V781),'1.Learning-Goals'!$A$3:$B$100,2,FALSE)))"),"")</f>
        <v/>
      </c>
      <c r="AA781" s="46" t="str">
        <f>IFERROR(__xludf.DUMMYFUNCTION("if(W781="""","""",if($S781,""Not aligned w/ a specific learning goal."",W781&amp;"": ""&amp;vlookup(to_text(W781),'1.Learning-Goals'!$A$3:$B$100,2,FALSE)))"),"")</f>
        <v/>
      </c>
      <c r="AB781" s="48"/>
      <c r="AC781" s="48"/>
      <c r="AD781" s="48"/>
      <c r="AE781" s="48"/>
      <c r="AF781" s="48"/>
      <c r="AG781" s="48"/>
      <c r="AH781" s="48"/>
      <c r="AI781" s="48"/>
    </row>
    <row r="782">
      <c r="A782" s="41"/>
      <c r="B782" s="42" t="str">
        <f t="shared" si="1"/>
        <v/>
      </c>
      <c r="C782" s="38" t="s">
        <v>2153</v>
      </c>
      <c r="D782" s="43" t="s">
        <v>2154</v>
      </c>
      <c r="E782" s="38" t="s">
        <v>2076</v>
      </c>
      <c r="F782" s="38" t="s">
        <v>2125</v>
      </c>
      <c r="G782" s="43">
        <v>5.0</v>
      </c>
      <c r="H782" s="38" t="s">
        <v>7</v>
      </c>
      <c r="I782" s="43" t="s">
        <v>2126</v>
      </c>
      <c r="J782" s="43"/>
      <c r="K782" s="43"/>
      <c r="L782" s="43"/>
      <c r="M782" s="43"/>
      <c r="N782" s="43"/>
      <c r="O782" s="38" t="s">
        <v>2155</v>
      </c>
      <c r="P782" s="51" t="s">
        <v>2156</v>
      </c>
      <c r="Q782" s="45">
        <v>44322.0</v>
      </c>
      <c r="R782" s="46" t="str">
        <f>IFERROR(__xludf.DUMMYFUNCTION("if(isblank($A782),"""",REGEXREPLACE($A782,   "",?(\d),?"",  ""$1""&amp;""-""&amp;$H782))"),"")</f>
        <v/>
      </c>
      <c r="S782" s="47" t="b">
        <f t="shared" si="2"/>
        <v>0</v>
      </c>
      <c r="T782" s="47" t="str">
        <f>IFERROR(__xludf.DUMMYFUNCTION("iferror(split(A782,"","",TRUE,TRUE),"""")"),"")</f>
        <v/>
      </c>
      <c r="U782" s="47"/>
      <c r="V782" s="47"/>
      <c r="W782" s="47"/>
      <c r="X782" s="46" t="str">
        <f>IFERROR(__xludf.DUMMYFUNCTION("if(T782="""","""",if($S782,""Not aligned w/ a specific learning goal."",T782&amp;"": ""&amp;vlookup(to_text(T782),'1.Learning-Goals'!$A$3:$B$100,2,FALSE)))"),"")</f>
        <v/>
      </c>
      <c r="Y782" s="46" t="str">
        <f>IFERROR(__xludf.DUMMYFUNCTION("if(U782="""","""",if($S782,""Not aligned w/ a specific learning goal."",U782&amp;"": ""&amp;vlookup(to_text(U782),'1.Learning-Goals'!$A$3:$B$100,2,FALSE)))"),"")</f>
        <v/>
      </c>
      <c r="Z782" s="46" t="str">
        <f>IFERROR(__xludf.DUMMYFUNCTION("if(V782="""","""",if($S782,""Not aligned w/ a specific learning goal."",V782&amp;"": ""&amp;vlookup(to_text(V782),'1.Learning-Goals'!$A$3:$B$100,2,FALSE)))"),"")</f>
        <v/>
      </c>
      <c r="AA782" s="46" t="str">
        <f>IFERROR(__xludf.DUMMYFUNCTION("if(W782="""","""",if($S782,""Not aligned w/ a specific learning goal."",W782&amp;"": ""&amp;vlookup(to_text(W782),'1.Learning-Goals'!$A$3:$B$100,2,FALSE)))"),"")</f>
        <v/>
      </c>
      <c r="AB782" s="48"/>
      <c r="AC782" s="48"/>
      <c r="AD782" s="48"/>
      <c r="AE782" s="48"/>
      <c r="AF782" s="48"/>
      <c r="AG782" s="48"/>
      <c r="AH782" s="48"/>
      <c r="AI782" s="48"/>
    </row>
    <row r="783">
      <c r="A783" s="41"/>
      <c r="B783" s="42" t="str">
        <f t="shared" si="1"/>
        <v/>
      </c>
      <c r="C783" s="38" t="s">
        <v>2157</v>
      </c>
      <c r="D783" s="43" t="s">
        <v>2158</v>
      </c>
      <c r="E783" s="38" t="s">
        <v>2076</v>
      </c>
      <c r="F783" s="38" t="s">
        <v>2125</v>
      </c>
      <c r="G783" s="43">
        <v>5.0</v>
      </c>
      <c r="H783" s="38" t="s">
        <v>7</v>
      </c>
      <c r="I783" s="43" t="s">
        <v>2126</v>
      </c>
      <c r="J783" s="43"/>
      <c r="K783" s="43"/>
      <c r="L783" s="43"/>
      <c r="M783" s="43"/>
      <c r="N783" s="43"/>
      <c r="O783" s="38" t="s">
        <v>2155</v>
      </c>
      <c r="P783" s="51" t="s">
        <v>2159</v>
      </c>
      <c r="Q783" s="45">
        <v>44322.0</v>
      </c>
      <c r="R783" s="46" t="str">
        <f>IFERROR(__xludf.DUMMYFUNCTION("if(isblank($A783),"""",REGEXREPLACE($A783,   "",?(\d),?"",  ""$1""&amp;""-""&amp;$H783))"),"")</f>
        <v/>
      </c>
      <c r="S783" s="47" t="b">
        <f t="shared" si="2"/>
        <v>0</v>
      </c>
      <c r="T783" s="47" t="str">
        <f>IFERROR(__xludf.DUMMYFUNCTION("iferror(split(A783,"","",TRUE,TRUE),"""")"),"")</f>
        <v/>
      </c>
      <c r="U783" s="47"/>
      <c r="V783" s="47"/>
      <c r="W783" s="47"/>
      <c r="X783" s="46" t="str">
        <f>IFERROR(__xludf.DUMMYFUNCTION("if(T783="""","""",if($S783,""Not aligned w/ a specific learning goal."",T783&amp;"": ""&amp;vlookup(to_text(T783),'1.Learning-Goals'!$A$3:$B$100,2,FALSE)))"),"")</f>
        <v/>
      </c>
      <c r="Y783" s="46" t="str">
        <f>IFERROR(__xludf.DUMMYFUNCTION("if(U783="""","""",if($S783,""Not aligned w/ a specific learning goal."",U783&amp;"": ""&amp;vlookup(to_text(U783),'1.Learning-Goals'!$A$3:$B$100,2,FALSE)))"),"")</f>
        <v/>
      </c>
      <c r="Z783" s="46" t="str">
        <f>IFERROR(__xludf.DUMMYFUNCTION("if(V783="""","""",if($S783,""Not aligned w/ a specific learning goal."",V783&amp;"": ""&amp;vlookup(to_text(V783),'1.Learning-Goals'!$A$3:$B$100,2,FALSE)))"),"")</f>
        <v/>
      </c>
      <c r="AA783" s="46" t="str">
        <f>IFERROR(__xludf.DUMMYFUNCTION("if(W783="""","""",if($S783,""Not aligned w/ a specific learning goal."",W783&amp;"": ""&amp;vlookup(to_text(W783),'1.Learning-Goals'!$A$3:$B$100,2,FALSE)))"),"")</f>
        <v/>
      </c>
      <c r="AB783" s="48"/>
      <c r="AC783" s="48"/>
      <c r="AD783" s="48"/>
      <c r="AE783" s="48"/>
      <c r="AF783" s="48"/>
      <c r="AG783" s="48"/>
      <c r="AH783" s="48"/>
      <c r="AI783" s="48"/>
    </row>
    <row r="784">
      <c r="A784" s="49"/>
      <c r="B784" s="42" t="str">
        <f t="shared" si="1"/>
        <v/>
      </c>
      <c r="C784" s="38" t="s">
        <v>2160</v>
      </c>
      <c r="D784" s="43" t="s">
        <v>2161</v>
      </c>
      <c r="E784" s="38" t="s">
        <v>2076</v>
      </c>
      <c r="F784" s="38" t="s">
        <v>2125</v>
      </c>
      <c r="G784" s="43">
        <v>5.0</v>
      </c>
      <c r="H784" s="38" t="s">
        <v>7</v>
      </c>
      <c r="I784" s="43" t="s">
        <v>2126</v>
      </c>
      <c r="J784" s="43"/>
      <c r="K784" s="43"/>
      <c r="L784" s="43"/>
      <c r="M784" s="43"/>
      <c r="N784" s="43"/>
      <c r="O784" s="38" t="s">
        <v>2155</v>
      </c>
      <c r="P784" s="51" t="s">
        <v>2162</v>
      </c>
      <c r="Q784" s="45">
        <v>44322.0</v>
      </c>
      <c r="R784" s="46" t="str">
        <f>IFERROR(__xludf.DUMMYFUNCTION("if(isblank($A784),"""",REGEXREPLACE($A784,   "",?(\d),?"",  ""$1""&amp;""-""&amp;$H784))"),"")</f>
        <v/>
      </c>
      <c r="S784" s="47" t="b">
        <f t="shared" si="2"/>
        <v>0</v>
      </c>
      <c r="T784" s="47" t="str">
        <f>IFERROR(__xludf.DUMMYFUNCTION("iferror(split(A784,"","",TRUE,TRUE),"""")"),"")</f>
        <v/>
      </c>
      <c r="U784" s="47"/>
      <c r="V784" s="47"/>
      <c r="W784" s="47"/>
      <c r="X784" s="46" t="str">
        <f>IFERROR(__xludf.DUMMYFUNCTION("if(T784="""","""",if($S784,""Not aligned w/ a specific learning goal."",T784&amp;"": ""&amp;vlookup(to_text(T784),'1.Learning-Goals'!$A$3:$B$100,2,FALSE)))"),"")</f>
        <v/>
      </c>
      <c r="Y784" s="46" t="str">
        <f>IFERROR(__xludf.DUMMYFUNCTION("if(U784="""","""",if($S784,""Not aligned w/ a specific learning goal."",U784&amp;"": ""&amp;vlookup(to_text(U784),'1.Learning-Goals'!$A$3:$B$100,2,FALSE)))"),"")</f>
        <v/>
      </c>
      <c r="Z784" s="46" t="str">
        <f>IFERROR(__xludf.DUMMYFUNCTION("if(V784="""","""",if($S784,""Not aligned w/ a specific learning goal."",V784&amp;"": ""&amp;vlookup(to_text(V784),'1.Learning-Goals'!$A$3:$B$100,2,FALSE)))"),"")</f>
        <v/>
      </c>
      <c r="AA784" s="46" t="str">
        <f>IFERROR(__xludf.DUMMYFUNCTION("if(W784="""","""",if($S784,""Not aligned w/ a specific learning goal."",W784&amp;"": ""&amp;vlookup(to_text(W784),'1.Learning-Goals'!$A$3:$B$100,2,FALSE)))"),"")</f>
        <v/>
      </c>
      <c r="AB784" s="48"/>
      <c r="AC784" s="48"/>
      <c r="AD784" s="48"/>
      <c r="AE784" s="48"/>
      <c r="AF784" s="48"/>
      <c r="AG784" s="48"/>
      <c r="AH784" s="48"/>
      <c r="AI784" s="48"/>
    </row>
    <row r="785">
      <c r="A785" s="41"/>
      <c r="B785" s="42" t="str">
        <f t="shared" si="1"/>
        <v/>
      </c>
      <c r="C785" s="38" t="s">
        <v>2163</v>
      </c>
      <c r="D785" s="43" t="s">
        <v>2164</v>
      </c>
      <c r="E785" s="38" t="s">
        <v>2076</v>
      </c>
      <c r="F785" s="38" t="s">
        <v>2125</v>
      </c>
      <c r="G785" s="43">
        <v>5.0</v>
      </c>
      <c r="H785" s="38" t="s">
        <v>7</v>
      </c>
      <c r="I785" s="43" t="s">
        <v>2126</v>
      </c>
      <c r="J785" s="43"/>
      <c r="K785" s="43"/>
      <c r="L785" s="43"/>
      <c r="M785" s="43"/>
      <c r="N785" s="43"/>
      <c r="O785" s="38" t="s">
        <v>2155</v>
      </c>
      <c r="P785" s="51" t="s">
        <v>2165</v>
      </c>
      <c r="Q785" s="45">
        <v>44322.0</v>
      </c>
      <c r="R785" s="46" t="str">
        <f>IFERROR(__xludf.DUMMYFUNCTION("if(isblank($A785),"""",REGEXREPLACE($A785,   "",?(\d),?"",  ""$1""&amp;""-""&amp;$H785))"),"")</f>
        <v/>
      </c>
      <c r="S785" s="47" t="b">
        <f t="shared" si="2"/>
        <v>0</v>
      </c>
      <c r="T785" s="47" t="str">
        <f>IFERROR(__xludf.DUMMYFUNCTION("iferror(split(A785,"","",TRUE,TRUE),"""")"),"")</f>
        <v/>
      </c>
      <c r="U785" s="47"/>
      <c r="V785" s="47"/>
      <c r="W785" s="47"/>
      <c r="X785" s="46" t="str">
        <f>IFERROR(__xludf.DUMMYFUNCTION("if(T785="""","""",if($S785,""Not aligned w/ a specific learning goal."",T785&amp;"": ""&amp;vlookup(to_text(T785),'1.Learning-Goals'!$A$3:$B$100,2,FALSE)))"),"")</f>
        <v/>
      </c>
      <c r="Y785" s="46" t="str">
        <f>IFERROR(__xludf.DUMMYFUNCTION("if(U785="""","""",if($S785,""Not aligned w/ a specific learning goal."",U785&amp;"": ""&amp;vlookup(to_text(U785),'1.Learning-Goals'!$A$3:$B$100,2,FALSE)))"),"")</f>
        <v/>
      </c>
      <c r="Z785" s="46" t="str">
        <f>IFERROR(__xludf.DUMMYFUNCTION("if(V785="""","""",if($S785,""Not aligned w/ a specific learning goal."",V785&amp;"": ""&amp;vlookup(to_text(V785),'1.Learning-Goals'!$A$3:$B$100,2,FALSE)))"),"")</f>
        <v/>
      </c>
      <c r="AA785" s="46" t="str">
        <f>IFERROR(__xludf.DUMMYFUNCTION("if(W785="""","""",if($S785,""Not aligned w/ a specific learning goal."",W785&amp;"": ""&amp;vlookup(to_text(W785),'1.Learning-Goals'!$A$3:$B$100,2,FALSE)))"),"")</f>
        <v/>
      </c>
      <c r="AB785" s="48"/>
      <c r="AC785" s="48"/>
      <c r="AD785" s="48"/>
      <c r="AE785" s="48"/>
      <c r="AF785" s="48"/>
      <c r="AG785" s="48"/>
      <c r="AH785" s="48"/>
      <c r="AI785" s="48"/>
    </row>
    <row r="786">
      <c r="A786" s="41"/>
      <c r="B786" s="42" t="str">
        <f t="shared" si="1"/>
        <v/>
      </c>
      <c r="C786" s="38" t="s">
        <v>2166</v>
      </c>
      <c r="D786" s="43" t="s">
        <v>2167</v>
      </c>
      <c r="E786" s="38" t="s">
        <v>2076</v>
      </c>
      <c r="F786" s="38" t="s">
        <v>2125</v>
      </c>
      <c r="G786" s="43">
        <v>5.0</v>
      </c>
      <c r="H786" s="38" t="s">
        <v>7</v>
      </c>
      <c r="I786" s="43" t="s">
        <v>2126</v>
      </c>
      <c r="J786" s="43"/>
      <c r="K786" s="43"/>
      <c r="L786" s="43"/>
      <c r="M786" s="43"/>
      <c r="N786" s="43"/>
      <c r="O786" s="38" t="s">
        <v>2155</v>
      </c>
      <c r="P786" s="51" t="s">
        <v>2168</v>
      </c>
      <c r="Q786" s="45">
        <v>44322.0</v>
      </c>
      <c r="R786" s="46" t="str">
        <f>IFERROR(__xludf.DUMMYFUNCTION("if(isblank($A786),"""",REGEXREPLACE($A786,   "",?(\d),?"",  ""$1""&amp;""-""&amp;$H786))"),"")</f>
        <v/>
      </c>
      <c r="S786" s="47" t="b">
        <f t="shared" si="2"/>
        <v>0</v>
      </c>
      <c r="T786" s="47" t="str">
        <f>IFERROR(__xludf.DUMMYFUNCTION("iferror(split(A786,"","",TRUE,TRUE),"""")"),"")</f>
        <v/>
      </c>
      <c r="U786" s="47"/>
      <c r="V786" s="47"/>
      <c r="W786" s="47"/>
      <c r="X786" s="46" t="str">
        <f>IFERROR(__xludf.DUMMYFUNCTION("if(T786="""","""",if($S786,""Not aligned w/ a specific learning goal."",T786&amp;"": ""&amp;vlookup(to_text(T786),'1.Learning-Goals'!$A$3:$B$100,2,FALSE)))"),"")</f>
        <v/>
      </c>
      <c r="Y786" s="46" t="str">
        <f>IFERROR(__xludf.DUMMYFUNCTION("if(U786="""","""",if($S786,""Not aligned w/ a specific learning goal."",U786&amp;"": ""&amp;vlookup(to_text(U786),'1.Learning-Goals'!$A$3:$B$100,2,FALSE)))"),"")</f>
        <v/>
      </c>
      <c r="Z786" s="46" t="str">
        <f>IFERROR(__xludf.DUMMYFUNCTION("if(V786="""","""",if($S786,""Not aligned w/ a specific learning goal."",V786&amp;"": ""&amp;vlookup(to_text(V786),'1.Learning-Goals'!$A$3:$B$100,2,FALSE)))"),"")</f>
        <v/>
      </c>
      <c r="AA786" s="46" t="str">
        <f>IFERROR(__xludf.DUMMYFUNCTION("if(W786="""","""",if($S786,""Not aligned w/ a specific learning goal."",W786&amp;"": ""&amp;vlookup(to_text(W786),'1.Learning-Goals'!$A$3:$B$100,2,FALSE)))"),"")</f>
        <v/>
      </c>
      <c r="AB786" s="48"/>
      <c r="AC786" s="48"/>
      <c r="AD786" s="48"/>
      <c r="AE786" s="48"/>
      <c r="AF786" s="48"/>
      <c r="AG786" s="48"/>
      <c r="AH786" s="48"/>
      <c r="AI786" s="48"/>
    </row>
    <row r="787">
      <c r="A787" s="41"/>
      <c r="B787" s="42" t="str">
        <f t="shared" si="1"/>
        <v/>
      </c>
      <c r="C787" s="38" t="s">
        <v>2169</v>
      </c>
      <c r="D787" s="43" t="s">
        <v>2170</v>
      </c>
      <c r="E787" s="38" t="s">
        <v>2076</v>
      </c>
      <c r="F787" s="38" t="s">
        <v>2125</v>
      </c>
      <c r="G787" s="43">
        <v>5.0</v>
      </c>
      <c r="H787" s="38" t="s">
        <v>7</v>
      </c>
      <c r="I787" s="43" t="s">
        <v>2126</v>
      </c>
      <c r="J787" s="43"/>
      <c r="K787" s="43"/>
      <c r="L787" s="43"/>
      <c r="M787" s="43"/>
      <c r="N787" s="43"/>
      <c r="O787" s="38" t="s">
        <v>2155</v>
      </c>
      <c r="P787" s="51" t="s">
        <v>2171</v>
      </c>
      <c r="Q787" s="45">
        <v>44322.0</v>
      </c>
      <c r="R787" s="46" t="str">
        <f>IFERROR(__xludf.DUMMYFUNCTION("if(isblank($A787),"""",REGEXREPLACE($A787,   "",?(\d),?"",  ""$1""&amp;""-""&amp;$H787))"),"")</f>
        <v/>
      </c>
      <c r="S787" s="47" t="b">
        <f t="shared" si="2"/>
        <v>0</v>
      </c>
      <c r="T787" s="47" t="str">
        <f>IFERROR(__xludf.DUMMYFUNCTION("iferror(split(A787,"","",TRUE,TRUE),"""")"),"")</f>
        <v/>
      </c>
      <c r="U787" s="47"/>
      <c r="V787" s="47"/>
      <c r="W787" s="47"/>
      <c r="X787" s="46" t="str">
        <f>IFERROR(__xludf.DUMMYFUNCTION("if(T787="""","""",if($S787,""Not aligned w/ a specific learning goal."",T787&amp;"": ""&amp;vlookup(to_text(T787),'1.Learning-Goals'!$A$3:$B$100,2,FALSE)))"),"")</f>
        <v/>
      </c>
      <c r="Y787" s="46" t="str">
        <f>IFERROR(__xludf.DUMMYFUNCTION("if(U787="""","""",if($S787,""Not aligned w/ a specific learning goal."",U787&amp;"": ""&amp;vlookup(to_text(U787),'1.Learning-Goals'!$A$3:$B$100,2,FALSE)))"),"")</f>
        <v/>
      </c>
      <c r="Z787" s="46" t="str">
        <f>IFERROR(__xludf.DUMMYFUNCTION("if(V787="""","""",if($S787,""Not aligned w/ a specific learning goal."",V787&amp;"": ""&amp;vlookup(to_text(V787),'1.Learning-Goals'!$A$3:$B$100,2,FALSE)))"),"")</f>
        <v/>
      </c>
      <c r="AA787" s="46" t="str">
        <f>IFERROR(__xludf.DUMMYFUNCTION("if(W787="""","""",if($S787,""Not aligned w/ a specific learning goal."",W787&amp;"": ""&amp;vlookup(to_text(W787),'1.Learning-Goals'!$A$3:$B$100,2,FALSE)))"),"")</f>
        <v/>
      </c>
      <c r="AB787" s="48"/>
      <c r="AC787" s="48"/>
      <c r="AD787" s="48"/>
      <c r="AE787" s="48"/>
      <c r="AF787" s="48"/>
      <c r="AG787" s="48"/>
      <c r="AH787" s="48"/>
      <c r="AI787" s="48"/>
    </row>
    <row r="788">
      <c r="A788" s="41"/>
      <c r="B788" s="42" t="str">
        <f t="shared" si="1"/>
        <v/>
      </c>
      <c r="C788" s="38" t="s">
        <v>2172</v>
      </c>
      <c r="D788" s="43" t="s">
        <v>2173</v>
      </c>
      <c r="E788" s="38" t="s">
        <v>2076</v>
      </c>
      <c r="F788" s="38" t="s">
        <v>2125</v>
      </c>
      <c r="G788" s="43">
        <v>5.0</v>
      </c>
      <c r="H788" s="38" t="s">
        <v>7</v>
      </c>
      <c r="I788" s="43" t="s">
        <v>2126</v>
      </c>
      <c r="J788" s="43"/>
      <c r="K788" s="43"/>
      <c r="L788" s="43"/>
      <c r="M788" s="43"/>
      <c r="N788" s="43"/>
      <c r="O788" s="38" t="s">
        <v>2155</v>
      </c>
      <c r="P788" s="51" t="s">
        <v>2174</v>
      </c>
      <c r="Q788" s="45">
        <v>44322.0</v>
      </c>
      <c r="R788" s="46" t="str">
        <f>IFERROR(__xludf.DUMMYFUNCTION("if(isblank($A788),"""",REGEXREPLACE($A788,   "",?(\d),?"",  ""$1""&amp;""-""&amp;$H788))"),"")</f>
        <v/>
      </c>
      <c r="S788" s="47" t="b">
        <f t="shared" si="2"/>
        <v>0</v>
      </c>
      <c r="T788" s="47" t="str">
        <f>IFERROR(__xludf.DUMMYFUNCTION("iferror(split(A788,"","",TRUE,TRUE),"""")"),"")</f>
        <v/>
      </c>
      <c r="U788" s="47"/>
      <c r="V788" s="47"/>
      <c r="W788" s="47"/>
      <c r="X788" s="46" t="str">
        <f>IFERROR(__xludf.DUMMYFUNCTION("if(T788="""","""",if($S788,""Not aligned w/ a specific learning goal."",T788&amp;"": ""&amp;vlookup(to_text(T788),'1.Learning-Goals'!$A$3:$B$100,2,FALSE)))"),"")</f>
        <v/>
      </c>
      <c r="Y788" s="46" t="str">
        <f>IFERROR(__xludf.DUMMYFUNCTION("if(U788="""","""",if($S788,""Not aligned w/ a specific learning goal."",U788&amp;"": ""&amp;vlookup(to_text(U788),'1.Learning-Goals'!$A$3:$B$100,2,FALSE)))"),"")</f>
        <v/>
      </c>
      <c r="Z788" s="46" t="str">
        <f>IFERROR(__xludf.DUMMYFUNCTION("if(V788="""","""",if($S788,""Not aligned w/ a specific learning goal."",V788&amp;"": ""&amp;vlookup(to_text(V788),'1.Learning-Goals'!$A$3:$B$100,2,FALSE)))"),"")</f>
        <v/>
      </c>
      <c r="AA788" s="46" t="str">
        <f>IFERROR(__xludf.DUMMYFUNCTION("if(W788="""","""",if($S788,""Not aligned w/ a specific learning goal."",W788&amp;"": ""&amp;vlookup(to_text(W788),'1.Learning-Goals'!$A$3:$B$100,2,FALSE)))"),"")</f>
        <v/>
      </c>
      <c r="AB788" s="48"/>
      <c r="AC788" s="48"/>
      <c r="AD788" s="48"/>
      <c r="AE788" s="48"/>
      <c r="AF788" s="48"/>
      <c r="AG788" s="48"/>
      <c r="AH788" s="48"/>
      <c r="AI788" s="48"/>
    </row>
    <row r="789">
      <c r="A789" s="41"/>
      <c r="B789" s="42" t="str">
        <f t="shared" si="1"/>
        <v/>
      </c>
      <c r="C789" s="38" t="s">
        <v>2175</v>
      </c>
      <c r="D789" s="43" t="s">
        <v>2176</v>
      </c>
      <c r="E789" s="38" t="s">
        <v>2076</v>
      </c>
      <c r="F789" s="38" t="s">
        <v>2125</v>
      </c>
      <c r="G789" s="43">
        <v>5.0</v>
      </c>
      <c r="H789" s="38" t="s">
        <v>7</v>
      </c>
      <c r="I789" s="43" t="s">
        <v>2126</v>
      </c>
      <c r="J789" s="43"/>
      <c r="K789" s="43"/>
      <c r="L789" s="43"/>
      <c r="M789" s="43"/>
      <c r="N789" s="43"/>
      <c r="O789" s="38" t="s">
        <v>2155</v>
      </c>
      <c r="P789" s="51" t="s">
        <v>2177</v>
      </c>
      <c r="Q789" s="45">
        <v>44322.0</v>
      </c>
      <c r="R789" s="46" t="str">
        <f>IFERROR(__xludf.DUMMYFUNCTION("if(isblank($A789),"""",REGEXREPLACE($A789,   "",?(\d),?"",  ""$1""&amp;""-""&amp;$H789))"),"")</f>
        <v/>
      </c>
      <c r="S789" s="47" t="b">
        <f t="shared" si="2"/>
        <v>0</v>
      </c>
      <c r="T789" s="47" t="str">
        <f>IFERROR(__xludf.DUMMYFUNCTION("iferror(split(A789,"","",TRUE,TRUE),"""")"),"")</f>
        <v/>
      </c>
      <c r="U789" s="47"/>
      <c r="V789" s="47"/>
      <c r="W789" s="47"/>
      <c r="X789" s="46" t="str">
        <f>IFERROR(__xludf.DUMMYFUNCTION("if(T789="""","""",if($S789,""Not aligned w/ a specific learning goal."",T789&amp;"": ""&amp;vlookup(to_text(T789),'1.Learning-Goals'!$A$3:$B$100,2,FALSE)))"),"")</f>
        <v/>
      </c>
      <c r="Y789" s="46" t="str">
        <f>IFERROR(__xludf.DUMMYFUNCTION("if(U789="""","""",if($S789,""Not aligned w/ a specific learning goal."",U789&amp;"": ""&amp;vlookup(to_text(U789),'1.Learning-Goals'!$A$3:$B$100,2,FALSE)))"),"")</f>
        <v/>
      </c>
      <c r="Z789" s="46" t="str">
        <f>IFERROR(__xludf.DUMMYFUNCTION("if(V789="""","""",if($S789,""Not aligned w/ a specific learning goal."",V789&amp;"": ""&amp;vlookup(to_text(V789),'1.Learning-Goals'!$A$3:$B$100,2,FALSE)))"),"")</f>
        <v/>
      </c>
      <c r="AA789" s="46" t="str">
        <f>IFERROR(__xludf.DUMMYFUNCTION("if(W789="""","""",if($S789,""Not aligned w/ a specific learning goal."",W789&amp;"": ""&amp;vlookup(to_text(W789),'1.Learning-Goals'!$A$3:$B$100,2,FALSE)))"),"")</f>
        <v/>
      </c>
      <c r="AB789" s="48"/>
      <c r="AC789" s="48"/>
      <c r="AD789" s="48"/>
      <c r="AE789" s="48"/>
      <c r="AF789" s="48"/>
      <c r="AG789" s="48"/>
      <c r="AH789" s="48"/>
      <c r="AI789" s="48"/>
    </row>
    <row r="790">
      <c r="A790" s="41"/>
      <c r="B790" s="42" t="str">
        <f t="shared" si="1"/>
        <v/>
      </c>
      <c r="C790" s="38" t="s">
        <v>2178</v>
      </c>
      <c r="D790" s="43" t="s">
        <v>2179</v>
      </c>
      <c r="E790" s="38" t="s">
        <v>2076</v>
      </c>
      <c r="F790" s="38" t="s">
        <v>2125</v>
      </c>
      <c r="G790" s="43">
        <v>5.0</v>
      </c>
      <c r="H790" s="38" t="s">
        <v>7</v>
      </c>
      <c r="I790" s="43" t="s">
        <v>2126</v>
      </c>
      <c r="J790" s="43"/>
      <c r="K790" s="43"/>
      <c r="L790" s="43"/>
      <c r="M790" s="43"/>
      <c r="N790" s="43"/>
      <c r="O790" s="38" t="s">
        <v>2155</v>
      </c>
      <c r="P790" s="51" t="s">
        <v>2180</v>
      </c>
      <c r="Q790" s="45">
        <v>44322.0</v>
      </c>
      <c r="R790" s="46" t="str">
        <f>IFERROR(__xludf.DUMMYFUNCTION("if(isblank($A790),"""",REGEXREPLACE($A790,   "",?(\d),?"",  ""$1""&amp;""-""&amp;$H790))"),"")</f>
        <v/>
      </c>
      <c r="S790" s="47" t="b">
        <f t="shared" si="2"/>
        <v>0</v>
      </c>
      <c r="T790" s="47" t="str">
        <f>IFERROR(__xludf.DUMMYFUNCTION("iferror(split(A790,"","",TRUE,TRUE),"""")"),"")</f>
        <v/>
      </c>
      <c r="U790" s="47"/>
      <c r="V790" s="47"/>
      <c r="W790" s="47"/>
      <c r="X790" s="46" t="str">
        <f>IFERROR(__xludf.DUMMYFUNCTION("if(T790="""","""",if($S790,""Not aligned w/ a specific learning goal."",T790&amp;"": ""&amp;vlookup(to_text(T790),'1.Learning-Goals'!$A$3:$B$100,2,FALSE)))"),"")</f>
        <v/>
      </c>
      <c r="Y790" s="46" t="str">
        <f>IFERROR(__xludf.DUMMYFUNCTION("if(U790="""","""",if($S790,""Not aligned w/ a specific learning goal."",U790&amp;"": ""&amp;vlookup(to_text(U790),'1.Learning-Goals'!$A$3:$B$100,2,FALSE)))"),"")</f>
        <v/>
      </c>
      <c r="Z790" s="46" t="str">
        <f>IFERROR(__xludf.DUMMYFUNCTION("if(V790="""","""",if($S790,""Not aligned w/ a specific learning goal."",V790&amp;"": ""&amp;vlookup(to_text(V790),'1.Learning-Goals'!$A$3:$B$100,2,FALSE)))"),"")</f>
        <v/>
      </c>
      <c r="AA790" s="46" t="str">
        <f>IFERROR(__xludf.DUMMYFUNCTION("if(W790="""","""",if($S790,""Not aligned w/ a specific learning goal."",W790&amp;"": ""&amp;vlookup(to_text(W790),'1.Learning-Goals'!$A$3:$B$100,2,FALSE)))"),"")</f>
        <v/>
      </c>
      <c r="AB790" s="48"/>
      <c r="AC790" s="48"/>
      <c r="AD790" s="48"/>
      <c r="AE790" s="48"/>
      <c r="AF790" s="48"/>
      <c r="AG790" s="48"/>
      <c r="AH790" s="48"/>
      <c r="AI790" s="48"/>
    </row>
    <row r="791">
      <c r="A791" s="41"/>
      <c r="B791" s="42" t="str">
        <f t="shared" si="1"/>
        <v/>
      </c>
      <c r="C791" s="38" t="s">
        <v>2181</v>
      </c>
      <c r="D791" s="43" t="s">
        <v>2182</v>
      </c>
      <c r="E791" s="38" t="s">
        <v>2076</v>
      </c>
      <c r="F791" s="38" t="s">
        <v>2125</v>
      </c>
      <c r="G791" s="43">
        <v>5.0</v>
      </c>
      <c r="H791" s="38" t="s">
        <v>7</v>
      </c>
      <c r="I791" s="43" t="s">
        <v>2126</v>
      </c>
      <c r="J791" s="43"/>
      <c r="K791" s="43"/>
      <c r="L791" s="43"/>
      <c r="M791" s="43"/>
      <c r="N791" s="43"/>
      <c r="O791" s="38" t="s">
        <v>2155</v>
      </c>
      <c r="P791" s="51" t="s">
        <v>2183</v>
      </c>
      <c r="Q791" s="45">
        <v>44322.0</v>
      </c>
      <c r="R791" s="46" t="str">
        <f>IFERROR(__xludf.DUMMYFUNCTION("if(isblank($A791),"""",REGEXREPLACE($A791,   "",?(\d),?"",  ""$1""&amp;""-""&amp;$H791))"),"")</f>
        <v/>
      </c>
      <c r="S791" s="47" t="b">
        <f t="shared" si="2"/>
        <v>0</v>
      </c>
      <c r="T791" s="47" t="str">
        <f>IFERROR(__xludf.DUMMYFUNCTION("iferror(split(A791,"","",TRUE,TRUE),"""")"),"")</f>
        <v/>
      </c>
      <c r="U791" s="47"/>
      <c r="V791" s="47"/>
      <c r="W791" s="47"/>
      <c r="X791" s="46" t="str">
        <f>IFERROR(__xludf.DUMMYFUNCTION("if(T791="""","""",if($S791,""Not aligned w/ a specific learning goal."",T791&amp;"": ""&amp;vlookup(to_text(T791),'1.Learning-Goals'!$A$3:$B$100,2,FALSE)))"),"")</f>
        <v/>
      </c>
      <c r="Y791" s="46" t="str">
        <f>IFERROR(__xludf.DUMMYFUNCTION("if(U791="""","""",if($S791,""Not aligned w/ a specific learning goal."",U791&amp;"": ""&amp;vlookup(to_text(U791),'1.Learning-Goals'!$A$3:$B$100,2,FALSE)))"),"")</f>
        <v/>
      </c>
      <c r="Z791" s="46" t="str">
        <f>IFERROR(__xludf.DUMMYFUNCTION("if(V791="""","""",if($S791,""Not aligned w/ a specific learning goal."",V791&amp;"": ""&amp;vlookup(to_text(V791),'1.Learning-Goals'!$A$3:$B$100,2,FALSE)))"),"")</f>
        <v/>
      </c>
      <c r="AA791" s="46" t="str">
        <f>IFERROR(__xludf.DUMMYFUNCTION("if(W791="""","""",if($S791,""Not aligned w/ a specific learning goal."",W791&amp;"": ""&amp;vlookup(to_text(W791),'1.Learning-Goals'!$A$3:$B$100,2,FALSE)))"),"")</f>
        <v/>
      </c>
      <c r="AB791" s="48"/>
      <c r="AC791" s="48"/>
      <c r="AD791" s="48"/>
      <c r="AE791" s="48"/>
      <c r="AF791" s="48"/>
      <c r="AG791" s="48"/>
      <c r="AH791" s="48"/>
      <c r="AI791" s="48"/>
    </row>
    <row r="792">
      <c r="A792" s="41"/>
      <c r="B792" s="42" t="str">
        <f t="shared" si="1"/>
        <v/>
      </c>
      <c r="C792" s="38" t="s">
        <v>2184</v>
      </c>
      <c r="D792" s="43" t="s">
        <v>2185</v>
      </c>
      <c r="E792" s="38" t="s">
        <v>2076</v>
      </c>
      <c r="F792" s="38" t="s">
        <v>2125</v>
      </c>
      <c r="G792" s="43">
        <v>5.0</v>
      </c>
      <c r="H792" s="38" t="s">
        <v>7</v>
      </c>
      <c r="I792" s="43" t="s">
        <v>2126</v>
      </c>
      <c r="J792" s="43"/>
      <c r="K792" s="43"/>
      <c r="L792" s="43"/>
      <c r="M792" s="43"/>
      <c r="N792" s="43"/>
      <c r="O792" s="38" t="s">
        <v>2155</v>
      </c>
      <c r="P792" s="51" t="s">
        <v>2186</v>
      </c>
      <c r="Q792" s="45">
        <v>44322.0</v>
      </c>
      <c r="R792" s="46" t="str">
        <f>IFERROR(__xludf.DUMMYFUNCTION("if(isblank($A792),"""",REGEXREPLACE($A792,   "",?(\d),?"",  ""$1""&amp;""-""&amp;$H792))"),"")</f>
        <v/>
      </c>
      <c r="S792" s="47" t="b">
        <f t="shared" si="2"/>
        <v>0</v>
      </c>
      <c r="T792" s="47" t="str">
        <f>IFERROR(__xludf.DUMMYFUNCTION("iferror(split(A792,"","",TRUE,TRUE),"""")"),"")</f>
        <v/>
      </c>
      <c r="U792" s="47"/>
      <c r="V792" s="47"/>
      <c r="W792" s="47"/>
      <c r="X792" s="46" t="str">
        <f>IFERROR(__xludf.DUMMYFUNCTION("if(T792="""","""",if($S792,""Not aligned w/ a specific learning goal."",T792&amp;"": ""&amp;vlookup(to_text(T792),'1.Learning-Goals'!$A$3:$B$100,2,FALSE)))"),"")</f>
        <v/>
      </c>
      <c r="Y792" s="46" t="str">
        <f>IFERROR(__xludf.DUMMYFUNCTION("if(U792="""","""",if($S792,""Not aligned w/ a specific learning goal."",U792&amp;"": ""&amp;vlookup(to_text(U792),'1.Learning-Goals'!$A$3:$B$100,2,FALSE)))"),"")</f>
        <v/>
      </c>
      <c r="Z792" s="46" t="str">
        <f>IFERROR(__xludf.DUMMYFUNCTION("if(V792="""","""",if($S792,""Not aligned w/ a specific learning goal."",V792&amp;"": ""&amp;vlookup(to_text(V792),'1.Learning-Goals'!$A$3:$B$100,2,FALSE)))"),"")</f>
        <v/>
      </c>
      <c r="AA792" s="46" t="str">
        <f>IFERROR(__xludf.DUMMYFUNCTION("if(W792="""","""",if($S792,""Not aligned w/ a specific learning goal."",W792&amp;"": ""&amp;vlookup(to_text(W792),'1.Learning-Goals'!$A$3:$B$100,2,FALSE)))"),"")</f>
        <v/>
      </c>
      <c r="AB792" s="48"/>
      <c r="AC792" s="48"/>
      <c r="AD792" s="48"/>
      <c r="AE792" s="48"/>
      <c r="AF792" s="48"/>
      <c r="AG792" s="48"/>
      <c r="AH792" s="48"/>
      <c r="AI792" s="48"/>
    </row>
    <row r="793">
      <c r="A793" s="41"/>
      <c r="B793" s="42" t="str">
        <f t="shared" si="1"/>
        <v/>
      </c>
      <c r="C793" s="38" t="s">
        <v>2187</v>
      </c>
      <c r="D793" s="43" t="s">
        <v>2188</v>
      </c>
      <c r="E793" s="38" t="s">
        <v>2076</v>
      </c>
      <c r="F793" s="38" t="s">
        <v>2125</v>
      </c>
      <c r="G793" s="43">
        <v>5.0</v>
      </c>
      <c r="H793" s="38" t="s">
        <v>7</v>
      </c>
      <c r="I793" s="43" t="s">
        <v>2126</v>
      </c>
      <c r="J793" s="43"/>
      <c r="K793" s="43"/>
      <c r="L793" s="43"/>
      <c r="M793" s="43"/>
      <c r="N793" s="43"/>
      <c r="O793" s="38" t="s">
        <v>2155</v>
      </c>
      <c r="P793" s="51" t="s">
        <v>2189</v>
      </c>
      <c r="Q793" s="45">
        <v>44322.0</v>
      </c>
      <c r="R793" s="46" t="str">
        <f>IFERROR(__xludf.DUMMYFUNCTION("if(isblank($A793),"""",REGEXREPLACE($A793,   "",?(\d),?"",  ""$1""&amp;""-""&amp;$H793))"),"")</f>
        <v/>
      </c>
      <c r="S793" s="47" t="b">
        <f t="shared" si="2"/>
        <v>0</v>
      </c>
      <c r="T793" s="47" t="str">
        <f>IFERROR(__xludf.DUMMYFUNCTION("iferror(split(A793,"","",TRUE,TRUE),"""")"),"")</f>
        <v/>
      </c>
      <c r="U793" s="47"/>
      <c r="V793" s="47"/>
      <c r="W793" s="47"/>
      <c r="X793" s="46" t="str">
        <f>IFERROR(__xludf.DUMMYFUNCTION("if(T793="""","""",if($S793,""Not aligned w/ a specific learning goal."",T793&amp;"": ""&amp;vlookup(to_text(T793),'1.Learning-Goals'!$A$3:$B$100,2,FALSE)))"),"")</f>
        <v/>
      </c>
      <c r="Y793" s="46" t="str">
        <f>IFERROR(__xludf.DUMMYFUNCTION("if(U793="""","""",if($S793,""Not aligned w/ a specific learning goal."",U793&amp;"": ""&amp;vlookup(to_text(U793),'1.Learning-Goals'!$A$3:$B$100,2,FALSE)))"),"")</f>
        <v/>
      </c>
      <c r="Z793" s="46" t="str">
        <f>IFERROR(__xludf.DUMMYFUNCTION("if(V793="""","""",if($S793,""Not aligned w/ a specific learning goal."",V793&amp;"": ""&amp;vlookup(to_text(V793),'1.Learning-Goals'!$A$3:$B$100,2,FALSE)))"),"")</f>
        <v/>
      </c>
      <c r="AA793" s="46" t="str">
        <f>IFERROR(__xludf.DUMMYFUNCTION("if(W793="""","""",if($S793,""Not aligned w/ a specific learning goal."",W793&amp;"": ""&amp;vlookup(to_text(W793),'1.Learning-Goals'!$A$3:$B$100,2,FALSE)))"),"")</f>
        <v/>
      </c>
      <c r="AB793" s="48"/>
      <c r="AC793" s="48"/>
      <c r="AD793" s="48"/>
      <c r="AE793" s="48"/>
      <c r="AF793" s="48"/>
      <c r="AG793" s="48"/>
      <c r="AH793" s="48"/>
      <c r="AI793" s="48"/>
    </row>
    <row r="794">
      <c r="A794" s="41"/>
      <c r="B794" s="42" t="str">
        <f t="shared" si="1"/>
        <v/>
      </c>
      <c r="C794" s="38" t="s">
        <v>2190</v>
      </c>
      <c r="D794" s="43" t="s">
        <v>2191</v>
      </c>
      <c r="E794" s="38" t="s">
        <v>2076</v>
      </c>
      <c r="F794" s="38" t="s">
        <v>2125</v>
      </c>
      <c r="G794" s="43">
        <v>5.0</v>
      </c>
      <c r="H794" s="38" t="s">
        <v>7</v>
      </c>
      <c r="I794" s="43" t="s">
        <v>2126</v>
      </c>
      <c r="J794" s="43"/>
      <c r="K794" s="43"/>
      <c r="L794" s="43"/>
      <c r="M794" s="43"/>
      <c r="N794" s="43"/>
      <c r="O794" s="38" t="s">
        <v>2155</v>
      </c>
      <c r="P794" s="51" t="s">
        <v>2192</v>
      </c>
      <c r="Q794" s="45">
        <v>44322.0</v>
      </c>
      <c r="R794" s="46" t="str">
        <f>IFERROR(__xludf.DUMMYFUNCTION("if(isblank($A794),"""",REGEXREPLACE($A794,   "",?(\d),?"",  ""$1""&amp;""-""&amp;$H794))"),"")</f>
        <v/>
      </c>
      <c r="S794" s="47" t="b">
        <f t="shared" si="2"/>
        <v>0</v>
      </c>
      <c r="T794" s="47" t="str">
        <f>IFERROR(__xludf.DUMMYFUNCTION("iferror(split(A794,"","",TRUE,TRUE),"""")"),"")</f>
        <v/>
      </c>
      <c r="U794" s="47"/>
      <c r="V794" s="47"/>
      <c r="W794" s="47"/>
      <c r="X794" s="46" t="str">
        <f>IFERROR(__xludf.DUMMYFUNCTION("if(T794="""","""",if($S794,""Not aligned w/ a specific learning goal."",T794&amp;"": ""&amp;vlookup(to_text(T794),'1.Learning-Goals'!$A$3:$B$100,2,FALSE)))"),"")</f>
        <v/>
      </c>
      <c r="Y794" s="46" t="str">
        <f>IFERROR(__xludf.DUMMYFUNCTION("if(U794="""","""",if($S794,""Not aligned w/ a specific learning goal."",U794&amp;"": ""&amp;vlookup(to_text(U794),'1.Learning-Goals'!$A$3:$B$100,2,FALSE)))"),"")</f>
        <v/>
      </c>
      <c r="Z794" s="46" t="str">
        <f>IFERROR(__xludf.DUMMYFUNCTION("if(V794="""","""",if($S794,""Not aligned w/ a specific learning goal."",V794&amp;"": ""&amp;vlookup(to_text(V794),'1.Learning-Goals'!$A$3:$B$100,2,FALSE)))"),"")</f>
        <v/>
      </c>
      <c r="AA794" s="46" t="str">
        <f>IFERROR(__xludf.DUMMYFUNCTION("if(W794="""","""",if($S794,""Not aligned w/ a specific learning goal."",W794&amp;"": ""&amp;vlookup(to_text(W794),'1.Learning-Goals'!$A$3:$B$100,2,FALSE)))"),"")</f>
        <v/>
      </c>
      <c r="AB794" s="48"/>
      <c r="AC794" s="48"/>
      <c r="AD794" s="48"/>
      <c r="AE794" s="48"/>
      <c r="AF794" s="48"/>
      <c r="AG794" s="48"/>
      <c r="AH794" s="48"/>
      <c r="AI794" s="48"/>
    </row>
    <row r="795">
      <c r="A795" s="41"/>
      <c r="B795" s="42" t="str">
        <f t="shared" si="1"/>
        <v/>
      </c>
      <c r="C795" s="38" t="s">
        <v>2193</v>
      </c>
      <c r="D795" s="43" t="s">
        <v>2194</v>
      </c>
      <c r="E795" s="38" t="s">
        <v>2076</v>
      </c>
      <c r="F795" s="38" t="s">
        <v>2125</v>
      </c>
      <c r="G795" s="43">
        <v>5.0</v>
      </c>
      <c r="H795" s="38" t="s">
        <v>7</v>
      </c>
      <c r="I795" s="43" t="s">
        <v>2126</v>
      </c>
      <c r="J795" s="43"/>
      <c r="K795" s="43"/>
      <c r="L795" s="43"/>
      <c r="M795" s="43"/>
      <c r="N795" s="43"/>
      <c r="O795" s="38" t="s">
        <v>2155</v>
      </c>
      <c r="P795" s="51" t="s">
        <v>2195</v>
      </c>
      <c r="Q795" s="45">
        <v>44322.0</v>
      </c>
      <c r="R795" s="46" t="str">
        <f>IFERROR(__xludf.DUMMYFUNCTION("if(isblank($A795),"""",REGEXREPLACE($A795,   "",?(\d),?"",  ""$1""&amp;""-""&amp;$H795))"),"")</f>
        <v/>
      </c>
      <c r="S795" s="47" t="b">
        <f t="shared" si="2"/>
        <v>0</v>
      </c>
      <c r="T795" s="47" t="str">
        <f>IFERROR(__xludf.DUMMYFUNCTION("iferror(split(A795,"","",TRUE,TRUE),"""")"),"")</f>
        <v/>
      </c>
      <c r="U795" s="47"/>
      <c r="V795" s="47"/>
      <c r="W795" s="47"/>
      <c r="X795" s="46" t="str">
        <f>IFERROR(__xludf.DUMMYFUNCTION("if(T795="""","""",if($S795,""Not aligned w/ a specific learning goal."",T795&amp;"": ""&amp;vlookup(to_text(T795),'1.Learning-Goals'!$A$3:$B$100,2,FALSE)))"),"")</f>
        <v/>
      </c>
      <c r="Y795" s="46" t="str">
        <f>IFERROR(__xludf.DUMMYFUNCTION("if(U795="""","""",if($S795,""Not aligned w/ a specific learning goal."",U795&amp;"": ""&amp;vlookup(to_text(U795),'1.Learning-Goals'!$A$3:$B$100,2,FALSE)))"),"")</f>
        <v/>
      </c>
      <c r="Z795" s="46" t="str">
        <f>IFERROR(__xludf.DUMMYFUNCTION("if(V795="""","""",if($S795,""Not aligned w/ a specific learning goal."",V795&amp;"": ""&amp;vlookup(to_text(V795),'1.Learning-Goals'!$A$3:$B$100,2,FALSE)))"),"")</f>
        <v/>
      </c>
      <c r="AA795" s="46" t="str">
        <f>IFERROR(__xludf.DUMMYFUNCTION("if(W795="""","""",if($S795,""Not aligned w/ a specific learning goal."",W795&amp;"": ""&amp;vlookup(to_text(W795),'1.Learning-Goals'!$A$3:$B$100,2,FALSE)))"),"")</f>
        <v/>
      </c>
      <c r="AB795" s="48"/>
      <c r="AC795" s="48"/>
      <c r="AD795" s="48"/>
      <c r="AE795" s="48"/>
      <c r="AF795" s="48"/>
      <c r="AG795" s="48"/>
      <c r="AH795" s="48"/>
      <c r="AI795" s="48"/>
    </row>
    <row r="796">
      <c r="A796" s="41"/>
      <c r="B796" s="42" t="str">
        <f t="shared" si="1"/>
        <v/>
      </c>
      <c r="C796" s="38" t="s">
        <v>2196</v>
      </c>
      <c r="D796" s="43" t="s">
        <v>2197</v>
      </c>
      <c r="E796" s="38" t="s">
        <v>2076</v>
      </c>
      <c r="F796" s="38" t="s">
        <v>2077</v>
      </c>
      <c r="G796" s="43">
        <v>5.0</v>
      </c>
      <c r="H796" s="38" t="s">
        <v>7</v>
      </c>
      <c r="I796" s="43" t="s">
        <v>2078</v>
      </c>
      <c r="J796" s="43"/>
      <c r="K796" s="43"/>
      <c r="L796" s="43"/>
      <c r="M796" s="43"/>
      <c r="N796" s="43"/>
      <c r="O796" s="38" t="s">
        <v>2198</v>
      </c>
      <c r="P796" s="51" t="s">
        <v>2199</v>
      </c>
      <c r="Q796" s="45">
        <v>44322.0</v>
      </c>
      <c r="R796" s="46" t="str">
        <f>IFERROR(__xludf.DUMMYFUNCTION("if(isblank($A796),"""",REGEXREPLACE($A796,   "",?(\d),?"",  ""$1""&amp;""-""&amp;$H796))"),"")</f>
        <v/>
      </c>
      <c r="S796" s="47" t="b">
        <f t="shared" si="2"/>
        <v>0</v>
      </c>
      <c r="T796" s="47" t="str">
        <f>IFERROR(__xludf.DUMMYFUNCTION("iferror(split(A796,"","",TRUE,TRUE),"""")"),"")</f>
        <v/>
      </c>
      <c r="U796" s="47"/>
      <c r="V796" s="47"/>
      <c r="W796" s="47"/>
      <c r="X796" s="46" t="str">
        <f>IFERROR(__xludf.DUMMYFUNCTION("if(T796="""","""",if($S796,""Not aligned w/ a specific learning goal."",T796&amp;"": ""&amp;vlookup(to_text(T796),'1.Learning-Goals'!$A$3:$B$100,2,FALSE)))"),"")</f>
        <v/>
      </c>
      <c r="Y796" s="46" t="str">
        <f>IFERROR(__xludf.DUMMYFUNCTION("if(U796="""","""",if($S796,""Not aligned w/ a specific learning goal."",U796&amp;"": ""&amp;vlookup(to_text(U796),'1.Learning-Goals'!$A$3:$B$100,2,FALSE)))"),"")</f>
        <v/>
      </c>
      <c r="Z796" s="46" t="str">
        <f>IFERROR(__xludf.DUMMYFUNCTION("if(V796="""","""",if($S796,""Not aligned w/ a specific learning goal."",V796&amp;"": ""&amp;vlookup(to_text(V796),'1.Learning-Goals'!$A$3:$B$100,2,FALSE)))"),"")</f>
        <v/>
      </c>
      <c r="AA796" s="46" t="str">
        <f>IFERROR(__xludf.DUMMYFUNCTION("if(W796="""","""",if($S796,""Not aligned w/ a specific learning goal."",W796&amp;"": ""&amp;vlookup(to_text(W796),'1.Learning-Goals'!$A$3:$B$100,2,FALSE)))"),"")</f>
        <v/>
      </c>
      <c r="AB796" s="48"/>
      <c r="AC796" s="48"/>
      <c r="AD796" s="48"/>
      <c r="AE796" s="48"/>
      <c r="AF796" s="48"/>
      <c r="AG796" s="48"/>
      <c r="AH796" s="48"/>
      <c r="AI796" s="48"/>
    </row>
    <row r="797">
      <c r="A797" s="41"/>
      <c r="B797" s="42" t="str">
        <f t="shared" si="1"/>
        <v/>
      </c>
      <c r="C797" s="38" t="s">
        <v>2200</v>
      </c>
      <c r="D797" s="43" t="s">
        <v>2201</v>
      </c>
      <c r="E797" s="38" t="s">
        <v>2076</v>
      </c>
      <c r="F797" s="38" t="s">
        <v>2077</v>
      </c>
      <c r="G797" s="43">
        <v>5.0</v>
      </c>
      <c r="H797" s="38" t="s">
        <v>7</v>
      </c>
      <c r="I797" s="43" t="s">
        <v>2078</v>
      </c>
      <c r="J797" s="43"/>
      <c r="K797" s="43"/>
      <c r="L797" s="43"/>
      <c r="M797" s="43"/>
      <c r="N797" s="43"/>
      <c r="O797" s="38" t="s">
        <v>2198</v>
      </c>
      <c r="P797" s="51" t="s">
        <v>2202</v>
      </c>
      <c r="Q797" s="45">
        <v>44322.0</v>
      </c>
      <c r="R797" s="46" t="str">
        <f>IFERROR(__xludf.DUMMYFUNCTION("if(isblank($A797),"""",REGEXREPLACE($A797,   "",?(\d),?"",  ""$1""&amp;""-""&amp;$H797))"),"")</f>
        <v/>
      </c>
      <c r="S797" s="47" t="b">
        <f t="shared" si="2"/>
        <v>0</v>
      </c>
      <c r="T797" s="47" t="str">
        <f>IFERROR(__xludf.DUMMYFUNCTION("iferror(split(A797,"","",TRUE,TRUE),"""")"),"")</f>
        <v/>
      </c>
      <c r="U797" s="47"/>
      <c r="V797" s="47"/>
      <c r="W797" s="47"/>
      <c r="X797" s="46" t="str">
        <f>IFERROR(__xludf.DUMMYFUNCTION("if(T797="""","""",if($S797,""Not aligned w/ a specific learning goal."",T797&amp;"": ""&amp;vlookup(to_text(T797),'1.Learning-Goals'!$A$3:$B$100,2,FALSE)))"),"")</f>
        <v/>
      </c>
      <c r="Y797" s="46" t="str">
        <f>IFERROR(__xludf.DUMMYFUNCTION("if(U797="""","""",if($S797,""Not aligned w/ a specific learning goal."",U797&amp;"": ""&amp;vlookup(to_text(U797),'1.Learning-Goals'!$A$3:$B$100,2,FALSE)))"),"")</f>
        <v/>
      </c>
      <c r="Z797" s="46" t="str">
        <f>IFERROR(__xludf.DUMMYFUNCTION("if(V797="""","""",if($S797,""Not aligned w/ a specific learning goal."",V797&amp;"": ""&amp;vlookup(to_text(V797),'1.Learning-Goals'!$A$3:$B$100,2,FALSE)))"),"")</f>
        <v/>
      </c>
      <c r="AA797" s="46" t="str">
        <f>IFERROR(__xludf.DUMMYFUNCTION("if(W797="""","""",if($S797,""Not aligned w/ a specific learning goal."",W797&amp;"": ""&amp;vlookup(to_text(W797),'1.Learning-Goals'!$A$3:$B$100,2,FALSE)))"),"")</f>
        <v/>
      </c>
      <c r="AB797" s="48"/>
      <c r="AC797" s="48"/>
      <c r="AD797" s="48"/>
      <c r="AE797" s="48"/>
      <c r="AF797" s="48"/>
      <c r="AG797" s="48"/>
      <c r="AH797" s="48"/>
      <c r="AI797" s="48"/>
    </row>
    <row r="798">
      <c r="A798" s="41"/>
      <c r="B798" s="42" t="str">
        <f t="shared" si="1"/>
        <v/>
      </c>
      <c r="C798" s="38" t="s">
        <v>2203</v>
      </c>
      <c r="D798" s="43" t="s">
        <v>2204</v>
      </c>
      <c r="E798" s="38" t="s">
        <v>2076</v>
      </c>
      <c r="F798" s="38" t="s">
        <v>2077</v>
      </c>
      <c r="G798" s="43">
        <v>5.0</v>
      </c>
      <c r="H798" s="38" t="s">
        <v>7</v>
      </c>
      <c r="I798" s="43" t="s">
        <v>2078</v>
      </c>
      <c r="J798" s="43"/>
      <c r="K798" s="43"/>
      <c r="L798" s="43"/>
      <c r="M798" s="43"/>
      <c r="N798" s="43"/>
      <c r="O798" s="38" t="s">
        <v>2198</v>
      </c>
      <c r="P798" s="51" t="s">
        <v>2205</v>
      </c>
      <c r="Q798" s="45">
        <v>44322.0</v>
      </c>
      <c r="R798" s="46" t="str">
        <f>IFERROR(__xludf.DUMMYFUNCTION("if(isblank($A798),"""",REGEXREPLACE($A798,   "",?(\d),?"",  ""$1""&amp;""-""&amp;$H798))"),"")</f>
        <v/>
      </c>
      <c r="S798" s="47" t="b">
        <f t="shared" si="2"/>
        <v>0</v>
      </c>
      <c r="T798" s="47" t="str">
        <f>IFERROR(__xludf.DUMMYFUNCTION("iferror(split(A798,"","",TRUE,TRUE),"""")"),"")</f>
        <v/>
      </c>
      <c r="U798" s="47"/>
      <c r="V798" s="47"/>
      <c r="W798" s="47"/>
      <c r="X798" s="46" t="str">
        <f>IFERROR(__xludf.DUMMYFUNCTION("if(T798="""","""",if($S798,""Not aligned w/ a specific learning goal."",T798&amp;"": ""&amp;vlookup(to_text(T798),'1.Learning-Goals'!$A$3:$B$100,2,FALSE)))"),"")</f>
        <v/>
      </c>
      <c r="Y798" s="46" t="str">
        <f>IFERROR(__xludf.DUMMYFUNCTION("if(U798="""","""",if($S798,""Not aligned w/ a specific learning goal."",U798&amp;"": ""&amp;vlookup(to_text(U798),'1.Learning-Goals'!$A$3:$B$100,2,FALSE)))"),"")</f>
        <v/>
      </c>
      <c r="Z798" s="46" t="str">
        <f>IFERROR(__xludf.DUMMYFUNCTION("if(V798="""","""",if($S798,""Not aligned w/ a specific learning goal."",V798&amp;"": ""&amp;vlookup(to_text(V798),'1.Learning-Goals'!$A$3:$B$100,2,FALSE)))"),"")</f>
        <v/>
      </c>
      <c r="AA798" s="46" t="str">
        <f>IFERROR(__xludf.DUMMYFUNCTION("if(W798="""","""",if($S798,""Not aligned w/ a specific learning goal."",W798&amp;"": ""&amp;vlookup(to_text(W798),'1.Learning-Goals'!$A$3:$B$100,2,FALSE)))"),"")</f>
        <v/>
      </c>
      <c r="AB798" s="48"/>
      <c r="AC798" s="48"/>
      <c r="AD798" s="48"/>
      <c r="AE798" s="48"/>
      <c r="AF798" s="48"/>
      <c r="AG798" s="48"/>
      <c r="AH798" s="48"/>
      <c r="AI798" s="48"/>
    </row>
    <row r="799">
      <c r="A799" s="41"/>
      <c r="B799" s="42" t="str">
        <f t="shared" si="1"/>
        <v/>
      </c>
      <c r="C799" s="38" t="s">
        <v>2206</v>
      </c>
      <c r="D799" s="43" t="s">
        <v>2207</v>
      </c>
      <c r="E799" s="38" t="s">
        <v>2076</v>
      </c>
      <c r="F799" s="38" t="s">
        <v>2077</v>
      </c>
      <c r="G799" s="43">
        <v>6.0</v>
      </c>
      <c r="H799" s="38" t="s">
        <v>7</v>
      </c>
      <c r="I799" s="43" t="s">
        <v>2078</v>
      </c>
      <c r="J799" s="43"/>
      <c r="K799" s="43"/>
      <c r="L799" s="43"/>
      <c r="M799" s="43"/>
      <c r="N799" s="43"/>
      <c r="O799" s="38" t="s">
        <v>2208</v>
      </c>
      <c r="P799" s="51" t="s">
        <v>2209</v>
      </c>
      <c r="Q799" s="45">
        <v>44322.0</v>
      </c>
      <c r="R799" s="46" t="str">
        <f>IFERROR(__xludf.DUMMYFUNCTION("if(isblank($A799),"""",REGEXREPLACE($A799,   "",?(\d),?"",  ""$1""&amp;""-""&amp;$H799))"),"")</f>
        <v/>
      </c>
      <c r="S799" s="47" t="b">
        <f t="shared" si="2"/>
        <v>0</v>
      </c>
      <c r="T799" s="47" t="str">
        <f>IFERROR(__xludf.DUMMYFUNCTION("iferror(split(A799,"","",TRUE,TRUE),"""")"),"")</f>
        <v/>
      </c>
      <c r="U799" s="47"/>
      <c r="V799" s="47"/>
      <c r="W799" s="47"/>
      <c r="X799" s="46" t="str">
        <f>IFERROR(__xludf.DUMMYFUNCTION("if(T799="""","""",if($S799,""Not aligned w/ a specific learning goal."",T799&amp;"": ""&amp;vlookup(to_text(T799),'1.Learning-Goals'!$A$3:$B$100,2,FALSE)))"),"")</f>
        <v/>
      </c>
      <c r="Y799" s="46" t="str">
        <f>IFERROR(__xludf.DUMMYFUNCTION("if(U799="""","""",if($S799,""Not aligned w/ a specific learning goal."",U799&amp;"": ""&amp;vlookup(to_text(U799),'1.Learning-Goals'!$A$3:$B$100,2,FALSE)))"),"")</f>
        <v/>
      </c>
      <c r="Z799" s="46" t="str">
        <f>IFERROR(__xludf.DUMMYFUNCTION("if(V799="""","""",if($S799,""Not aligned w/ a specific learning goal."",V799&amp;"": ""&amp;vlookup(to_text(V799),'1.Learning-Goals'!$A$3:$B$100,2,FALSE)))"),"")</f>
        <v/>
      </c>
      <c r="AA799" s="46" t="str">
        <f>IFERROR(__xludf.DUMMYFUNCTION("if(W799="""","""",if($S799,""Not aligned w/ a specific learning goal."",W799&amp;"": ""&amp;vlookup(to_text(W799),'1.Learning-Goals'!$A$3:$B$100,2,FALSE)))"),"")</f>
        <v/>
      </c>
      <c r="AB799" s="48"/>
      <c r="AC799" s="48"/>
      <c r="AD799" s="48"/>
      <c r="AE799" s="48"/>
      <c r="AF799" s="48"/>
      <c r="AG799" s="48"/>
      <c r="AH799" s="48"/>
      <c r="AI799" s="48"/>
    </row>
    <row r="800">
      <c r="A800" s="41"/>
      <c r="B800" s="42" t="str">
        <f t="shared" si="1"/>
        <v/>
      </c>
      <c r="C800" s="38" t="s">
        <v>2210</v>
      </c>
      <c r="D800" s="43" t="s">
        <v>2211</v>
      </c>
      <c r="E800" s="38" t="s">
        <v>2076</v>
      </c>
      <c r="F800" s="38" t="s">
        <v>2077</v>
      </c>
      <c r="G800" s="43">
        <v>6.0</v>
      </c>
      <c r="H800" s="38" t="s">
        <v>7</v>
      </c>
      <c r="I800" s="43" t="s">
        <v>2078</v>
      </c>
      <c r="J800" s="43"/>
      <c r="K800" s="43"/>
      <c r="L800" s="43"/>
      <c r="M800" s="43"/>
      <c r="N800" s="43"/>
      <c r="O800" s="38" t="s">
        <v>2208</v>
      </c>
      <c r="P800" s="51" t="s">
        <v>2212</v>
      </c>
      <c r="Q800" s="45">
        <v>44322.0</v>
      </c>
      <c r="R800" s="46" t="str">
        <f>IFERROR(__xludf.DUMMYFUNCTION("if(isblank($A800),"""",REGEXREPLACE($A800,   "",?(\d),?"",  ""$1""&amp;""-""&amp;$H800))"),"")</f>
        <v/>
      </c>
      <c r="S800" s="47" t="b">
        <f t="shared" si="2"/>
        <v>0</v>
      </c>
      <c r="T800" s="47" t="str">
        <f>IFERROR(__xludf.DUMMYFUNCTION("iferror(split(A800,"","",TRUE,TRUE),"""")"),"")</f>
        <v/>
      </c>
      <c r="U800" s="47"/>
      <c r="V800" s="47"/>
      <c r="W800" s="47"/>
      <c r="X800" s="46" t="str">
        <f>IFERROR(__xludf.DUMMYFUNCTION("if(T800="""","""",if($S800,""Not aligned w/ a specific learning goal."",T800&amp;"": ""&amp;vlookup(to_text(T800),'1.Learning-Goals'!$A$3:$B$100,2,FALSE)))"),"")</f>
        <v/>
      </c>
      <c r="Y800" s="46" t="str">
        <f>IFERROR(__xludf.DUMMYFUNCTION("if(U800="""","""",if($S800,""Not aligned w/ a specific learning goal."",U800&amp;"": ""&amp;vlookup(to_text(U800),'1.Learning-Goals'!$A$3:$B$100,2,FALSE)))"),"")</f>
        <v/>
      </c>
      <c r="Z800" s="46" t="str">
        <f>IFERROR(__xludf.DUMMYFUNCTION("if(V800="""","""",if($S800,""Not aligned w/ a specific learning goal."",V800&amp;"": ""&amp;vlookup(to_text(V800),'1.Learning-Goals'!$A$3:$B$100,2,FALSE)))"),"")</f>
        <v/>
      </c>
      <c r="AA800" s="46" t="str">
        <f>IFERROR(__xludf.DUMMYFUNCTION("if(W800="""","""",if($S800,""Not aligned w/ a specific learning goal."",W800&amp;"": ""&amp;vlookup(to_text(W800),'1.Learning-Goals'!$A$3:$B$100,2,FALSE)))"),"")</f>
        <v/>
      </c>
      <c r="AB800" s="48"/>
      <c r="AC800" s="48"/>
      <c r="AD800" s="48"/>
      <c r="AE800" s="48"/>
      <c r="AF800" s="48"/>
      <c r="AG800" s="48"/>
      <c r="AH800" s="48"/>
      <c r="AI800" s="48"/>
    </row>
    <row r="801">
      <c r="A801" s="41"/>
      <c r="B801" s="42" t="str">
        <f t="shared" si="1"/>
        <v/>
      </c>
      <c r="C801" s="38" t="s">
        <v>2213</v>
      </c>
      <c r="D801" s="43" t="s">
        <v>2214</v>
      </c>
      <c r="E801" s="38" t="s">
        <v>2076</v>
      </c>
      <c r="F801" s="38" t="s">
        <v>2077</v>
      </c>
      <c r="G801" s="43">
        <v>6.0</v>
      </c>
      <c r="H801" s="38" t="s">
        <v>7</v>
      </c>
      <c r="I801" s="43" t="s">
        <v>2078</v>
      </c>
      <c r="J801" s="43"/>
      <c r="K801" s="43"/>
      <c r="L801" s="43"/>
      <c r="M801" s="43"/>
      <c r="N801" s="43"/>
      <c r="O801" s="38" t="s">
        <v>2208</v>
      </c>
      <c r="P801" s="51" t="s">
        <v>2215</v>
      </c>
      <c r="Q801" s="45">
        <v>44322.0</v>
      </c>
      <c r="R801" s="46" t="str">
        <f>IFERROR(__xludf.DUMMYFUNCTION("if(isblank($A801),"""",REGEXREPLACE($A801,   "",?(\d),?"",  ""$1""&amp;""-""&amp;$H801))"),"")</f>
        <v/>
      </c>
      <c r="S801" s="47" t="b">
        <f t="shared" si="2"/>
        <v>0</v>
      </c>
      <c r="T801" s="47" t="str">
        <f>IFERROR(__xludf.DUMMYFUNCTION("iferror(split(A801,"","",TRUE,TRUE),"""")"),"")</f>
        <v/>
      </c>
      <c r="U801" s="47"/>
      <c r="V801" s="47"/>
      <c r="W801" s="47"/>
      <c r="X801" s="46" t="str">
        <f>IFERROR(__xludf.DUMMYFUNCTION("if(T801="""","""",if($S801,""Not aligned w/ a specific learning goal."",T801&amp;"": ""&amp;vlookup(to_text(T801),'1.Learning-Goals'!$A$3:$B$100,2,FALSE)))"),"")</f>
        <v/>
      </c>
      <c r="Y801" s="46" t="str">
        <f>IFERROR(__xludf.DUMMYFUNCTION("if(U801="""","""",if($S801,""Not aligned w/ a specific learning goal."",U801&amp;"": ""&amp;vlookup(to_text(U801),'1.Learning-Goals'!$A$3:$B$100,2,FALSE)))"),"")</f>
        <v/>
      </c>
      <c r="Z801" s="46" t="str">
        <f>IFERROR(__xludf.DUMMYFUNCTION("if(V801="""","""",if($S801,""Not aligned w/ a specific learning goal."",V801&amp;"": ""&amp;vlookup(to_text(V801),'1.Learning-Goals'!$A$3:$B$100,2,FALSE)))"),"")</f>
        <v/>
      </c>
      <c r="AA801" s="46" t="str">
        <f>IFERROR(__xludf.DUMMYFUNCTION("if(W801="""","""",if($S801,""Not aligned w/ a specific learning goal."",W801&amp;"": ""&amp;vlookup(to_text(W801),'1.Learning-Goals'!$A$3:$B$100,2,FALSE)))"),"")</f>
        <v/>
      </c>
      <c r="AB801" s="48"/>
      <c r="AC801" s="48"/>
      <c r="AD801" s="48"/>
      <c r="AE801" s="48"/>
      <c r="AF801" s="48"/>
      <c r="AG801" s="48"/>
      <c r="AH801" s="48"/>
      <c r="AI801" s="48"/>
    </row>
    <row r="802">
      <c r="A802" s="41"/>
      <c r="B802" s="42" t="str">
        <f t="shared" si="1"/>
        <v/>
      </c>
      <c r="C802" s="38" t="s">
        <v>2216</v>
      </c>
      <c r="D802" s="43" t="s">
        <v>2217</v>
      </c>
      <c r="E802" s="38" t="s">
        <v>2076</v>
      </c>
      <c r="F802" s="38" t="s">
        <v>2077</v>
      </c>
      <c r="G802" s="43">
        <v>6.0</v>
      </c>
      <c r="H802" s="38" t="s">
        <v>7</v>
      </c>
      <c r="I802" s="43" t="s">
        <v>2078</v>
      </c>
      <c r="J802" s="43"/>
      <c r="K802" s="43"/>
      <c r="L802" s="43"/>
      <c r="M802" s="43"/>
      <c r="N802" s="43"/>
      <c r="O802" s="38" t="s">
        <v>2208</v>
      </c>
      <c r="P802" s="51" t="s">
        <v>2218</v>
      </c>
      <c r="Q802" s="45">
        <v>44322.0</v>
      </c>
      <c r="R802" s="46" t="str">
        <f>IFERROR(__xludf.DUMMYFUNCTION("if(isblank($A802),"""",REGEXREPLACE($A802,   "",?(\d),?"",  ""$1""&amp;""-""&amp;$H802))"),"")</f>
        <v/>
      </c>
      <c r="S802" s="47" t="b">
        <f t="shared" si="2"/>
        <v>0</v>
      </c>
      <c r="T802" s="47" t="str">
        <f>IFERROR(__xludf.DUMMYFUNCTION("iferror(split(A802,"","",TRUE,TRUE),"""")"),"")</f>
        <v/>
      </c>
      <c r="U802" s="47"/>
      <c r="V802" s="47"/>
      <c r="W802" s="47"/>
      <c r="X802" s="46" t="str">
        <f>IFERROR(__xludf.DUMMYFUNCTION("if(T802="""","""",if($S802,""Not aligned w/ a specific learning goal."",T802&amp;"": ""&amp;vlookup(to_text(T802),'1.Learning-Goals'!$A$3:$B$100,2,FALSE)))"),"")</f>
        <v/>
      </c>
      <c r="Y802" s="46" t="str">
        <f>IFERROR(__xludf.DUMMYFUNCTION("if(U802="""","""",if($S802,""Not aligned w/ a specific learning goal."",U802&amp;"": ""&amp;vlookup(to_text(U802),'1.Learning-Goals'!$A$3:$B$100,2,FALSE)))"),"")</f>
        <v/>
      </c>
      <c r="Z802" s="46" t="str">
        <f>IFERROR(__xludf.DUMMYFUNCTION("if(V802="""","""",if($S802,""Not aligned w/ a specific learning goal."",V802&amp;"": ""&amp;vlookup(to_text(V802),'1.Learning-Goals'!$A$3:$B$100,2,FALSE)))"),"")</f>
        <v/>
      </c>
      <c r="AA802" s="46" t="str">
        <f>IFERROR(__xludf.DUMMYFUNCTION("if(W802="""","""",if($S802,""Not aligned w/ a specific learning goal."",W802&amp;"": ""&amp;vlookup(to_text(W802),'1.Learning-Goals'!$A$3:$B$100,2,FALSE)))"),"")</f>
        <v/>
      </c>
      <c r="AB802" s="48"/>
      <c r="AC802" s="48"/>
      <c r="AD802" s="48"/>
      <c r="AE802" s="48"/>
      <c r="AF802" s="48"/>
      <c r="AG802" s="48"/>
      <c r="AH802" s="48"/>
      <c r="AI802" s="48"/>
    </row>
    <row r="803">
      <c r="A803" s="41"/>
      <c r="B803" s="42" t="str">
        <f t="shared" si="1"/>
        <v/>
      </c>
      <c r="C803" s="38" t="s">
        <v>2219</v>
      </c>
      <c r="D803" s="43" t="s">
        <v>2220</v>
      </c>
      <c r="E803" s="38" t="s">
        <v>2076</v>
      </c>
      <c r="F803" s="38" t="s">
        <v>2077</v>
      </c>
      <c r="G803" s="43">
        <v>6.0</v>
      </c>
      <c r="H803" s="38" t="s">
        <v>7</v>
      </c>
      <c r="I803" s="43" t="s">
        <v>2078</v>
      </c>
      <c r="J803" s="43"/>
      <c r="K803" s="43"/>
      <c r="L803" s="43"/>
      <c r="M803" s="43"/>
      <c r="N803" s="43"/>
      <c r="O803" s="38" t="s">
        <v>2208</v>
      </c>
      <c r="P803" s="51" t="s">
        <v>2221</v>
      </c>
      <c r="Q803" s="45">
        <v>44322.0</v>
      </c>
      <c r="R803" s="46" t="str">
        <f>IFERROR(__xludf.DUMMYFUNCTION("if(isblank($A803),"""",REGEXREPLACE($A803,   "",?(\d),?"",  ""$1""&amp;""-""&amp;$H803))"),"")</f>
        <v/>
      </c>
      <c r="S803" s="47" t="b">
        <f t="shared" si="2"/>
        <v>0</v>
      </c>
      <c r="T803" s="47" t="str">
        <f>IFERROR(__xludf.DUMMYFUNCTION("iferror(split(A803,"","",TRUE,TRUE),"""")"),"")</f>
        <v/>
      </c>
      <c r="U803" s="47"/>
      <c r="V803" s="47"/>
      <c r="W803" s="47"/>
      <c r="X803" s="46" t="str">
        <f>IFERROR(__xludf.DUMMYFUNCTION("if(T803="""","""",if($S803,""Not aligned w/ a specific learning goal."",T803&amp;"": ""&amp;vlookup(to_text(T803),'1.Learning-Goals'!$A$3:$B$100,2,FALSE)))"),"")</f>
        <v/>
      </c>
      <c r="Y803" s="46" t="str">
        <f>IFERROR(__xludf.DUMMYFUNCTION("if(U803="""","""",if($S803,""Not aligned w/ a specific learning goal."",U803&amp;"": ""&amp;vlookup(to_text(U803),'1.Learning-Goals'!$A$3:$B$100,2,FALSE)))"),"")</f>
        <v/>
      </c>
      <c r="Z803" s="46" t="str">
        <f>IFERROR(__xludf.DUMMYFUNCTION("if(V803="""","""",if($S803,""Not aligned w/ a specific learning goal."",V803&amp;"": ""&amp;vlookup(to_text(V803),'1.Learning-Goals'!$A$3:$B$100,2,FALSE)))"),"")</f>
        <v/>
      </c>
      <c r="AA803" s="46" t="str">
        <f>IFERROR(__xludf.DUMMYFUNCTION("if(W803="""","""",if($S803,""Not aligned w/ a specific learning goal."",W803&amp;"": ""&amp;vlookup(to_text(W803),'1.Learning-Goals'!$A$3:$B$100,2,FALSE)))"),"")</f>
        <v/>
      </c>
      <c r="AB803" s="48"/>
      <c r="AC803" s="48"/>
      <c r="AD803" s="48"/>
      <c r="AE803" s="48"/>
      <c r="AF803" s="48"/>
      <c r="AG803" s="48"/>
      <c r="AH803" s="48"/>
      <c r="AI803" s="48"/>
    </row>
    <row r="804">
      <c r="A804" s="41"/>
      <c r="B804" s="42" t="str">
        <f t="shared" si="1"/>
        <v/>
      </c>
      <c r="C804" s="38" t="s">
        <v>2222</v>
      </c>
      <c r="D804" s="43" t="s">
        <v>2223</v>
      </c>
      <c r="E804" s="38" t="s">
        <v>2076</v>
      </c>
      <c r="F804" s="38" t="s">
        <v>2077</v>
      </c>
      <c r="G804" s="43">
        <v>6.0</v>
      </c>
      <c r="H804" s="38" t="s">
        <v>7</v>
      </c>
      <c r="I804" s="43" t="s">
        <v>2078</v>
      </c>
      <c r="J804" s="43"/>
      <c r="K804" s="43"/>
      <c r="L804" s="43"/>
      <c r="M804" s="43"/>
      <c r="N804" s="43"/>
      <c r="O804" s="38" t="s">
        <v>2208</v>
      </c>
      <c r="P804" s="51" t="s">
        <v>2224</v>
      </c>
      <c r="Q804" s="45">
        <v>44322.0</v>
      </c>
      <c r="R804" s="46" t="str">
        <f>IFERROR(__xludf.DUMMYFUNCTION("if(isblank($A804),"""",REGEXREPLACE($A804,   "",?(\d),?"",  ""$1""&amp;""-""&amp;$H804))"),"")</f>
        <v/>
      </c>
      <c r="S804" s="47" t="b">
        <f t="shared" si="2"/>
        <v>0</v>
      </c>
      <c r="T804" s="47" t="str">
        <f>IFERROR(__xludf.DUMMYFUNCTION("iferror(split(A804,"","",TRUE,TRUE),"""")"),"")</f>
        <v/>
      </c>
      <c r="U804" s="47"/>
      <c r="V804" s="47"/>
      <c r="W804" s="47"/>
      <c r="X804" s="46" t="str">
        <f>IFERROR(__xludf.DUMMYFUNCTION("if(T804="""","""",if($S804,""Not aligned w/ a specific learning goal."",T804&amp;"": ""&amp;vlookup(to_text(T804),'1.Learning-Goals'!$A$3:$B$100,2,FALSE)))"),"")</f>
        <v/>
      </c>
      <c r="Y804" s="46" t="str">
        <f>IFERROR(__xludf.DUMMYFUNCTION("if(U804="""","""",if($S804,""Not aligned w/ a specific learning goal."",U804&amp;"": ""&amp;vlookup(to_text(U804),'1.Learning-Goals'!$A$3:$B$100,2,FALSE)))"),"")</f>
        <v/>
      </c>
      <c r="Z804" s="46" t="str">
        <f>IFERROR(__xludf.DUMMYFUNCTION("if(V804="""","""",if($S804,""Not aligned w/ a specific learning goal."",V804&amp;"": ""&amp;vlookup(to_text(V804),'1.Learning-Goals'!$A$3:$B$100,2,FALSE)))"),"")</f>
        <v/>
      </c>
      <c r="AA804" s="46" t="str">
        <f>IFERROR(__xludf.DUMMYFUNCTION("if(W804="""","""",if($S804,""Not aligned w/ a specific learning goal."",W804&amp;"": ""&amp;vlookup(to_text(W804),'1.Learning-Goals'!$A$3:$B$100,2,FALSE)))"),"")</f>
        <v/>
      </c>
      <c r="AB804" s="48"/>
      <c r="AC804" s="48"/>
      <c r="AD804" s="48"/>
      <c r="AE804" s="48"/>
      <c r="AF804" s="48"/>
      <c r="AG804" s="48"/>
      <c r="AH804" s="48"/>
      <c r="AI804" s="48"/>
    </row>
    <row r="805">
      <c r="A805" s="41"/>
      <c r="B805" s="42" t="str">
        <f t="shared" si="1"/>
        <v/>
      </c>
      <c r="C805" s="38" t="s">
        <v>2225</v>
      </c>
      <c r="D805" s="43" t="s">
        <v>2226</v>
      </c>
      <c r="E805" s="38" t="s">
        <v>2076</v>
      </c>
      <c r="F805" s="38" t="s">
        <v>2077</v>
      </c>
      <c r="G805" s="43">
        <v>6.0</v>
      </c>
      <c r="H805" s="38" t="s">
        <v>7</v>
      </c>
      <c r="I805" s="43" t="s">
        <v>2078</v>
      </c>
      <c r="J805" s="43"/>
      <c r="K805" s="43"/>
      <c r="L805" s="43"/>
      <c r="M805" s="43"/>
      <c r="N805" s="43"/>
      <c r="O805" s="38" t="s">
        <v>2208</v>
      </c>
      <c r="P805" s="51" t="s">
        <v>2227</v>
      </c>
      <c r="Q805" s="45">
        <v>44322.0</v>
      </c>
      <c r="R805" s="46" t="str">
        <f>IFERROR(__xludf.DUMMYFUNCTION("if(isblank($A805),"""",REGEXREPLACE($A805,   "",?(\d),?"",  ""$1""&amp;""-""&amp;$H805))"),"")</f>
        <v/>
      </c>
      <c r="S805" s="47" t="b">
        <f t="shared" si="2"/>
        <v>0</v>
      </c>
      <c r="T805" s="47" t="str">
        <f>IFERROR(__xludf.DUMMYFUNCTION("iferror(split(A805,"","",TRUE,TRUE),"""")"),"")</f>
        <v/>
      </c>
      <c r="U805" s="47"/>
      <c r="V805" s="47"/>
      <c r="W805" s="47"/>
      <c r="X805" s="46" t="str">
        <f>IFERROR(__xludf.DUMMYFUNCTION("if(T805="""","""",if($S805,""Not aligned w/ a specific learning goal."",T805&amp;"": ""&amp;vlookup(to_text(T805),'1.Learning-Goals'!$A$3:$B$100,2,FALSE)))"),"")</f>
        <v/>
      </c>
      <c r="Y805" s="46" t="str">
        <f>IFERROR(__xludf.DUMMYFUNCTION("if(U805="""","""",if($S805,""Not aligned w/ a specific learning goal."",U805&amp;"": ""&amp;vlookup(to_text(U805),'1.Learning-Goals'!$A$3:$B$100,2,FALSE)))"),"")</f>
        <v/>
      </c>
      <c r="Z805" s="46" t="str">
        <f>IFERROR(__xludf.DUMMYFUNCTION("if(V805="""","""",if($S805,""Not aligned w/ a specific learning goal."",V805&amp;"": ""&amp;vlookup(to_text(V805),'1.Learning-Goals'!$A$3:$B$100,2,FALSE)))"),"")</f>
        <v/>
      </c>
      <c r="AA805" s="46" t="str">
        <f>IFERROR(__xludf.DUMMYFUNCTION("if(W805="""","""",if($S805,""Not aligned w/ a specific learning goal."",W805&amp;"": ""&amp;vlookup(to_text(W805),'1.Learning-Goals'!$A$3:$B$100,2,FALSE)))"),"")</f>
        <v/>
      </c>
      <c r="AB805" s="48"/>
      <c r="AC805" s="48"/>
      <c r="AD805" s="48"/>
      <c r="AE805" s="48"/>
      <c r="AF805" s="48"/>
      <c r="AG805" s="48"/>
      <c r="AH805" s="48"/>
      <c r="AI805" s="48"/>
    </row>
    <row r="806">
      <c r="A806" s="41"/>
      <c r="B806" s="42" t="str">
        <f t="shared" si="1"/>
        <v/>
      </c>
      <c r="C806" s="38" t="s">
        <v>2228</v>
      </c>
      <c r="D806" s="43" t="s">
        <v>2229</v>
      </c>
      <c r="E806" s="38" t="s">
        <v>2076</v>
      </c>
      <c r="F806" s="38" t="s">
        <v>2077</v>
      </c>
      <c r="G806" s="43">
        <v>6.0</v>
      </c>
      <c r="H806" s="38" t="s">
        <v>7</v>
      </c>
      <c r="I806" s="43" t="s">
        <v>2078</v>
      </c>
      <c r="J806" s="43"/>
      <c r="K806" s="43"/>
      <c r="L806" s="43"/>
      <c r="M806" s="43"/>
      <c r="N806" s="43"/>
      <c r="O806" s="38" t="s">
        <v>2208</v>
      </c>
      <c r="P806" s="51" t="s">
        <v>2230</v>
      </c>
      <c r="Q806" s="45">
        <v>44322.0</v>
      </c>
      <c r="R806" s="46" t="str">
        <f>IFERROR(__xludf.DUMMYFUNCTION("if(isblank($A806),"""",REGEXREPLACE($A806,   "",?(\d),?"",  ""$1""&amp;""-""&amp;$H806))"),"")</f>
        <v/>
      </c>
      <c r="S806" s="47" t="b">
        <f t="shared" si="2"/>
        <v>0</v>
      </c>
      <c r="T806" s="47" t="str">
        <f>IFERROR(__xludf.DUMMYFUNCTION("iferror(split(A806,"","",TRUE,TRUE),"""")"),"")</f>
        <v/>
      </c>
      <c r="U806" s="47"/>
      <c r="V806" s="47"/>
      <c r="W806" s="47"/>
      <c r="X806" s="46" t="str">
        <f>IFERROR(__xludf.DUMMYFUNCTION("if(T806="""","""",if($S806,""Not aligned w/ a specific learning goal."",T806&amp;"": ""&amp;vlookup(to_text(T806),'1.Learning-Goals'!$A$3:$B$100,2,FALSE)))"),"")</f>
        <v/>
      </c>
      <c r="Y806" s="46" t="str">
        <f>IFERROR(__xludf.DUMMYFUNCTION("if(U806="""","""",if($S806,""Not aligned w/ a specific learning goal."",U806&amp;"": ""&amp;vlookup(to_text(U806),'1.Learning-Goals'!$A$3:$B$100,2,FALSE)))"),"")</f>
        <v/>
      </c>
      <c r="Z806" s="46" t="str">
        <f>IFERROR(__xludf.DUMMYFUNCTION("if(V806="""","""",if($S806,""Not aligned w/ a specific learning goal."",V806&amp;"": ""&amp;vlookup(to_text(V806),'1.Learning-Goals'!$A$3:$B$100,2,FALSE)))"),"")</f>
        <v/>
      </c>
      <c r="AA806" s="46" t="str">
        <f>IFERROR(__xludf.DUMMYFUNCTION("if(W806="""","""",if($S806,""Not aligned w/ a specific learning goal."",W806&amp;"": ""&amp;vlookup(to_text(W806),'1.Learning-Goals'!$A$3:$B$100,2,FALSE)))"),"")</f>
        <v/>
      </c>
      <c r="AB806" s="48"/>
      <c r="AC806" s="48"/>
      <c r="AD806" s="48"/>
      <c r="AE806" s="48"/>
      <c r="AF806" s="48"/>
      <c r="AG806" s="48"/>
      <c r="AH806" s="48"/>
      <c r="AI806" s="48"/>
    </row>
    <row r="807">
      <c r="A807" s="41"/>
      <c r="B807" s="42" t="str">
        <f t="shared" si="1"/>
        <v/>
      </c>
      <c r="C807" s="38" t="s">
        <v>2231</v>
      </c>
      <c r="D807" s="43" t="s">
        <v>2232</v>
      </c>
      <c r="E807" s="38" t="s">
        <v>2076</v>
      </c>
      <c r="F807" s="38" t="s">
        <v>2077</v>
      </c>
      <c r="G807" s="43">
        <v>6.0</v>
      </c>
      <c r="H807" s="38" t="s">
        <v>7</v>
      </c>
      <c r="I807" s="43" t="s">
        <v>2078</v>
      </c>
      <c r="J807" s="43"/>
      <c r="K807" s="43"/>
      <c r="L807" s="43"/>
      <c r="M807" s="43"/>
      <c r="N807" s="43"/>
      <c r="O807" s="38" t="s">
        <v>2208</v>
      </c>
      <c r="P807" s="51" t="s">
        <v>2233</v>
      </c>
      <c r="Q807" s="45">
        <v>44322.0</v>
      </c>
      <c r="R807" s="46" t="str">
        <f>IFERROR(__xludf.DUMMYFUNCTION("if(isblank($A807),"""",REGEXREPLACE($A807,   "",?(\d),?"",  ""$1""&amp;""-""&amp;$H807))"),"")</f>
        <v/>
      </c>
      <c r="S807" s="47" t="b">
        <f t="shared" si="2"/>
        <v>0</v>
      </c>
      <c r="T807" s="47" t="str">
        <f>IFERROR(__xludf.DUMMYFUNCTION("iferror(split(A807,"","",TRUE,TRUE),"""")"),"")</f>
        <v/>
      </c>
      <c r="U807" s="47"/>
      <c r="V807" s="47"/>
      <c r="W807" s="47"/>
      <c r="X807" s="46" t="str">
        <f>IFERROR(__xludf.DUMMYFUNCTION("if(T807="""","""",if($S807,""Not aligned w/ a specific learning goal."",T807&amp;"": ""&amp;vlookup(to_text(T807),'1.Learning-Goals'!$A$3:$B$100,2,FALSE)))"),"")</f>
        <v/>
      </c>
      <c r="Y807" s="46" t="str">
        <f>IFERROR(__xludf.DUMMYFUNCTION("if(U807="""","""",if($S807,""Not aligned w/ a specific learning goal."",U807&amp;"": ""&amp;vlookup(to_text(U807),'1.Learning-Goals'!$A$3:$B$100,2,FALSE)))"),"")</f>
        <v/>
      </c>
      <c r="Z807" s="46" t="str">
        <f>IFERROR(__xludf.DUMMYFUNCTION("if(V807="""","""",if($S807,""Not aligned w/ a specific learning goal."",V807&amp;"": ""&amp;vlookup(to_text(V807),'1.Learning-Goals'!$A$3:$B$100,2,FALSE)))"),"")</f>
        <v/>
      </c>
      <c r="AA807" s="46" t="str">
        <f>IFERROR(__xludf.DUMMYFUNCTION("if(W807="""","""",if($S807,""Not aligned w/ a specific learning goal."",W807&amp;"": ""&amp;vlookup(to_text(W807),'1.Learning-Goals'!$A$3:$B$100,2,FALSE)))"),"")</f>
        <v/>
      </c>
      <c r="AB807" s="48"/>
      <c r="AC807" s="48"/>
      <c r="AD807" s="48"/>
      <c r="AE807" s="48"/>
      <c r="AF807" s="48"/>
      <c r="AG807" s="48"/>
      <c r="AH807" s="48"/>
      <c r="AI807" s="48"/>
    </row>
    <row r="808">
      <c r="A808" s="41"/>
      <c r="B808" s="42" t="str">
        <f t="shared" si="1"/>
        <v/>
      </c>
      <c r="C808" s="38" t="s">
        <v>2234</v>
      </c>
      <c r="D808" s="43" t="s">
        <v>2235</v>
      </c>
      <c r="E808" s="38" t="s">
        <v>2076</v>
      </c>
      <c r="F808" s="38" t="s">
        <v>2077</v>
      </c>
      <c r="G808" s="43">
        <v>6.0</v>
      </c>
      <c r="H808" s="38" t="s">
        <v>7</v>
      </c>
      <c r="I808" s="43" t="s">
        <v>2078</v>
      </c>
      <c r="J808" s="43"/>
      <c r="K808" s="43"/>
      <c r="L808" s="43"/>
      <c r="M808" s="43"/>
      <c r="N808" s="43"/>
      <c r="O808" s="38" t="s">
        <v>2208</v>
      </c>
      <c r="P808" s="51" t="s">
        <v>2236</v>
      </c>
      <c r="Q808" s="45">
        <v>44322.0</v>
      </c>
      <c r="R808" s="46" t="str">
        <f>IFERROR(__xludf.DUMMYFUNCTION("if(isblank($A808),"""",REGEXREPLACE($A808,   "",?(\d),?"",  ""$1""&amp;""-""&amp;$H808))"),"")</f>
        <v/>
      </c>
      <c r="S808" s="47" t="b">
        <f t="shared" si="2"/>
        <v>0</v>
      </c>
      <c r="T808" s="47" t="str">
        <f>IFERROR(__xludf.DUMMYFUNCTION("iferror(split(A808,"","",TRUE,TRUE),"""")"),"")</f>
        <v/>
      </c>
      <c r="U808" s="47"/>
      <c r="V808" s="47"/>
      <c r="W808" s="47"/>
      <c r="X808" s="46" t="str">
        <f>IFERROR(__xludf.DUMMYFUNCTION("if(T808="""","""",if($S808,""Not aligned w/ a specific learning goal."",T808&amp;"": ""&amp;vlookup(to_text(T808),'1.Learning-Goals'!$A$3:$B$100,2,FALSE)))"),"")</f>
        <v/>
      </c>
      <c r="Y808" s="46" t="str">
        <f>IFERROR(__xludf.DUMMYFUNCTION("if(U808="""","""",if($S808,""Not aligned w/ a specific learning goal."",U808&amp;"": ""&amp;vlookup(to_text(U808),'1.Learning-Goals'!$A$3:$B$100,2,FALSE)))"),"")</f>
        <v/>
      </c>
      <c r="Z808" s="46" t="str">
        <f>IFERROR(__xludf.DUMMYFUNCTION("if(V808="""","""",if($S808,""Not aligned w/ a specific learning goal."",V808&amp;"": ""&amp;vlookup(to_text(V808),'1.Learning-Goals'!$A$3:$B$100,2,FALSE)))"),"")</f>
        <v/>
      </c>
      <c r="AA808" s="46" t="str">
        <f>IFERROR(__xludf.DUMMYFUNCTION("if(W808="""","""",if($S808,""Not aligned w/ a specific learning goal."",W808&amp;"": ""&amp;vlookup(to_text(W808),'1.Learning-Goals'!$A$3:$B$100,2,FALSE)))"),"")</f>
        <v/>
      </c>
      <c r="AB808" s="48"/>
      <c r="AC808" s="48"/>
      <c r="AD808" s="48"/>
      <c r="AE808" s="48"/>
      <c r="AF808" s="48"/>
      <c r="AG808" s="48"/>
      <c r="AH808" s="48"/>
      <c r="AI808" s="48"/>
    </row>
    <row r="809">
      <c r="A809" s="41"/>
      <c r="B809" s="42" t="str">
        <f t="shared" si="1"/>
        <v/>
      </c>
      <c r="C809" s="38" t="s">
        <v>2237</v>
      </c>
      <c r="D809" s="43" t="s">
        <v>2238</v>
      </c>
      <c r="E809" s="38" t="s">
        <v>2076</v>
      </c>
      <c r="F809" s="38" t="s">
        <v>2077</v>
      </c>
      <c r="G809" s="43">
        <v>6.0</v>
      </c>
      <c r="H809" s="38" t="s">
        <v>7</v>
      </c>
      <c r="I809" s="43" t="s">
        <v>2078</v>
      </c>
      <c r="J809" s="43"/>
      <c r="K809" s="43"/>
      <c r="L809" s="43"/>
      <c r="M809" s="43"/>
      <c r="N809" s="43"/>
      <c r="O809" s="38" t="s">
        <v>2208</v>
      </c>
      <c r="P809" s="51" t="s">
        <v>2239</v>
      </c>
      <c r="Q809" s="45">
        <v>44322.0</v>
      </c>
      <c r="R809" s="46" t="str">
        <f>IFERROR(__xludf.DUMMYFUNCTION("if(isblank($A809),"""",REGEXREPLACE($A809,   "",?(\d),?"",  ""$1""&amp;""-""&amp;$H809))"),"")</f>
        <v/>
      </c>
      <c r="S809" s="47" t="b">
        <f t="shared" si="2"/>
        <v>0</v>
      </c>
      <c r="T809" s="47" t="str">
        <f>IFERROR(__xludf.DUMMYFUNCTION("iferror(split(A809,"","",TRUE,TRUE),"""")"),"")</f>
        <v/>
      </c>
      <c r="U809" s="47"/>
      <c r="V809" s="47"/>
      <c r="W809" s="47"/>
      <c r="X809" s="46" t="str">
        <f>IFERROR(__xludf.DUMMYFUNCTION("if(T809="""","""",if($S809,""Not aligned w/ a specific learning goal."",T809&amp;"": ""&amp;vlookup(to_text(T809),'1.Learning-Goals'!$A$3:$B$100,2,FALSE)))"),"")</f>
        <v/>
      </c>
      <c r="Y809" s="46" t="str">
        <f>IFERROR(__xludf.DUMMYFUNCTION("if(U809="""","""",if($S809,""Not aligned w/ a specific learning goal."",U809&amp;"": ""&amp;vlookup(to_text(U809),'1.Learning-Goals'!$A$3:$B$100,2,FALSE)))"),"")</f>
        <v/>
      </c>
      <c r="Z809" s="46" t="str">
        <f>IFERROR(__xludf.DUMMYFUNCTION("if(V809="""","""",if($S809,""Not aligned w/ a specific learning goal."",V809&amp;"": ""&amp;vlookup(to_text(V809),'1.Learning-Goals'!$A$3:$B$100,2,FALSE)))"),"")</f>
        <v/>
      </c>
      <c r="AA809" s="46" t="str">
        <f>IFERROR(__xludf.DUMMYFUNCTION("if(W809="""","""",if($S809,""Not aligned w/ a specific learning goal."",W809&amp;"": ""&amp;vlookup(to_text(W809),'1.Learning-Goals'!$A$3:$B$100,2,FALSE)))"),"")</f>
        <v/>
      </c>
      <c r="AB809" s="48"/>
      <c r="AC809" s="48"/>
      <c r="AD809" s="48"/>
      <c r="AE809" s="48"/>
      <c r="AF809" s="48"/>
      <c r="AG809" s="48"/>
      <c r="AH809" s="48"/>
      <c r="AI809" s="48"/>
    </row>
    <row r="810">
      <c r="A810" s="41"/>
      <c r="B810" s="42" t="str">
        <f t="shared" si="1"/>
        <v/>
      </c>
      <c r="C810" s="38" t="s">
        <v>2240</v>
      </c>
      <c r="D810" s="43" t="s">
        <v>2241</v>
      </c>
      <c r="E810" s="38" t="s">
        <v>2076</v>
      </c>
      <c r="F810" s="38" t="s">
        <v>2077</v>
      </c>
      <c r="G810" s="43">
        <v>6.0</v>
      </c>
      <c r="H810" s="38" t="s">
        <v>7</v>
      </c>
      <c r="I810" s="43" t="s">
        <v>2078</v>
      </c>
      <c r="J810" s="43"/>
      <c r="K810" s="43"/>
      <c r="L810" s="43"/>
      <c r="M810" s="43"/>
      <c r="N810" s="43"/>
      <c r="O810" s="38" t="s">
        <v>2208</v>
      </c>
      <c r="P810" s="51" t="s">
        <v>2242</v>
      </c>
      <c r="Q810" s="45">
        <v>44322.0</v>
      </c>
      <c r="R810" s="46" t="str">
        <f>IFERROR(__xludf.DUMMYFUNCTION("if(isblank($A810),"""",REGEXREPLACE($A810,   "",?(\d),?"",  ""$1""&amp;""-""&amp;$H810))"),"")</f>
        <v/>
      </c>
      <c r="S810" s="47" t="b">
        <f t="shared" si="2"/>
        <v>0</v>
      </c>
      <c r="T810" s="47" t="str">
        <f>IFERROR(__xludf.DUMMYFUNCTION("iferror(split(A810,"","",TRUE,TRUE),"""")"),"")</f>
        <v/>
      </c>
      <c r="U810" s="47"/>
      <c r="V810" s="47"/>
      <c r="W810" s="47"/>
      <c r="X810" s="46" t="str">
        <f>IFERROR(__xludf.DUMMYFUNCTION("if(T810="""","""",if($S810,""Not aligned w/ a specific learning goal."",T810&amp;"": ""&amp;vlookup(to_text(T810),'1.Learning-Goals'!$A$3:$B$100,2,FALSE)))"),"")</f>
        <v/>
      </c>
      <c r="Y810" s="46" t="str">
        <f>IFERROR(__xludf.DUMMYFUNCTION("if(U810="""","""",if($S810,""Not aligned w/ a specific learning goal."",U810&amp;"": ""&amp;vlookup(to_text(U810),'1.Learning-Goals'!$A$3:$B$100,2,FALSE)))"),"")</f>
        <v/>
      </c>
      <c r="Z810" s="46" t="str">
        <f>IFERROR(__xludf.DUMMYFUNCTION("if(V810="""","""",if($S810,""Not aligned w/ a specific learning goal."",V810&amp;"": ""&amp;vlookup(to_text(V810),'1.Learning-Goals'!$A$3:$B$100,2,FALSE)))"),"")</f>
        <v/>
      </c>
      <c r="AA810" s="46" t="str">
        <f>IFERROR(__xludf.DUMMYFUNCTION("if(W810="""","""",if($S810,""Not aligned w/ a specific learning goal."",W810&amp;"": ""&amp;vlookup(to_text(W810),'1.Learning-Goals'!$A$3:$B$100,2,FALSE)))"),"")</f>
        <v/>
      </c>
      <c r="AB810" s="48"/>
      <c r="AC810" s="48"/>
      <c r="AD810" s="48"/>
      <c r="AE810" s="48"/>
      <c r="AF810" s="48"/>
      <c r="AG810" s="48"/>
      <c r="AH810" s="48"/>
      <c r="AI810" s="48"/>
    </row>
    <row r="811">
      <c r="A811" s="41"/>
      <c r="B811" s="42" t="str">
        <f t="shared" si="1"/>
        <v/>
      </c>
      <c r="C811" s="38" t="s">
        <v>2243</v>
      </c>
      <c r="D811" s="43" t="s">
        <v>2244</v>
      </c>
      <c r="E811" s="38" t="s">
        <v>2076</v>
      </c>
      <c r="F811" s="38" t="s">
        <v>2077</v>
      </c>
      <c r="G811" s="43">
        <v>6.0</v>
      </c>
      <c r="H811" s="38" t="s">
        <v>7</v>
      </c>
      <c r="I811" s="43" t="s">
        <v>2078</v>
      </c>
      <c r="J811" s="43"/>
      <c r="K811" s="43"/>
      <c r="L811" s="43"/>
      <c r="M811" s="43"/>
      <c r="N811" s="43"/>
      <c r="O811" s="38" t="s">
        <v>2079</v>
      </c>
      <c r="P811" s="51" t="s">
        <v>2245</v>
      </c>
      <c r="Q811" s="45">
        <v>44322.0</v>
      </c>
      <c r="R811" s="46" t="str">
        <f>IFERROR(__xludf.DUMMYFUNCTION("if(isblank($A811),"""",REGEXREPLACE($A811,   "",?(\d),?"",  ""$1""&amp;""-""&amp;$H811))"),"")</f>
        <v/>
      </c>
      <c r="S811" s="47" t="b">
        <f t="shared" si="2"/>
        <v>0</v>
      </c>
      <c r="T811" s="47" t="str">
        <f>IFERROR(__xludf.DUMMYFUNCTION("iferror(split(A811,"","",TRUE,TRUE),"""")"),"")</f>
        <v/>
      </c>
      <c r="U811" s="47"/>
      <c r="V811" s="47"/>
      <c r="W811" s="47"/>
      <c r="X811" s="46" t="str">
        <f>IFERROR(__xludf.DUMMYFUNCTION("if(T811="""","""",if($S811,""Not aligned w/ a specific learning goal."",T811&amp;"": ""&amp;vlookup(to_text(T811),'1.Learning-Goals'!$A$3:$B$100,2,FALSE)))"),"")</f>
        <v/>
      </c>
      <c r="Y811" s="46" t="str">
        <f>IFERROR(__xludf.DUMMYFUNCTION("if(U811="""","""",if($S811,""Not aligned w/ a specific learning goal."",U811&amp;"": ""&amp;vlookup(to_text(U811),'1.Learning-Goals'!$A$3:$B$100,2,FALSE)))"),"")</f>
        <v/>
      </c>
      <c r="Z811" s="46" t="str">
        <f>IFERROR(__xludf.DUMMYFUNCTION("if(V811="""","""",if($S811,""Not aligned w/ a specific learning goal."",V811&amp;"": ""&amp;vlookup(to_text(V811),'1.Learning-Goals'!$A$3:$B$100,2,FALSE)))"),"")</f>
        <v/>
      </c>
      <c r="AA811" s="46" t="str">
        <f>IFERROR(__xludf.DUMMYFUNCTION("if(W811="""","""",if($S811,""Not aligned w/ a specific learning goal."",W811&amp;"": ""&amp;vlookup(to_text(W811),'1.Learning-Goals'!$A$3:$B$100,2,FALSE)))"),"")</f>
        <v/>
      </c>
      <c r="AB811" s="48"/>
      <c r="AC811" s="48"/>
      <c r="AD811" s="48"/>
      <c r="AE811" s="48"/>
      <c r="AF811" s="48"/>
      <c r="AG811" s="48"/>
      <c r="AH811" s="48"/>
      <c r="AI811" s="48"/>
    </row>
    <row r="812">
      <c r="A812" s="41"/>
      <c r="B812" s="42" t="str">
        <f t="shared" si="1"/>
        <v/>
      </c>
      <c r="C812" s="38" t="s">
        <v>2246</v>
      </c>
      <c r="D812" s="43" t="s">
        <v>2247</v>
      </c>
      <c r="E812" s="38" t="s">
        <v>2076</v>
      </c>
      <c r="F812" s="38" t="s">
        <v>2077</v>
      </c>
      <c r="G812" s="43">
        <v>6.0</v>
      </c>
      <c r="H812" s="38" t="s">
        <v>7</v>
      </c>
      <c r="I812" s="43" t="s">
        <v>2078</v>
      </c>
      <c r="J812" s="43"/>
      <c r="K812" s="43"/>
      <c r="L812" s="43"/>
      <c r="M812" s="43"/>
      <c r="N812" s="43"/>
      <c r="O812" s="38" t="s">
        <v>2079</v>
      </c>
      <c r="P812" s="51" t="s">
        <v>2248</v>
      </c>
      <c r="Q812" s="45">
        <v>44322.0</v>
      </c>
      <c r="R812" s="46" t="str">
        <f>IFERROR(__xludf.DUMMYFUNCTION("if(isblank($A812),"""",REGEXREPLACE($A812,   "",?(\d),?"",  ""$1""&amp;""-""&amp;$H812))"),"")</f>
        <v/>
      </c>
      <c r="S812" s="47" t="b">
        <f t="shared" si="2"/>
        <v>0</v>
      </c>
      <c r="T812" s="47" t="str">
        <f>IFERROR(__xludf.DUMMYFUNCTION("iferror(split(A812,"","",TRUE,TRUE),"""")"),"")</f>
        <v/>
      </c>
      <c r="U812" s="47"/>
      <c r="V812" s="47"/>
      <c r="W812" s="47"/>
      <c r="X812" s="46" t="str">
        <f>IFERROR(__xludf.DUMMYFUNCTION("if(T812="""","""",if($S812,""Not aligned w/ a specific learning goal."",T812&amp;"": ""&amp;vlookup(to_text(T812),'1.Learning-Goals'!$A$3:$B$100,2,FALSE)))"),"")</f>
        <v/>
      </c>
      <c r="Y812" s="46" t="str">
        <f>IFERROR(__xludf.DUMMYFUNCTION("if(U812="""","""",if($S812,""Not aligned w/ a specific learning goal."",U812&amp;"": ""&amp;vlookup(to_text(U812),'1.Learning-Goals'!$A$3:$B$100,2,FALSE)))"),"")</f>
        <v/>
      </c>
      <c r="Z812" s="46" t="str">
        <f>IFERROR(__xludf.DUMMYFUNCTION("if(V812="""","""",if($S812,""Not aligned w/ a specific learning goal."",V812&amp;"": ""&amp;vlookup(to_text(V812),'1.Learning-Goals'!$A$3:$B$100,2,FALSE)))"),"")</f>
        <v/>
      </c>
      <c r="AA812" s="46" t="str">
        <f>IFERROR(__xludf.DUMMYFUNCTION("if(W812="""","""",if($S812,""Not aligned w/ a specific learning goal."",W812&amp;"": ""&amp;vlookup(to_text(W812),'1.Learning-Goals'!$A$3:$B$100,2,FALSE)))"),"")</f>
        <v/>
      </c>
      <c r="AB812" s="48"/>
      <c r="AC812" s="48"/>
      <c r="AD812" s="48"/>
      <c r="AE812" s="48"/>
      <c r="AF812" s="48"/>
      <c r="AG812" s="48"/>
      <c r="AH812" s="48"/>
      <c r="AI812" s="48"/>
    </row>
    <row r="813">
      <c r="A813" s="41"/>
      <c r="B813" s="42" t="str">
        <f t="shared" si="1"/>
        <v/>
      </c>
      <c r="C813" s="38" t="s">
        <v>2249</v>
      </c>
      <c r="D813" s="43" t="s">
        <v>2250</v>
      </c>
      <c r="E813" s="38" t="s">
        <v>2076</v>
      </c>
      <c r="F813" s="38" t="s">
        <v>2077</v>
      </c>
      <c r="G813" s="43">
        <v>6.0</v>
      </c>
      <c r="H813" s="38" t="s">
        <v>7</v>
      </c>
      <c r="I813" s="43" t="s">
        <v>2078</v>
      </c>
      <c r="J813" s="43"/>
      <c r="K813" s="43"/>
      <c r="L813" s="43"/>
      <c r="M813" s="43"/>
      <c r="N813" s="43"/>
      <c r="O813" s="38" t="s">
        <v>2079</v>
      </c>
      <c r="P813" s="51" t="s">
        <v>2251</v>
      </c>
      <c r="Q813" s="45">
        <v>44322.0</v>
      </c>
      <c r="R813" s="46" t="str">
        <f>IFERROR(__xludf.DUMMYFUNCTION("if(isblank($A813),"""",REGEXREPLACE($A813,   "",?(\d),?"",  ""$1""&amp;""-""&amp;$H813))"),"")</f>
        <v/>
      </c>
      <c r="S813" s="47" t="b">
        <f t="shared" si="2"/>
        <v>0</v>
      </c>
      <c r="T813" s="47" t="str">
        <f>IFERROR(__xludf.DUMMYFUNCTION("iferror(split(A813,"","",TRUE,TRUE),"""")"),"")</f>
        <v/>
      </c>
      <c r="U813" s="47"/>
      <c r="V813" s="47"/>
      <c r="W813" s="47"/>
      <c r="X813" s="46" t="str">
        <f>IFERROR(__xludf.DUMMYFUNCTION("if(T813="""","""",if($S813,""Not aligned w/ a specific learning goal."",T813&amp;"": ""&amp;vlookup(to_text(T813),'1.Learning-Goals'!$A$3:$B$100,2,FALSE)))"),"")</f>
        <v/>
      </c>
      <c r="Y813" s="46" t="str">
        <f>IFERROR(__xludf.DUMMYFUNCTION("if(U813="""","""",if($S813,""Not aligned w/ a specific learning goal."",U813&amp;"": ""&amp;vlookup(to_text(U813),'1.Learning-Goals'!$A$3:$B$100,2,FALSE)))"),"")</f>
        <v/>
      </c>
      <c r="Z813" s="46" t="str">
        <f>IFERROR(__xludf.DUMMYFUNCTION("if(V813="""","""",if($S813,""Not aligned w/ a specific learning goal."",V813&amp;"": ""&amp;vlookup(to_text(V813),'1.Learning-Goals'!$A$3:$B$100,2,FALSE)))"),"")</f>
        <v/>
      </c>
      <c r="AA813" s="46" t="str">
        <f>IFERROR(__xludf.DUMMYFUNCTION("if(W813="""","""",if($S813,""Not aligned w/ a specific learning goal."",W813&amp;"": ""&amp;vlookup(to_text(W813),'1.Learning-Goals'!$A$3:$B$100,2,FALSE)))"),"")</f>
        <v/>
      </c>
      <c r="AB813" s="48"/>
      <c r="AC813" s="48"/>
      <c r="AD813" s="48"/>
      <c r="AE813" s="48"/>
      <c r="AF813" s="48"/>
      <c r="AG813" s="48"/>
      <c r="AH813" s="48"/>
      <c r="AI813" s="48"/>
    </row>
    <row r="814">
      <c r="A814" s="41"/>
      <c r="B814" s="42" t="str">
        <f t="shared" si="1"/>
        <v/>
      </c>
      <c r="C814" s="38" t="s">
        <v>2252</v>
      </c>
      <c r="D814" s="43" t="s">
        <v>2253</v>
      </c>
      <c r="E814" s="38" t="s">
        <v>2076</v>
      </c>
      <c r="F814" s="38" t="s">
        <v>2077</v>
      </c>
      <c r="G814" s="43">
        <v>6.0</v>
      </c>
      <c r="H814" s="38" t="s">
        <v>7</v>
      </c>
      <c r="I814" s="43" t="s">
        <v>2078</v>
      </c>
      <c r="J814" s="43"/>
      <c r="K814" s="43"/>
      <c r="L814" s="43"/>
      <c r="M814" s="43"/>
      <c r="N814" s="43"/>
      <c r="O814" s="38" t="s">
        <v>2079</v>
      </c>
      <c r="P814" s="51" t="s">
        <v>2254</v>
      </c>
      <c r="Q814" s="45">
        <v>44322.0</v>
      </c>
      <c r="R814" s="46" t="str">
        <f>IFERROR(__xludf.DUMMYFUNCTION("if(isblank($A814),"""",REGEXREPLACE($A814,   "",?(\d),?"",  ""$1""&amp;""-""&amp;$H814))"),"")</f>
        <v/>
      </c>
      <c r="S814" s="47" t="b">
        <f t="shared" si="2"/>
        <v>0</v>
      </c>
      <c r="T814" s="47" t="str">
        <f>IFERROR(__xludf.DUMMYFUNCTION("iferror(split(A814,"","",TRUE,TRUE),"""")"),"")</f>
        <v/>
      </c>
      <c r="U814" s="47"/>
      <c r="V814" s="47"/>
      <c r="W814" s="47"/>
      <c r="X814" s="46" t="str">
        <f>IFERROR(__xludf.DUMMYFUNCTION("if(T814="""","""",if($S814,""Not aligned w/ a specific learning goal."",T814&amp;"": ""&amp;vlookup(to_text(T814),'1.Learning-Goals'!$A$3:$B$100,2,FALSE)))"),"")</f>
        <v/>
      </c>
      <c r="Y814" s="46" t="str">
        <f>IFERROR(__xludf.DUMMYFUNCTION("if(U814="""","""",if($S814,""Not aligned w/ a specific learning goal."",U814&amp;"": ""&amp;vlookup(to_text(U814),'1.Learning-Goals'!$A$3:$B$100,2,FALSE)))"),"")</f>
        <v/>
      </c>
      <c r="Z814" s="46" t="str">
        <f>IFERROR(__xludf.DUMMYFUNCTION("if(V814="""","""",if($S814,""Not aligned w/ a specific learning goal."",V814&amp;"": ""&amp;vlookup(to_text(V814),'1.Learning-Goals'!$A$3:$B$100,2,FALSE)))"),"")</f>
        <v/>
      </c>
      <c r="AA814" s="46" t="str">
        <f>IFERROR(__xludf.DUMMYFUNCTION("if(W814="""","""",if($S814,""Not aligned w/ a specific learning goal."",W814&amp;"": ""&amp;vlookup(to_text(W814),'1.Learning-Goals'!$A$3:$B$100,2,FALSE)))"),"")</f>
        <v/>
      </c>
      <c r="AB814" s="48"/>
      <c r="AC814" s="48"/>
      <c r="AD814" s="48"/>
      <c r="AE814" s="48"/>
      <c r="AF814" s="48"/>
      <c r="AG814" s="48"/>
      <c r="AH814" s="48"/>
      <c r="AI814" s="48"/>
    </row>
    <row r="815">
      <c r="A815" s="41"/>
      <c r="B815" s="42" t="str">
        <f t="shared" si="1"/>
        <v/>
      </c>
      <c r="C815" s="38" t="s">
        <v>2255</v>
      </c>
      <c r="D815" s="43" t="s">
        <v>2256</v>
      </c>
      <c r="E815" s="38" t="s">
        <v>2076</v>
      </c>
      <c r="F815" s="38" t="s">
        <v>2125</v>
      </c>
      <c r="G815" s="43">
        <v>6.0</v>
      </c>
      <c r="H815" s="38" t="s">
        <v>7</v>
      </c>
      <c r="I815" s="43" t="s">
        <v>2126</v>
      </c>
      <c r="J815" s="43"/>
      <c r="K815" s="43"/>
      <c r="L815" s="43"/>
      <c r="M815" s="43"/>
      <c r="N815" s="43"/>
      <c r="O815" s="38" t="s">
        <v>2257</v>
      </c>
      <c r="P815" s="51" t="s">
        <v>2258</v>
      </c>
      <c r="Q815" s="45">
        <v>44322.0</v>
      </c>
      <c r="R815" s="46" t="str">
        <f>IFERROR(__xludf.DUMMYFUNCTION("if(isblank($A815),"""",REGEXREPLACE($A815,   "",?(\d),?"",  ""$1""&amp;""-""&amp;$H815))"),"")</f>
        <v/>
      </c>
      <c r="S815" s="47" t="b">
        <f t="shared" si="2"/>
        <v>0</v>
      </c>
      <c r="T815" s="47" t="str">
        <f>IFERROR(__xludf.DUMMYFUNCTION("iferror(split(A815,"","",TRUE,TRUE),"""")"),"")</f>
        <v/>
      </c>
      <c r="U815" s="47"/>
      <c r="V815" s="47"/>
      <c r="W815" s="47"/>
      <c r="X815" s="46" t="str">
        <f>IFERROR(__xludf.DUMMYFUNCTION("if(T815="""","""",if($S815,""Not aligned w/ a specific learning goal."",T815&amp;"": ""&amp;vlookup(to_text(T815),'1.Learning-Goals'!$A$3:$B$100,2,FALSE)))"),"")</f>
        <v/>
      </c>
      <c r="Y815" s="46" t="str">
        <f>IFERROR(__xludf.DUMMYFUNCTION("if(U815="""","""",if($S815,""Not aligned w/ a specific learning goal."",U815&amp;"": ""&amp;vlookup(to_text(U815),'1.Learning-Goals'!$A$3:$B$100,2,FALSE)))"),"")</f>
        <v/>
      </c>
      <c r="Z815" s="46" t="str">
        <f>IFERROR(__xludf.DUMMYFUNCTION("if(V815="""","""",if($S815,""Not aligned w/ a specific learning goal."",V815&amp;"": ""&amp;vlookup(to_text(V815),'1.Learning-Goals'!$A$3:$B$100,2,FALSE)))"),"")</f>
        <v/>
      </c>
      <c r="AA815" s="46" t="str">
        <f>IFERROR(__xludf.DUMMYFUNCTION("if(W815="""","""",if($S815,""Not aligned w/ a specific learning goal."",W815&amp;"": ""&amp;vlookup(to_text(W815),'1.Learning-Goals'!$A$3:$B$100,2,FALSE)))"),"")</f>
        <v/>
      </c>
      <c r="AB815" s="48"/>
      <c r="AC815" s="48"/>
      <c r="AD815" s="48"/>
      <c r="AE815" s="48"/>
      <c r="AF815" s="48"/>
      <c r="AG815" s="48"/>
      <c r="AH815" s="48"/>
      <c r="AI815" s="48"/>
    </row>
    <row r="816">
      <c r="A816" s="41"/>
      <c r="B816" s="42" t="str">
        <f t="shared" si="1"/>
        <v/>
      </c>
      <c r="C816" s="38" t="s">
        <v>2259</v>
      </c>
      <c r="D816" s="43" t="s">
        <v>2260</v>
      </c>
      <c r="E816" s="38" t="s">
        <v>2076</v>
      </c>
      <c r="F816" s="38" t="s">
        <v>2125</v>
      </c>
      <c r="G816" s="43">
        <v>6.0</v>
      </c>
      <c r="H816" s="38" t="s">
        <v>7</v>
      </c>
      <c r="I816" s="43" t="s">
        <v>2126</v>
      </c>
      <c r="J816" s="43"/>
      <c r="K816" s="43"/>
      <c r="L816" s="43"/>
      <c r="M816" s="43"/>
      <c r="N816" s="43"/>
      <c r="O816" s="38" t="s">
        <v>2257</v>
      </c>
      <c r="P816" s="51" t="s">
        <v>2261</v>
      </c>
      <c r="Q816" s="45">
        <v>44322.0</v>
      </c>
      <c r="R816" s="46" t="str">
        <f>IFERROR(__xludf.DUMMYFUNCTION("if(isblank($A816),"""",REGEXREPLACE($A816,   "",?(\d),?"",  ""$1""&amp;""-""&amp;$H816))"),"")</f>
        <v/>
      </c>
      <c r="S816" s="47" t="b">
        <f t="shared" si="2"/>
        <v>0</v>
      </c>
      <c r="T816" s="47" t="str">
        <f>IFERROR(__xludf.DUMMYFUNCTION("iferror(split(A816,"","",TRUE,TRUE),"""")"),"")</f>
        <v/>
      </c>
      <c r="U816" s="47"/>
      <c r="V816" s="47"/>
      <c r="W816" s="47"/>
      <c r="X816" s="46" t="str">
        <f>IFERROR(__xludf.DUMMYFUNCTION("if(T816="""","""",if($S816,""Not aligned w/ a specific learning goal."",T816&amp;"": ""&amp;vlookup(to_text(T816),'1.Learning-Goals'!$A$3:$B$100,2,FALSE)))"),"")</f>
        <v/>
      </c>
      <c r="Y816" s="46" t="str">
        <f>IFERROR(__xludf.DUMMYFUNCTION("if(U816="""","""",if($S816,""Not aligned w/ a specific learning goal."",U816&amp;"": ""&amp;vlookup(to_text(U816),'1.Learning-Goals'!$A$3:$B$100,2,FALSE)))"),"")</f>
        <v/>
      </c>
      <c r="Z816" s="46" t="str">
        <f>IFERROR(__xludf.DUMMYFUNCTION("if(V816="""","""",if($S816,""Not aligned w/ a specific learning goal."",V816&amp;"": ""&amp;vlookup(to_text(V816),'1.Learning-Goals'!$A$3:$B$100,2,FALSE)))"),"")</f>
        <v/>
      </c>
      <c r="AA816" s="46" t="str">
        <f>IFERROR(__xludf.DUMMYFUNCTION("if(W816="""","""",if($S816,""Not aligned w/ a specific learning goal."",W816&amp;"": ""&amp;vlookup(to_text(W816),'1.Learning-Goals'!$A$3:$B$100,2,FALSE)))"),"")</f>
        <v/>
      </c>
      <c r="AB816" s="48"/>
      <c r="AC816" s="48"/>
      <c r="AD816" s="48"/>
      <c r="AE816" s="48"/>
      <c r="AF816" s="48"/>
      <c r="AG816" s="48"/>
      <c r="AH816" s="48"/>
      <c r="AI816" s="48"/>
    </row>
    <row r="817">
      <c r="A817" s="41"/>
      <c r="B817" s="42" t="str">
        <f t="shared" si="1"/>
        <v/>
      </c>
      <c r="C817" s="38" t="s">
        <v>2262</v>
      </c>
      <c r="D817" s="43" t="s">
        <v>2263</v>
      </c>
      <c r="E817" s="38" t="s">
        <v>2076</v>
      </c>
      <c r="F817" s="38" t="s">
        <v>2125</v>
      </c>
      <c r="G817" s="43">
        <v>6.0</v>
      </c>
      <c r="H817" s="38" t="s">
        <v>7</v>
      </c>
      <c r="I817" s="43" t="s">
        <v>2126</v>
      </c>
      <c r="J817" s="43"/>
      <c r="K817" s="43"/>
      <c r="L817" s="43"/>
      <c r="M817" s="43"/>
      <c r="N817" s="43"/>
      <c r="O817" s="38" t="s">
        <v>2257</v>
      </c>
      <c r="P817" s="51" t="s">
        <v>2264</v>
      </c>
      <c r="Q817" s="45">
        <v>44322.0</v>
      </c>
      <c r="R817" s="46" t="str">
        <f>IFERROR(__xludf.DUMMYFUNCTION("if(isblank($A817),"""",REGEXREPLACE($A817,   "",?(\d),?"",  ""$1""&amp;""-""&amp;$H817))"),"")</f>
        <v/>
      </c>
      <c r="S817" s="47" t="b">
        <f t="shared" si="2"/>
        <v>0</v>
      </c>
      <c r="T817" s="47" t="str">
        <f>IFERROR(__xludf.DUMMYFUNCTION("iferror(split(A817,"","",TRUE,TRUE),"""")"),"")</f>
        <v/>
      </c>
      <c r="U817" s="47"/>
      <c r="V817" s="47"/>
      <c r="W817" s="47"/>
      <c r="X817" s="46" t="str">
        <f>IFERROR(__xludf.DUMMYFUNCTION("if(T817="""","""",if($S817,""Not aligned w/ a specific learning goal."",T817&amp;"": ""&amp;vlookup(to_text(T817),'1.Learning-Goals'!$A$3:$B$100,2,FALSE)))"),"")</f>
        <v/>
      </c>
      <c r="Y817" s="46" t="str">
        <f>IFERROR(__xludf.DUMMYFUNCTION("if(U817="""","""",if($S817,""Not aligned w/ a specific learning goal."",U817&amp;"": ""&amp;vlookup(to_text(U817),'1.Learning-Goals'!$A$3:$B$100,2,FALSE)))"),"")</f>
        <v/>
      </c>
      <c r="Z817" s="46" t="str">
        <f>IFERROR(__xludf.DUMMYFUNCTION("if(V817="""","""",if($S817,""Not aligned w/ a specific learning goal."",V817&amp;"": ""&amp;vlookup(to_text(V817),'1.Learning-Goals'!$A$3:$B$100,2,FALSE)))"),"")</f>
        <v/>
      </c>
      <c r="AA817" s="46" t="str">
        <f>IFERROR(__xludf.DUMMYFUNCTION("if(W817="""","""",if($S817,""Not aligned w/ a specific learning goal."",W817&amp;"": ""&amp;vlookup(to_text(W817),'1.Learning-Goals'!$A$3:$B$100,2,FALSE)))"),"")</f>
        <v/>
      </c>
      <c r="AB817" s="48"/>
      <c r="AC817" s="48"/>
      <c r="AD817" s="48"/>
      <c r="AE817" s="48"/>
      <c r="AF817" s="48"/>
      <c r="AG817" s="48"/>
      <c r="AH817" s="48"/>
      <c r="AI817" s="48"/>
    </row>
    <row r="818">
      <c r="A818" s="41"/>
      <c r="B818" s="42" t="str">
        <f t="shared" si="1"/>
        <v/>
      </c>
      <c r="C818" s="38" t="s">
        <v>2265</v>
      </c>
      <c r="D818" s="43" t="s">
        <v>2266</v>
      </c>
      <c r="E818" s="38" t="s">
        <v>2076</v>
      </c>
      <c r="F818" s="38" t="s">
        <v>2125</v>
      </c>
      <c r="G818" s="43">
        <v>6.0</v>
      </c>
      <c r="H818" s="38" t="s">
        <v>7</v>
      </c>
      <c r="I818" s="43" t="s">
        <v>2126</v>
      </c>
      <c r="J818" s="43"/>
      <c r="K818" s="43"/>
      <c r="L818" s="43"/>
      <c r="M818" s="43"/>
      <c r="N818" s="43"/>
      <c r="O818" s="38" t="s">
        <v>2257</v>
      </c>
      <c r="P818" s="51" t="s">
        <v>2267</v>
      </c>
      <c r="Q818" s="45">
        <v>44322.0</v>
      </c>
      <c r="R818" s="46" t="str">
        <f>IFERROR(__xludf.DUMMYFUNCTION("if(isblank($A818),"""",REGEXREPLACE($A818,   "",?(\d),?"",  ""$1""&amp;""-""&amp;$H818))"),"")</f>
        <v/>
      </c>
      <c r="S818" s="47" t="b">
        <f t="shared" si="2"/>
        <v>0</v>
      </c>
      <c r="T818" s="47" t="str">
        <f>IFERROR(__xludf.DUMMYFUNCTION("iferror(split(A818,"","",TRUE,TRUE),"""")"),"")</f>
        <v/>
      </c>
      <c r="U818" s="47"/>
      <c r="V818" s="47"/>
      <c r="W818" s="47"/>
      <c r="X818" s="46" t="str">
        <f>IFERROR(__xludf.DUMMYFUNCTION("if(T818="""","""",if($S818,""Not aligned w/ a specific learning goal."",T818&amp;"": ""&amp;vlookup(to_text(T818),'1.Learning-Goals'!$A$3:$B$100,2,FALSE)))"),"")</f>
        <v/>
      </c>
      <c r="Y818" s="46" t="str">
        <f>IFERROR(__xludf.DUMMYFUNCTION("if(U818="""","""",if($S818,""Not aligned w/ a specific learning goal."",U818&amp;"": ""&amp;vlookup(to_text(U818),'1.Learning-Goals'!$A$3:$B$100,2,FALSE)))"),"")</f>
        <v/>
      </c>
      <c r="Z818" s="46" t="str">
        <f>IFERROR(__xludf.DUMMYFUNCTION("if(V818="""","""",if($S818,""Not aligned w/ a specific learning goal."",V818&amp;"": ""&amp;vlookup(to_text(V818),'1.Learning-Goals'!$A$3:$B$100,2,FALSE)))"),"")</f>
        <v/>
      </c>
      <c r="AA818" s="46" t="str">
        <f>IFERROR(__xludf.DUMMYFUNCTION("if(W818="""","""",if($S818,""Not aligned w/ a specific learning goal."",W818&amp;"": ""&amp;vlookup(to_text(W818),'1.Learning-Goals'!$A$3:$B$100,2,FALSE)))"),"")</f>
        <v/>
      </c>
      <c r="AB818" s="48"/>
      <c r="AC818" s="48"/>
      <c r="AD818" s="48"/>
      <c r="AE818" s="48"/>
      <c r="AF818" s="48"/>
      <c r="AG818" s="48"/>
      <c r="AH818" s="48"/>
      <c r="AI818" s="48"/>
    </row>
    <row r="819">
      <c r="A819" s="41"/>
      <c r="B819" s="42" t="str">
        <f t="shared" si="1"/>
        <v/>
      </c>
      <c r="C819" s="38" t="s">
        <v>2268</v>
      </c>
      <c r="D819" s="43" t="s">
        <v>2269</v>
      </c>
      <c r="E819" s="38" t="s">
        <v>2076</v>
      </c>
      <c r="F819" s="38" t="s">
        <v>2125</v>
      </c>
      <c r="G819" s="43">
        <v>6.0</v>
      </c>
      <c r="H819" s="38" t="s">
        <v>7</v>
      </c>
      <c r="I819" s="43" t="s">
        <v>2126</v>
      </c>
      <c r="J819" s="43"/>
      <c r="K819" s="43"/>
      <c r="L819" s="43"/>
      <c r="M819" s="43"/>
      <c r="N819" s="43"/>
      <c r="O819" s="38" t="s">
        <v>2257</v>
      </c>
      <c r="P819" s="51" t="s">
        <v>2270</v>
      </c>
      <c r="Q819" s="45">
        <v>44322.0</v>
      </c>
      <c r="R819" s="46" t="str">
        <f>IFERROR(__xludf.DUMMYFUNCTION("if(isblank($A819),"""",REGEXREPLACE($A819,   "",?(\d),?"",  ""$1""&amp;""-""&amp;$H819))"),"")</f>
        <v/>
      </c>
      <c r="S819" s="47" t="b">
        <f t="shared" si="2"/>
        <v>0</v>
      </c>
      <c r="T819" s="47" t="str">
        <f>IFERROR(__xludf.DUMMYFUNCTION("iferror(split(A819,"","",TRUE,TRUE),"""")"),"")</f>
        <v/>
      </c>
      <c r="U819" s="47"/>
      <c r="V819" s="47"/>
      <c r="W819" s="47"/>
      <c r="X819" s="46" t="str">
        <f>IFERROR(__xludf.DUMMYFUNCTION("if(T819="""","""",if($S819,""Not aligned w/ a specific learning goal."",T819&amp;"": ""&amp;vlookup(to_text(T819),'1.Learning-Goals'!$A$3:$B$100,2,FALSE)))"),"")</f>
        <v/>
      </c>
      <c r="Y819" s="46" t="str">
        <f>IFERROR(__xludf.DUMMYFUNCTION("if(U819="""","""",if($S819,""Not aligned w/ a specific learning goal."",U819&amp;"": ""&amp;vlookup(to_text(U819),'1.Learning-Goals'!$A$3:$B$100,2,FALSE)))"),"")</f>
        <v/>
      </c>
      <c r="Z819" s="46" t="str">
        <f>IFERROR(__xludf.DUMMYFUNCTION("if(V819="""","""",if($S819,""Not aligned w/ a specific learning goal."",V819&amp;"": ""&amp;vlookup(to_text(V819),'1.Learning-Goals'!$A$3:$B$100,2,FALSE)))"),"")</f>
        <v/>
      </c>
      <c r="AA819" s="46" t="str">
        <f>IFERROR(__xludf.DUMMYFUNCTION("if(W819="""","""",if($S819,""Not aligned w/ a specific learning goal."",W819&amp;"": ""&amp;vlookup(to_text(W819),'1.Learning-Goals'!$A$3:$B$100,2,FALSE)))"),"")</f>
        <v/>
      </c>
      <c r="AB819" s="48"/>
      <c r="AC819" s="48"/>
      <c r="AD819" s="48"/>
      <c r="AE819" s="48"/>
      <c r="AF819" s="48"/>
      <c r="AG819" s="48"/>
      <c r="AH819" s="48"/>
      <c r="AI819" s="48"/>
    </row>
    <row r="820">
      <c r="A820" s="41"/>
      <c r="B820" s="42" t="str">
        <f t="shared" si="1"/>
        <v/>
      </c>
      <c r="C820" s="38" t="s">
        <v>2271</v>
      </c>
      <c r="D820" s="43" t="s">
        <v>2272</v>
      </c>
      <c r="E820" s="38" t="s">
        <v>2076</v>
      </c>
      <c r="F820" s="38" t="s">
        <v>2125</v>
      </c>
      <c r="G820" s="43">
        <v>6.0</v>
      </c>
      <c r="H820" s="38" t="s">
        <v>7</v>
      </c>
      <c r="I820" s="43" t="s">
        <v>2126</v>
      </c>
      <c r="J820" s="43"/>
      <c r="K820" s="43"/>
      <c r="L820" s="43"/>
      <c r="M820" s="43"/>
      <c r="N820" s="43"/>
      <c r="O820" s="38" t="s">
        <v>2257</v>
      </c>
      <c r="P820" s="51" t="s">
        <v>2273</v>
      </c>
      <c r="Q820" s="45">
        <v>44322.0</v>
      </c>
      <c r="R820" s="46" t="str">
        <f>IFERROR(__xludf.DUMMYFUNCTION("if(isblank($A820),"""",REGEXREPLACE($A820,   "",?(\d),?"",  ""$1""&amp;""-""&amp;$H820))"),"")</f>
        <v/>
      </c>
      <c r="S820" s="47" t="b">
        <f t="shared" si="2"/>
        <v>0</v>
      </c>
      <c r="T820" s="47" t="str">
        <f>IFERROR(__xludf.DUMMYFUNCTION("iferror(split(A820,"","",TRUE,TRUE),"""")"),"")</f>
        <v/>
      </c>
      <c r="U820" s="47"/>
      <c r="V820" s="47"/>
      <c r="W820" s="47"/>
      <c r="X820" s="46" t="str">
        <f>IFERROR(__xludf.DUMMYFUNCTION("if(T820="""","""",if($S820,""Not aligned w/ a specific learning goal."",T820&amp;"": ""&amp;vlookup(to_text(T820),'1.Learning-Goals'!$A$3:$B$100,2,FALSE)))"),"")</f>
        <v/>
      </c>
      <c r="Y820" s="46" t="str">
        <f>IFERROR(__xludf.DUMMYFUNCTION("if(U820="""","""",if($S820,""Not aligned w/ a specific learning goal."",U820&amp;"": ""&amp;vlookup(to_text(U820),'1.Learning-Goals'!$A$3:$B$100,2,FALSE)))"),"")</f>
        <v/>
      </c>
      <c r="Z820" s="46" t="str">
        <f>IFERROR(__xludf.DUMMYFUNCTION("if(V820="""","""",if($S820,""Not aligned w/ a specific learning goal."",V820&amp;"": ""&amp;vlookup(to_text(V820),'1.Learning-Goals'!$A$3:$B$100,2,FALSE)))"),"")</f>
        <v/>
      </c>
      <c r="AA820" s="46" t="str">
        <f>IFERROR(__xludf.DUMMYFUNCTION("if(W820="""","""",if($S820,""Not aligned w/ a specific learning goal."",W820&amp;"": ""&amp;vlookup(to_text(W820),'1.Learning-Goals'!$A$3:$B$100,2,FALSE)))"),"")</f>
        <v/>
      </c>
      <c r="AB820" s="48"/>
      <c r="AC820" s="48"/>
      <c r="AD820" s="48"/>
      <c r="AE820" s="48"/>
      <c r="AF820" s="48"/>
      <c r="AG820" s="48"/>
      <c r="AH820" s="48"/>
      <c r="AI820" s="48"/>
    </row>
    <row r="821">
      <c r="A821" s="41"/>
      <c r="B821" s="42" t="str">
        <f t="shared" si="1"/>
        <v/>
      </c>
      <c r="C821" s="38" t="s">
        <v>2274</v>
      </c>
      <c r="D821" s="43" t="s">
        <v>2275</v>
      </c>
      <c r="E821" s="38" t="s">
        <v>2076</v>
      </c>
      <c r="F821" s="38" t="s">
        <v>2125</v>
      </c>
      <c r="G821" s="43">
        <v>6.0</v>
      </c>
      <c r="H821" s="38" t="s">
        <v>7</v>
      </c>
      <c r="I821" s="43" t="s">
        <v>2126</v>
      </c>
      <c r="J821" s="43"/>
      <c r="K821" s="43"/>
      <c r="L821" s="43"/>
      <c r="M821" s="43"/>
      <c r="N821" s="43"/>
      <c r="O821" s="38" t="s">
        <v>2257</v>
      </c>
      <c r="P821" s="51" t="s">
        <v>2276</v>
      </c>
      <c r="Q821" s="45">
        <v>44322.0</v>
      </c>
      <c r="R821" s="46" t="str">
        <f>IFERROR(__xludf.DUMMYFUNCTION("if(isblank($A821),"""",REGEXREPLACE($A821,   "",?(\d),?"",  ""$1""&amp;""-""&amp;$H821))"),"")</f>
        <v/>
      </c>
      <c r="S821" s="47" t="b">
        <f t="shared" si="2"/>
        <v>0</v>
      </c>
      <c r="T821" s="47" t="str">
        <f>IFERROR(__xludf.DUMMYFUNCTION("iferror(split(A821,"","",TRUE,TRUE),"""")"),"")</f>
        <v/>
      </c>
      <c r="U821" s="47"/>
      <c r="V821" s="47"/>
      <c r="W821" s="47"/>
      <c r="X821" s="46" t="str">
        <f>IFERROR(__xludf.DUMMYFUNCTION("if(T821="""","""",if($S821,""Not aligned w/ a specific learning goal."",T821&amp;"": ""&amp;vlookup(to_text(T821),'1.Learning-Goals'!$A$3:$B$100,2,FALSE)))"),"")</f>
        <v/>
      </c>
      <c r="Y821" s="46" t="str">
        <f>IFERROR(__xludf.DUMMYFUNCTION("if(U821="""","""",if($S821,""Not aligned w/ a specific learning goal."",U821&amp;"": ""&amp;vlookup(to_text(U821),'1.Learning-Goals'!$A$3:$B$100,2,FALSE)))"),"")</f>
        <v/>
      </c>
      <c r="Z821" s="46" t="str">
        <f>IFERROR(__xludf.DUMMYFUNCTION("if(V821="""","""",if($S821,""Not aligned w/ a specific learning goal."",V821&amp;"": ""&amp;vlookup(to_text(V821),'1.Learning-Goals'!$A$3:$B$100,2,FALSE)))"),"")</f>
        <v/>
      </c>
      <c r="AA821" s="46" t="str">
        <f>IFERROR(__xludf.DUMMYFUNCTION("if(W821="""","""",if($S821,""Not aligned w/ a specific learning goal."",W821&amp;"": ""&amp;vlookup(to_text(W821),'1.Learning-Goals'!$A$3:$B$100,2,FALSE)))"),"")</f>
        <v/>
      </c>
      <c r="AB821" s="48"/>
      <c r="AC821" s="48"/>
      <c r="AD821" s="48"/>
      <c r="AE821" s="48"/>
      <c r="AF821" s="48"/>
      <c r="AG821" s="48"/>
      <c r="AH821" s="48"/>
      <c r="AI821" s="48"/>
    </row>
    <row r="822">
      <c r="A822" s="49"/>
      <c r="B822" s="42" t="str">
        <f t="shared" si="1"/>
        <v/>
      </c>
      <c r="C822" s="38" t="s">
        <v>2277</v>
      </c>
      <c r="D822" s="43" t="s">
        <v>2278</v>
      </c>
      <c r="E822" s="38" t="s">
        <v>2076</v>
      </c>
      <c r="F822" s="38" t="s">
        <v>2125</v>
      </c>
      <c r="G822" s="43">
        <v>6.0</v>
      </c>
      <c r="H822" s="38" t="s">
        <v>7</v>
      </c>
      <c r="I822" s="43" t="s">
        <v>2126</v>
      </c>
      <c r="J822" s="43"/>
      <c r="K822" s="43"/>
      <c r="L822" s="43"/>
      <c r="M822" s="43"/>
      <c r="N822" s="43"/>
      <c r="O822" s="38" t="s">
        <v>2257</v>
      </c>
      <c r="P822" s="51" t="s">
        <v>2279</v>
      </c>
      <c r="Q822" s="45">
        <v>44322.0</v>
      </c>
      <c r="R822" s="46" t="str">
        <f>IFERROR(__xludf.DUMMYFUNCTION("if(isblank($A822),"""",REGEXREPLACE($A822,   "",?(\d),?"",  ""$1""&amp;""-""&amp;$H822))"),"")</f>
        <v/>
      </c>
      <c r="S822" s="47" t="b">
        <f t="shared" si="2"/>
        <v>0</v>
      </c>
      <c r="T822" s="47" t="str">
        <f>IFERROR(__xludf.DUMMYFUNCTION("iferror(split(A822,"","",TRUE,TRUE),"""")"),"")</f>
        <v/>
      </c>
      <c r="U822" s="47"/>
      <c r="V822" s="47"/>
      <c r="W822" s="47"/>
      <c r="X822" s="46" t="str">
        <f>IFERROR(__xludf.DUMMYFUNCTION("if(T822="""","""",if($S822,""Not aligned w/ a specific learning goal."",T822&amp;"": ""&amp;vlookup(to_text(T822),'1.Learning-Goals'!$A$3:$B$100,2,FALSE)))"),"")</f>
        <v/>
      </c>
      <c r="Y822" s="46" t="str">
        <f>IFERROR(__xludf.DUMMYFUNCTION("if(U822="""","""",if($S822,""Not aligned w/ a specific learning goal."",U822&amp;"": ""&amp;vlookup(to_text(U822),'1.Learning-Goals'!$A$3:$B$100,2,FALSE)))"),"")</f>
        <v/>
      </c>
      <c r="Z822" s="46" t="str">
        <f>IFERROR(__xludf.DUMMYFUNCTION("if(V822="""","""",if($S822,""Not aligned w/ a specific learning goal."",V822&amp;"": ""&amp;vlookup(to_text(V822),'1.Learning-Goals'!$A$3:$B$100,2,FALSE)))"),"")</f>
        <v/>
      </c>
      <c r="AA822" s="46" t="str">
        <f>IFERROR(__xludf.DUMMYFUNCTION("if(W822="""","""",if($S822,""Not aligned w/ a specific learning goal."",W822&amp;"": ""&amp;vlookup(to_text(W822),'1.Learning-Goals'!$A$3:$B$100,2,FALSE)))"),"")</f>
        <v/>
      </c>
      <c r="AB822" s="48"/>
      <c r="AC822" s="48"/>
      <c r="AD822" s="48"/>
      <c r="AE822" s="48"/>
      <c r="AF822" s="48"/>
      <c r="AG822" s="48"/>
      <c r="AH822" s="48"/>
      <c r="AI822" s="48"/>
    </row>
    <row r="823">
      <c r="A823" s="41"/>
      <c r="B823" s="42" t="str">
        <f t="shared" si="1"/>
        <v/>
      </c>
      <c r="C823" s="38" t="s">
        <v>2280</v>
      </c>
      <c r="D823" s="43" t="s">
        <v>2281</v>
      </c>
      <c r="E823" s="38" t="s">
        <v>2076</v>
      </c>
      <c r="F823" s="38" t="s">
        <v>2125</v>
      </c>
      <c r="G823" s="43">
        <v>6.0</v>
      </c>
      <c r="H823" s="38" t="s">
        <v>7</v>
      </c>
      <c r="I823" s="43" t="s">
        <v>2126</v>
      </c>
      <c r="J823" s="43"/>
      <c r="K823" s="43"/>
      <c r="L823" s="43"/>
      <c r="M823" s="43"/>
      <c r="N823" s="43"/>
      <c r="O823" s="38" t="s">
        <v>2257</v>
      </c>
      <c r="P823" s="51" t="s">
        <v>2282</v>
      </c>
      <c r="Q823" s="45">
        <v>44322.0</v>
      </c>
      <c r="R823" s="46" t="str">
        <f>IFERROR(__xludf.DUMMYFUNCTION("if(isblank($A823),"""",REGEXREPLACE($A823,   "",?(\d),?"",  ""$1""&amp;""-""&amp;$H823))"),"")</f>
        <v/>
      </c>
      <c r="S823" s="47" t="b">
        <f t="shared" si="2"/>
        <v>0</v>
      </c>
      <c r="T823" s="47" t="str">
        <f>IFERROR(__xludf.DUMMYFUNCTION("iferror(split(A823,"","",TRUE,TRUE),"""")"),"")</f>
        <v/>
      </c>
      <c r="U823" s="47"/>
      <c r="V823" s="47"/>
      <c r="W823" s="47"/>
      <c r="X823" s="46" t="str">
        <f>IFERROR(__xludf.DUMMYFUNCTION("if(T823="""","""",if($S823,""Not aligned w/ a specific learning goal."",T823&amp;"": ""&amp;vlookup(to_text(T823),'1.Learning-Goals'!$A$3:$B$100,2,FALSE)))"),"")</f>
        <v/>
      </c>
      <c r="Y823" s="46" t="str">
        <f>IFERROR(__xludf.DUMMYFUNCTION("if(U823="""","""",if($S823,""Not aligned w/ a specific learning goal."",U823&amp;"": ""&amp;vlookup(to_text(U823),'1.Learning-Goals'!$A$3:$B$100,2,FALSE)))"),"")</f>
        <v/>
      </c>
      <c r="Z823" s="46" t="str">
        <f>IFERROR(__xludf.DUMMYFUNCTION("if(V823="""","""",if($S823,""Not aligned w/ a specific learning goal."",V823&amp;"": ""&amp;vlookup(to_text(V823),'1.Learning-Goals'!$A$3:$B$100,2,FALSE)))"),"")</f>
        <v/>
      </c>
      <c r="AA823" s="46" t="str">
        <f>IFERROR(__xludf.DUMMYFUNCTION("if(W823="""","""",if($S823,""Not aligned w/ a specific learning goal."",W823&amp;"": ""&amp;vlookup(to_text(W823),'1.Learning-Goals'!$A$3:$B$100,2,FALSE)))"),"")</f>
        <v/>
      </c>
      <c r="AB823" s="48"/>
      <c r="AC823" s="48"/>
      <c r="AD823" s="48"/>
      <c r="AE823" s="48"/>
      <c r="AF823" s="48"/>
      <c r="AG823" s="48"/>
      <c r="AH823" s="48"/>
      <c r="AI823" s="48"/>
    </row>
    <row r="824">
      <c r="A824" s="41"/>
      <c r="B824" s="42" t="str">
        <f t="shared" si="1"/>
        <v/>
      </c>
      <c r="C824" s="38" t="s">
        <v>2283</v>
      </c>
      <c r="D824" s="43" t="s">
        <v>2284</v>
      </c>
      <c r="E824" s="38" t="s">
        <v>2076</v>
      </c>
      <c r="F824" s="38" t="s">
        <v>2125</v>
      </c>
      <c r="G824" s="43">
        <v>6.0</v>
      </c>
      <c r="H824" s="38" t="s">
        <v>7</v>
      </c>
      <c r="I824" s="43" t="s">
        <v>2126</v>
      </c>
      <c r="J824" s="43"/>
      <c r="K824" s="43"/>
      <c r="L824" s="43"/>
      <c r="M824" s="43"/>
      <c r="N824" s="43"/>
      <c r="O824" s="38" t="s">
        <v>2257</v>
      </c>
      <c r="P824" s="51" t="s">
        <v>2285</v>
      </c>
      <c r="Q824" s="45">
        <v>44322.0</v>
      </c>
      <c r="R824" s="46" t="str">
        <f>IFERROR(__xludf.DUMMYFUNCTION("if(isblank($A824),"""",REGEXREPLACE($A824,   "",?(\d),?"",  ""$1""&amp;""-""&amp;$H824))"),"")</f>
        <v/>
      </c>
      <c r="S824" s="47" t="b">
        <f t="shared" si="2"/>
        <v>0</v>
      </c>
      <c r="T824" s="47" t="str">
        <f>IFERROR(__xludf.DUMMYFUNCTION("iferror(split(A824,"","",TRUE,TRUE),"""")"),"")</f>
        <v/>
      </c>
      <c r="U824" s="47"/>
      <c r="V824" s="47"/>
      <c r="W824" s="47"/>
      <c r="X824" s="46" t="str">
        <f>IFERROR(__xludf.DUMMYFUNCTION("if(T824="""","""",if($S824,""Not aligned w/ a specific learning goal."",T824&amp;"": ""&amp;vlookup(to_text(T824),'1.Learning-Goals'!$A$3:$B$100,2,FALSE)))"),"")</f>
        <v/>
      </c>
      <c r="Y824" s="46" t="str">
        <f>IFERROR(__xludf.DUMMYFUNCTION("if(U824="""","""",if($S824,""Not aligned w/ a specific learning goal."",U824&amp;"": ""&amp;vlookup(to_text(U824),'1.Learning-Goals'!$A$3:$B$100,2,FALSE)))"),"")</f>
        <v/>
      </c>
      <c r="Z824" s="46" t="str">
        <f>IFERROR(__xludf.DUMMYFUNCTION("if(V824="""","""",if($S824,""Not aligned w/ a specific learning goal."",V824&amp;"": ""&amp;vlookup(to_text(V824),'1.Learning-Goals'!$A$3:$B$100,2,FALSE)))"),"")</f>
        <v/>
      </c>
      <c r="AA824" s="46" t="str">
        <f>IFERROR(__xludf.DUMMYFUNCTION("if(W824="""","""",if($S824,""Not aligned w/ a specific learning goal."",W824&amp;"": ""&amp;vlookup(to_text(W824),'1.Learning-Goals'!$A$3:$B$100,2,FALSE)))"),"")</f>
        <v/>
      </c>
      <c r="AB824" s="48"/>
      <c r="AC824" s="48"/>
      <c r="AD824" s="48"/>
      <c r="AE824" s="48"/>
      <c r="AF824" s="48"/>
      <c r="AG824" s="48"/>
      <c r="AH824" s="48"/>
      <c r="AI824" s="48"/>
    </row>
    <row r="825">
      <c r="A825" s="41"/>
      <c r="B825" s="42" t="str">
        <f t="shared" si="1"/>
        <v/>
      </c>
      <c r="C825" s="38" t="s">
        <v>2286</v>
      </c>
      <c r="D825" s="43" t="s">
        <v>2287</v>
      </c>
      <c r="E825" s="38" t="s">
        <v>2076</v>
      </c>
      <c r="F825" s="38" t="s">
        <v>2125</v>
      </c>
      <c r="G825" s="43">
        <v>6.0</v>
      </c>
      <c r="H825" s="38" t="s">
        <v>7</v>
      </c>
      <c r="I825" s="43" t="s">
        <v>2126</v>
      </c>
      <c r="J825" s="43"/>
      <c r="K825" s="43"/>
      <c r="L825" s="43"/>
      <c r="M825" s="43"/>
      <c r="N825" s="43"/>
      <c r="O825" s="38" t="s">
        <v>2257</v>
      </c>
      <c r="P825" s="51" t="s">
        <v>2288</v>
      </c>
      <c r="Q825" s="45">
        <v>44322.0</v>
      </c>
      <c r="R825" s="46" t="str">
        <f>IFERROR(__xludf.DUMMYFUNCTION("if(isblank($A825),"""",REGEXREPLACE($A825,   "",?(\d),?"",  ""$1""&amp;""-""&amp;$H825))"),"")</f>
        <v/>
      </c>
      <c r="S825" s="47" t="b">
        <f t="shared" si="2"/>
        <v>0</v>
      </c>
      <c r="T825" s="47" t="str">
        <f>IFERROR(__xludf.DUMMYFUNCTION("iferror(split(A825,"","",TRUE,TRUE),"""")"),"")</f>
        <v/>
      </c>
      <c r="U825" s="47"/>
      <c r="V825" s="47"/>
      <c r="W825" s="47"/>
      <c r="X825" s="46" t="str">
        <f>IFERROR(__xludf.DUMMYFUNCTION("if(T825="""","""",if($S825,""Not aligned w/ a specific learning goal."",T825&amp;"": ""&amp;vlookup(to_text(T825),'1.Learning-Goals'!$A$3:$B$100,2,FALSE)))"),"")</f>
        <v/>
      </c>
      <c r="Y825" s="46" t="str">
        <f>IFERROR(__xludf.DUMMYFUNCTION("if(U825="""","""",if($S825,""Not aligned w/ a specific learning goal."",U825&amp;"": ""&amp;vlookup(to_text(U825),'1.Learning-Goals'!$A$3:$B$100,2,FALSE)))"),"")</f>
        <v/>
      </c>
      <c r="Z825" s="46" t="str">
        <f>IFERROR(__xludf.DUMMYFUNCTION("if(V825="""","""",if($S825,""Not aligned w/ a specific learning goal."",V825&amp;"": ""&amp;vlookup(to_text(V825),'1.Learning-Goals'!$A$3:$B$100,2,FALSE)))"),"")</f>
        <v/>
      </c>
      <c r="AA825" s="46" t="str">
        <f>IFERROR(__xludf.DUMMYFUNCTION("if(W825="""","""",if($S825,""Not aligned w/ a specific learning goal."",W825&amp;"": ""&amp;vlookup(to_text(W825),'1.Learning-Goals'!$A$3:$B$100,2,FALSE)))"),"")</f>
        <v/>
      </c>
      <c r="AB825" s="48"/>
      <c r="AC825" s="48"/>
      <c r="AD825" s="48"/>
      <c r="AE825" s="48"/>
      <c r="AF825" s="48"/>
      <c r="AG825" s="48"/>
      <c r="AH825" s="48"/>
      <c r="AI825" s="48"/>
    </row>
    <row r="826">
      <c r="A826" s="41"/>
      <c r="B826" s="42" t="str">
        <f t="shared" si="1"/>
        <v/>
      </c>
      <c r="C826" s="38" t="s">
        <v>2289</v>
      </c>
      <c r="D826" s="43" t="s">
        <v>2290</v>
      </c>
      <c r="E826" s="38" t="s">
        <v>2076</v>
      </c>
      <c r="F826" s="38" t="s">
        <v>2125</v>
      </c>
      <c r="G826" s="43">
        <v>6.0</v>
      </c>
      <c r="H826" s="38" t="s">
        <v>7</v>
      </c>
      <c r="I826" s="43" t="s">
        <v>2126</v>
      </c>
      <c r="J826" s="43"/>
      <c r="K826" s="43"/>
      <c r="L826" s="43"/>
      <c r="M826" s="43"/>
      <c r="N826" s="43"/>
      <c r="O826" s="38" t="s">
        <v>2257</v>
      </c>
      <c r="P826" s="51" t="s">
        <v>2291</v>
      </c>
      <c r="Q826" s="45">
        <v>44322.0</v>
      </c>
      <c r="R826" s="46" t="str">
        <f>IFERROR(__xludf.DUMMYFUNCTION("if(isblank($A826),"""",REGEXREPLACE($A826,   "",?(\d),?"",  ""$1""&amp;""-""&amp;$H826))"),"")</f>
        <v/>
      </c>
      <c r="S826" s="47" t="b">
        <f t="shared" si="2"/>
        <v>0</v>
      </c>
      <c r="T826" s="47" t="str">
        <f>IFERROR(__xludf.DUMMYFUNCTION("iferror(split(A826,"","",TRUE,TRUE),"""")"),"")</f>
        <v/>
      </c>
      <c r="U826" s="47"/>
      <c r="V826" s="47"/>
      <c r="W826" s="47"/>
      <c r="X826" s="46" t="str">
        <f>IFERROR(__xludf.DUMMYFUNCTION("if(T826="""","""",if($S826,""Not aligned w/ a specific learning goal."",T826&amp;"": ""&amp;vlookup(to_text(T826),'1.Learning-Goals'!$A$3:$B$100,2,FALSE)))"),"")</f>
        <v/>
      </c>
      <c r="Y826" s="46" t="str">
        <f>IFERROR(__xludf.DUMMYFUNCTION("if(U826="""","""",if($S826,""Not aligned w/ a specific learning goal."",U826&amp;"": ""&amp;vlookup(to_text(U826),'1.Learning-Goals'!$A$3:$B$100,2,FALSE)))"),"")</f>
        <v/>
      </c>
      <c r="Z826" s="46" t="str">
        <f>IFERROR(__xludf.DUMMYFUNCTION("if(V826="""","""",if($S826,""Not aligned w/ a specific learning goal."",V826&amp;"": ""&amp;vlookup(to_text(V826),'1.Learning-Goals'!$A$3:$B$100,2,FALSE)))"),"")</f>
        <v/>
      </c>
      <c r="AA826" s="46" t="str">
        <f>IFERROR(__xludf.DUMMYFUNCTION("if(W826="""","""",if($S826,""Not aligned w/ a specific learning goal."",W826&amp;"": ""&amp;vlookup(to_text(W826),'1.Learning-Goals'!$A$3:$B$100,2,FALSE)))"),"")</f>
        <v/>
      </c>
      <c r="AB826" s="48"/>
      <c r="AC826" s="48"/>
      <c r="AD826" s="48"/>
      <c r="AE826" s="48"/>
      <c r="AF826" s="48"/>
      <c r="AG826" s="48"/>
      <c r="AH826" s="48"/>
      <c r="AI826" s="48"/>
    </row>
    <row r="827">
      <c r="A827" s="41"/>
      <c r="B827" s="42" t="str">
        <f t="shared" si="1"/>
        <v/>
      </c>
      <c r="C827" s="38" t="s">
        <v>2292</v>
      </c>
      <c r="D827" s="43" t="s">
        <v>2293</v>
      </c>
      <c r="E827" s="38" t="s">
        <v>2076</v>
      </c>
      <c r="F827" s="38" t="s">
        <v>2125</v>
      </c>
      <c r="G827" s="43">
        <v>6.0</v>
      </c>
      <c r="H827" s="38" t="s">
        <v>7</v>
      </c>
      <c r="I827" s="43" t="s">
        <v>2126</v>
      </c>
      <c r="J827" s="43"/>
      <c r="K827" s="43"/>
      <c r="L827" s="43"/>
      <c r="M827" s="43"/>
      <c r="N827" s="43"/>
      <c r="O827" s="38" t="s">
        <v>2257</v>
      </c>
      <c r="P827" s="51" t="s">
        <v>2294</v>
      </c>
      <c r="Q827" s="45">
        <v>44322.0</v>
      </c>
      <c r="R827" s="46" t="str">
        <f>IFERROR(__xludf.DUMMYFUNCTION("if(isblank($A827),"""",REGEXREPLACE($A827,   "",?(\d),?"",  ""$1""&amp;""-""&amp;$H827))"),"")</f>
        <v/>
      </c>
      <c r="S827" s="47" t="b">
        <f t="shared" si="2"/>
        <v>0</v>
      </c>
      <c r="T827" s="47" t="str">
        <f>IFERROR(__xludf.DUMMYFUNCTION("iferror(split(A827,"","",TRUE,TRUE),"""")"),"")</f>
        <v/>
      </c>
      <c r="U827" s="47"/>
      <c r="V827" s="47"/>
      <c r="W827" s="47"/>
      <c r="X827" s="46" t="str">
        <f>IFERROR(__xludf.DUMMYFUNCTION("if(T827="""","""",if($S827,""Not aligned w/ a specific learning goal."",T827&amp;"": ""&amp;vlookup(to_text(T827),'1.Learning-Goals'!$A$3:$B$100,2,FALSE)))"),"")</f>
        <v/>
      </c>
      <c r="Y827" s="46" t="str">
        <f>IFERROR(__xludf.DUMMYFUNCTION("if(U827="""","""",if($S827,""Not aligned w/ a specific learning goal."",U827&amp;"": ""&amp;vlookup(to_text(U827),'1.Learning-Goals'!$A$3:$B$100,2,FALSE)))"),"")</f>
        <v/>
      </c>
      <c r="Z827" s="46" t="str">
        <f>IFERROR(__xludf.DUMMYFUNCTION("if(V827="""","""",if($S827,""Not aligned w/ a specific learning goal."",V827&amp;"": ""&amp;vlookup(to_text(V827),'1.Learning-Goals'!$A$3:$B$100,2,FALSE)))"),"")</f>
        <v/>
      </c>
      <c r="AA827" s="46" t="str">
        <f>IFERROR(__xludf.DUMMYFUNCTION("if(W827="""","""",if($S827,""Not aligned w/ a specific learning goal."",W827&amp;"": ""&amp;vlookup(to_text(W827),'1.Learning-Goals'!$A$3:$B$100,2,FALSE)))"),"")</f>
        <v/>
      </c>
      <c r="AB827" s="48"/>
      <c r="AC827" s="48"/>
      <c r="AD827" s="48"/>
      <c r="AE827" s="48"/>
      <c r="AF827" s="48"/>
      <c r="AG827" s="48"/>
      <c r="AH827" s="48"/>
      <c r="AI827" s="48"/>
    </row>
    <row r="828">
      <c r="A828" s="41"/>
      <c r="B828" s="42" t="str">
        <f t="shared" si="1"/>
        <v/>
      </c>
      <c r="C828" s="38" t="s">
        <v>2295</v>
      </c>
      <c r="D828" s="43" t="s">
        <v>2296</v>
      </c>
      <c r="E828" s="38" t="s">
        <v>2076</v>
      </c>
      <c r="F828" s="38" t="s">
        <v>2125</v>
      </c>
      <c r="G828" s="43">
        <v>6.0</v>
      </c>
      <c r="H828" s="38" t="s">
        <v>7</v>
      </c>
      <c r="I828" s="43" t="s">
        <v>2126</v>
      </c>
      <c r="J828" s="43"/>
      <c r="K828" s="43"/>
      <c r="L828" s="43"/>
      <c r="M828" s="43"/>
      <c r="N828" s="43"/>
      <c r="O828" s="38" t="s">
        <v>2257</v>
      </c>
      <c r="P828" s="51" t="s">
        <v>2297</v>
      </c>
      <c r="Q828" s="45">
        <v>44322.0</v>
      </c>
      <c r="R828" s="46" t="str">
        <f>IFERROR(__xludf.DUMMYFUNCTION("if(isblank($A828),"""",REGEXREPLACE($A828,   "",?(\d),?"",  ""$1""&amp;""-""&amp;$H828))"),"")</f>
        <v/>
      </c>
      <c r="S828" s="47" t="b">
        <f t="shared" si="2"/>
        <v>0</v>
      </c>
      <c r="T828" s="47" t="str">
        <f>IFERROR(__xludf.DUMMYFUNCTION("iferror(split(A828,"","",TRUE,TRUE),"""")"),"")</f>
        <v/>
      </c>
      <c r="U828" s="47"/>
      <c r="V828" s="47"/>
      <c r="W828" s="47"/>
      <c r="X828" s="46" t="str">
        <f>IFERROR(__xludf.DUMMYFUNCTION("if(T828="""","""",if($S828,""Not aligned w/ a specific learning goal."",T828&amp;"": ""&amp;vlookup(to_text(T828),'1.Learning-Goals'!$A$3:$B$100,2,FALSE)))"),"")</f>
        <v/>
      </c>
      <c r="Y828" s="46" t="str">
        <f>IFERROR(__xludf.DUMMYFUNCTION("if(U828="""","""",if($S828,""Not aligned w/ a specific learning goal."",U828&amp;"": ""&amp;vlookup(to_text(U828),'1.Learning-Goals'!$A$3:$B$100,2,FALSE)))"),"")</f>
        <v/>
      </c>
      <c r="Z828" s="46" t="str">
        <f>IFERROR(__xludf.DUMMYFUNCTION("if(V828="""","""",if($S828,""Not aligned w/ a specific learning goal."",V828&amp;"": ""&amp;vlookup(to_text(V828),'1.Learning-Goals'!$A$3:$B$100,2,FALSE)))"),"")</f>
        <v/>
      </c>
      <c r="AA828" s="46" t="str">
        <f>IFERROR(__xludf.DUMMYFUNCTION("if(W828="""","""",if($S828,""Not aligned w/ a specific learning goal."",W828&amp;"": ""&amp;vlookup(to_text(W828),'1.Learning-Goals'!$A$3:$B$100,2,FALSE)))"),"")</f>
        <v/>
      </c>
      <c r="AB828" s="48"/>
      <c r="AC828" s="48"/>
      <c r="AD828" s="48"/>
      <c r="AE828" s="48"/>
      <c r="AF828" s="48"/>
      <c r="AG828" s="48"/>
      <c r="AH828" s="48"/>
      <c r="AI828" s="48"/>
    </row>
    <row r="829">
      <c r="A829" s="41"/>
      <c r="B829" s="42" t="str">
        <f t="shared" si="1"/>
        <v/>
      </c>
      <c r="C829" s="38" t="s">
        <v>2298</v>
      </c>
      <c r="D829" s="43" t="s">
        <v>2299</v>
      </c>
      <c r="E829" s="38" t="s">
        <v>2076</v>
      </c>
      <c r="F829" s="38" t="s">
        <v>2125</v>
      </c>
      <c r="G829" s="43">
        <v>6.0</v>
      </c>
      <c r="H829" s="38" t="s">
        <v>7</v>
      </c>
      <c r="I829" s="43" t="s">
        <v>2126</v>
      </c>
      <c r="J829" s="43"/>
      <c r="K829" s="43"/>
      <c r="L829" s="43"/>
      <c r="M829" s="43"/>
      <c r="N829" s="43"/>
      <c r="O829" s="38" t="s">
        <v>2257</v>
      </c>
      <c r="P829" s="51" t="s">
        <v>2300</v>
      </c>
      <c r="Q829" s="45">
        <v>44322.0</v>
      </c>
      <c r="R829" s="46" t="str">
        <f>IFERROR(__xludf.DUMMYFUNCTION("if(isblank($A829),"""",REGEXREPLACE($A829,   "",?(\d),?"",  ""$1""&amp;""-""&amp;$H829))"),"")</f>
        <v/>
      </c>
      <c r="S829" s="47" t="b">
        <f t="shared" si="2"/>
        <v>0</v>
      </c>
      <c r="T829" s="47" t="str">
        <f>IFERROR(__xludf.DUMMYFUNCTION("iferror(split(A829,"","",TRUE,TRUE),"""")"),"")</f>
        <v/>
      </c>
      <c r="U829" s="47"/>
      <c r="V829" s="47"/>
      <c r="W829" s="47"/>
      <c r="X829" s="46" t="str">
        <f>IFERROR(__xludf.DUMMYFUNCTION("if(T829="""","""",if($S829,""Not aligned w/ a specific learning goal."",T829&amp;"": ""&amp;vlookup(to_text(T829),'1.Learning-Goals'!$A$3:$B$100,2,FALSE)))"),"")</f>
        <v/>
      </c>
      <c r="Y829" s="46" t="str">
        <f>IFERROR(__xludf.DUMMYFUNCTION("if(U829="""","""",if($S829,""Not aligned w/ a specific learning goal."",U829&amp;"": ""&amp;vlookup(to_text(U829),'1.Learning-Goals'!$A$3:$B$100,2,FALSE)))"),"")</f>
        <v/>
      </c>
      <c r="Z829" s="46" t="str">
        <f>IFERROR(__xludf.DUMMYFUNCTION("if(V829="""","""",if($S829,""Not aligned w/ a specific learning goal."",V829&amp;"": ""&amp;vlookup(to_text(V829),'1.Learning-Goals'!$A$3:$B$100,2,FALSE)))"),"")</f>
        <v/>
      </c>
      <c r="AA829" s="46" t="str">
        <f>IFERROR(__xludf.DUMMYFUNCTION("if(W829="""","""",if($S829,""Not aligned w/ a specific learning goal."",W829&amp;"": ""&amp;vlookup(to_text(W829),'1.Learning-Goals'!$A$3:$B$100,2,FALSE)))"),"")</f>
        <v/>
      </c>
      <c r="AB829" s="48"/>
      <c r="AC829" s="48"/>
      <c r="AD829" s="48"/>
      <c r="AE829" s="48"/>
      <c r="AF829" s="48"/>
      <c r="AG829" s="48"/>
      <c r="AH829" s="48"/>
      <c r="AI829" s="48"/>
    </row>
    <row r="830">
      <c r="A830" s="41"/>
      <c r="B830" s="42" t="str">
        <f t="shared" si="1"/>
        <v/>
      </c>
      <c r="C830" s="38" t="s">
        <v>2301</v>
      </c>
      <c r="D830" s="43" t="s">
        <v>2302</v>
      </c>
      <c r="E830" s="38" t="s">
        <v>2076</v>
      </c>
      <c r="F830" s="38" t="s">
        <v>2125</v>
      </c>
      <c r="G830" s="43">
        <v>6.0</v>
      </c>
      <c r="H830" s="38" t="s">
        <v>7</v>
      </c>
      <c r="I830" s="43" t="s">
        <v>2126</v>
      </c>
      <c r="J830" s="43"/>
      <c r="K830" s="43"/>
      <c r="L830" s="43"/>
      <c r="M830" s="43"/>
      <c r="N830" s="43"/>
      <c r="O830" s="38" t="s">
        <v>2303</v>
      </c>
      <c r="P830" s="51" t="s">
        <v>2304</v>
      </c>
      <c r="Q830" s="45">
        <v>44322.0</v>
      </c>
      <c r="R830" s="46" t="str">
        <f>IFERROR(__xludf.DUMMYFUNCTION("if(isblank($A830),"""",REGEXREPLACE($A830,   "",?(\d),?"",  ""$1""&amp;""-""&amp;$H830))"),"")</f>
        <v/>
      </c>
      <c r="S830" s="47" t="b">
        <f t="shared" si="2"/>
        <v>0</v>
      </c>
      <c r="T830" s="47" t="str">
        <f>IFERROR(__xludf.DUMMYFUNCTION("iferror(split(A830,"","",TRUE,TRUE),"""")"),"")</f>
        <v/>
      </c>
      <c r="U830" s="47"/>
      <c r="V830" s="47"/>
      <c r="W830" s="47"/>
      <c r="X830" s="46" t="str">
        <f>IFERROR(__xludf.DUMMYFUNCTION("if(T830="""","""",if($S830,""Not aligned w/ a specific learning goal."",T830&amp;"": ""&amp;vlookup(to_text(T830),'1.Learning-Goals'!$A$3:$B$100,2,FALSE)))"),"")</f>
        <v/>
      </c>
      <c r="Y830" s="46" t="str">
        <f>IFERROR(__xludf.DUMMYFUNCTION("if(U830="""","""",if($S830,""Not aligned w/ a specific learning goal."",U830&amp;"": ""&amp;vlookup(to_text(U830),'1.Learning-Goals'!$A$3:$B$100,2,FALSE)))"),"")</f>
        <v/>
      </c>
      <c r="Z830" s="46" t="str">
        <f>IFERROR(__xludf.DUMMYFUNCTION("if(V830="""","""",if($S830,""Not aligned w/ a specific learning goal."",V830&amp;"": ""&amp;vlookup(to_text(V830),'1.Learning-Goals'!$A$3:$B$100,2,FALSE)))"),"")</f>
        <v/>
      </c>
      <c r="AA830" s="46" t="str">
        <f>IFERROR(__xludf.DUMMYFUNCTION("if(W830="""","""",if($S830,""Not aligned w/ a specific learning goal."",W830&amp;"": ""&amp;vlookup(to_text(W830),'1.Learning-Goals'!$A$3:$B$100,2,FALSE)))"),"")</f>
        <v/>
      </c>
      <c r="AB830" s="48"/>
      <c r="AC830" s="48"/>
      <c r="AD830" s="48"/>
      <c r="AE830" s="48"/>
      <c r="AF830" s="48"/>
      <c r="AG830" s="48"/>
      <c r="AH830" s="48"/>
      <c r="AI830" s="48"/>
    </row>
    <row r="831">
      <c r="A831" s="41"/>
      <c r="B831" s="42" t="str">
        <f t="shared" si="1"/>
        <v/>
      </c>
      <c r="C831" s="38" t="s">
        <v>2305</v>
      </c>
      <c r="D831" s="43" t="s">
        <v>2306</v>
      </c>
      <c r="E831" s="38" t="s">
        <v>2076</v>
      </c>
      <c r="F831" s="38" t="s">
        <v>2125</v>
      </c>
      <c r="G831" s="43">
        <v>6.0</v>
      </c>
      <c r="H831" s="38" t="s">
        <v>7</v>
      </c>
      <c r="I831" s="43" t="s">
        <v>2126</v>
      </c>
      <c r="J831" s="43"/>
      <c r="K831" s="43"/>
      <c r="L831" s="43"/>
      <c r="M831" s="43"/>
      <c r="N831" s="43"/>
      <c r="O831" s="38" t="s">
        <v>2303</v>
      </c>
      <c r="P831" s="51" t="s">
        <v>2307</v>
      </c>
      <c r="Q831" s="45">
        <v>44322.0</v>
      </c>
      <c r="R831" s="46" t="str">
        <f>IFERROR(__xludf.DUMMYFUNCTION("if(isblank($A831),"""",REGEXREPLACE($A831,   "",?(\d),?"",  ""$1""&amp;""-""&amp;$H831))"),"")</f>
        <v/>
      </c>
      <c r="S831" s="47" t="b">
        <f t="shared" si="2"/>
        <v>0</v>
      </c>
      <c r="T831" s="47" t="str">
        <f>IFERROR(__xludf.DUMMYFUNCTION("iferror(split(A831,"","",TRUE,TRUE),"""")"),"")</f>
        <v/>
      </c>
      <c r="U831" s="47"/>
      <c r="V831" s="47"/>
      <c r="W831" s="47"/>
      <c r="X831" s="46" t="str">
        <f>IFERROR(__xludf.DUMMYFUNCTION("if(T831="""","""",if($S831,""Not aligned w/ a specific learning goal."",T831&amp;"": ""&amp;vlookup(to_text(T831),'1.Learning-Goals'!$A$3:$B$100,2,FALSE)))"),"")</f>
        <v/>
      </c>
      <c r="Y831" s="46" t="str">
        <f>IFERROR(__xludf.DUMMYFUNCTION("if(U831="""","""",if($S831,""Not aligned w/ a specific learning goal."",U831&amp;"": ""&amp;vlookup(to_text(U831),'1.Learning-Goals'!$A$3:$B$100,2,FALSE)))"),"")</f>
        <v/>
      </c>
      <c r="Z831" s="46" t="str">
        <f>IFERROR(__xludf.DUMMYFUNCTION("if(V831="""","""",if($S831,""Not aligned w/ a specific learning goal."",V831&amp;"": ""&amp;vlookup(to_text(V831),'1.Learning-Goals'!$A$3:$B$100,2,FALSE)))"),"")</f>
        <v/>
      </c>
      <c r="AA831" s="46" t="str">
        <f>IFERROR(__xludf.DUMMYFUNCTION("if(W831="""","""",if($S831,""Not aligned w/ a specific learning goal."",W831&amp;"": ""&amp;vlookup(to_text(W831),'1.Learning-Goals'!$A$3:$B$100,2,FALSE)))"),"")</f>
        <v/>
      </c>
      <c r="AB831" s="48"/>
      <c r="AC831" s="48"/>
      <c r="AD831" s="48"/>
      <c r="AE831" s="48"/>
      <c r="AF831" s="48"/>
      <c r="AG831" s="48"/>
      <c r="AH831" s="48"/>
      <c r="AI831" s="48"/>
    </row>
    <row r="832">
      <c r="A832" s="41"/>
      <c r="B832" s="42" t="str">
        <f t="shared" si="1"/>
        <v/>
      </c>
      <c r="C832" s="38" t="s">
        <v>2308</v>
      </c>
      <c r="D832" s="43" t="s">
        <v>2309</v>
      </c>
      <c r="E832" s="38" t="s">
        <v>2076</v>
      </c>
      <c r="F832" s="38" t="s">
        <v>2125</v>
      </c>
      <c r="G832" s="43">
        <v>6.0</v>
      </c>
      <c r="H832" s="38" t="s">
        <v>7</v>
      </c>
      <c r="I832" s="43" t="s">
        <v>2126</v>
      </c>
      <c r="J832" s="43"/>
      <c r="K832" s="43"/>
      <c r="L832" s="43"/>
      <c r="M832" s="43"/>
      <c r="N832" s="43"/>
      <c r="O832" s="38" t="s">
        <v>2303</v>
      </c>
      <c r="P832" s="51" t="s">
        <v>2310</v>
      </c>
      <c r="Q832" s="45">
        <v>44322.0</v>
      </c>
      <c r="R832" s="46" t="str">
        <f>IFERROR(__xludf.DUMMYFUNCTION("if(isblank($A832),"""",REGEXREPLACE($A832,   "",?(\d),?"",  ""$1""&amp;""-""&amp;$H832))"),"")</f>
        <v/>
      </c>
      <c r="S832" s="47" t="b">
        <f t="shared" si="2"/>
        <v>0</v>
      </c>
      <c r="T832" s="47" t="str">
        <f>IFERROR(__xludf.DUMMYFUNCTION("iferror(split(A832,"","",TRUE,TRUE),"""")"),"")</f>
        <v/>
      </c>
      <c r="U832" s="47"/>
      <c r="V832" s="47"/>
      <c r="W832" s="47"/>
      <c r="X832" s="46" t="str">
        <f>IFERROR(__xludf.DUMMYFUNCTION("if(T832="""","""",if($S832,""Not aligned w/ a specific learning goal."",T832&amp;"": ""&amp;vlookup(to_text(T832),'1.Learning-Goals'!$A$3:$B$100,2,FALSE)))"),"")</f>
        <v/>
      </c>
      <c r="Y832" s="46" t="str">
        <f>IFERROR(__xludf.DUMMYFUNCTION("if(U832="""","""",if($S832,""Not aligned w/ a specific learning goal."",U832&amp;"": ""&amp;vlookup(to_text(U832),'1.Learning-Goals'!$A$3:$B$100,2,FALSE)))"),"")</f>
        <v/>
      </c>
      <c r="Z832" s="46" t="str">
        <f>IFERROR(__xludf.DUMMYFUNCTION("if(V832="""","""",if($S832,""Not aligned w/ a specific learning goal."",V832&amp;"": ""&amp;vlookup(to_text(V832),'1.Learning-Goals'!$A$3:$B$100,2,FALSE)))"),"")</f>
        <v/>
      </c>
      <c r="AA832" s="46" t="str">
        <f>IFERROR(__xludf.DUMMYFUNCTION("if(W832="""","""",if($S832,""Not aligned w/ a specific learning goal."",W832&amp;"": ""&amp;vlookup(to_text(W832),'1.Learning-Goals'!$A$3:$B$100,2,FALSE)))"),"")</f>
        <v/>
      </c>
      <c r="AB832" s="48"/>
      <c r="AC832" s="48"/>
      <c r="AD832" s="48"/>
      <c r="AE832" s="48"/>
      <c r="AF832" s="48"/>
      <c r="AG832" s="48"/>
      <c r="AH832" s="48"/>
      <c r="AI832" s="48"/>
    </row>
    <row r="833">
      <c r="A833" s="41"/>
      <c r="B833" s="42" t="str">
        <f t="shared" si="1"/>
        <v/>
      </c>
      <c r="C833" s="38" t="s">
        <v>2311</v>
      </c>
      <c r="D833" s="43" t="s">
        <v>2312</v>
      </c>
      <c r="E833" s="38" t="s">
        <v>2076</v>
      </c>
      <c r="F833" s="38" t="s">
        <v>2125</v>
      </c>
      <c r="G833" s="43">
        <v>6.0</v>
      </c>
      <c r="H833" s="38" t="s">
        <v>7</v>
      </c>
      <c r="I833" s="43" t="s">
        <v>2126</v>
      </c>
      <c r="J833" s="43"/>
      <c r="K833" s="43"/>
      <c r="L833" s="43"/>
      <c r="M833" s="43"/>
      <c r="N833" s="43"/>
      <c r="O833" s="38" t="s">
        <v>2303</v>
      </c>
      <c r="P833" s="51" t="s">
        <v>2313</v>
      </c>
      <c r="Q833" s="45">
        <v>44322.0</v>
      </c>
      <c r="R833" s="46" t="str">
        <f>IFERROR(__xludf.DUMMYFUNCTION("if(isblank($A833),"""",REGEXREPLACE($A833,   "",?(\d),?"",  ""$1""&amp;""-""&amp;$H833))"),"")</f>
        <v/>
      </c>
      <c r="S833" s="47" t="b">
        <f t="shared" si="2"/>
        <v>0</v>
      </c>
      <c r="T833" s="47" t="str">
        <f>IFERROR(__xludf.DUMMYFUNCTION("iferror(split(A833,"","",TRUE,TRUE),"""")"),"")</f>
        <v/>
      </c>
      <c r="U833" s="47"/>
      <c r="V833" s="47"/>
      <c r="W833" s="47"/>
      <c r="X833" s="46" t="str">
        <f>IFERROR(__xludf.DUMMYFUNCTION("if(T833="""","""",if($S833,""Not aligned w/ a specific learning goal."",T833&amp;"": ""&amp;vlookup(to_text(T833),'1.Learning-Goals'!$A$3:$B$100,2,FALSE)))"),"")</f>
        <v/>
      </c>
      <c r="Y833" s="46" t="str">
        <f>IFERROR(__xludf.DUMMYFUNCTION("if(U833="""","""",if($S833,""Not aligned w/ a specific learning goal."",U833&amp;"": ""&amp;vlookup(to_text(U833),'1.Learning-Goals'!$A$3:$B$100,2,FALSE)))"),"")</f>
        <v/>
      </c>
      <c r="Z833" s="46" t="str">
        <f>IFERROR(__xludf.DUMMYFUNCTION("if(V833="""","""",if($S833,""Not aligned w/ a specific learning goal."",V833&amp;"": ""&amp;vlookup(to_text(V833),'1.Learning-Goals'!$A$3:$B$100,2,FALSE)))"),"")</f>
        <v/>
      </c>
      <c r="AA833" s="46" t="str">
        <f>IFERROR(__xludf.DUMMYFUNCTION("if(W833="""","""",if($S833,""Not aligned w/ a specific learning goal."",W833&amp;"": ""&amp;vlookup(to_text(W833),'1.Learning-Goals'!$A$3:$B$100,2,FALSE)))"),"")</f>
        <v/>
      </c>
      <c r="AB833" s="48"/>
      <c r="AC833" s="48"/>
      <c r="AD833" s="48"/>
      <c r="AE833" s="48"/>
      <c r="AF833" s="48"/>
      <c r="AG833" s="48"/>
      <c r="AH833" s="48"/>
      <c r="AI833" s="48"/>
    </row>
    <row r="834">
      <c r="A834" s="41"/>
      <c r="B834" s="42" t="str">
        <f t="shared" si="1"/>
        <v/>
      </c>
      <c r="C834" s="38" t="s">
        <v>2314</v>
      </c>
      <c r="D834" s="43" t="s">
        <v>2315</v>
      </c>
      <c r="E834" s="38" t="s">
        <v>2076</v>
      </c>
      <c r="F834" s="38" t="s">
        <v>2125</v>
      </c>
      <c r="G834" s="43">
        <v>6.0</v>
      </c>
      <c r="H834" s="38" t="s">
        <v>7</v>
      </c>
      <c r="I834" s="43" t="s">
        <v>2126</v>
      </c>
      <c r="J834" s="43"/>
      <c r="K834" s="43"/>
      <c r="L834" s="43"/>
      <c r="M834" s="43"/>
      <c r="N834" s="43"/>
      <c r="O834" s="38" t="s">
        <v>2303</v>
      </c>
      <c r="P834" s="51" t="s">
        <v>2316</v>
      </c>
      <c r="Q834" s="45">
        <v>44322.0</v>
      </c>
      <c r="R834" s="46" t="str">
        <f>IFERROR(__xludf.DUMMYFUNCTION("if(isblank($A834),"""",REGEXREPLACE($A834,   "",?(\d),?"",  ""$1""&amp;""-""&amp;$H834))"),"")</f>
        <v/>
      </c>
      <c r="S834" s="47" t="b">
        <f t="shared" si="2"/>
        <v>0</v>
      </c>
      <c r="T834" s="47" t="str">
        <f>IFERROR(__xludf.DUMMYFUNCTION("iferror(split(A834,"","",TRUE,TRUE),"""")"),"")</f>
        <v/>
      </c>
      <c r="U834" s="47"/>
      <c r="V834" s="47"/>
      <c r="W834" s="47"/>
      <c r="X834" s="46" t="str">
        <f>IFERROR(__xludf.DUMMYFUNCTION("if(T834="""","""",if($S834,""Not aligned w/ a specific learning goal."",T834&amp;"": ""&amp;vlookup(to_text(T834),'1.Learning-Goals'!$A$3:$B$100,2,FALSE)))"),"")</f>
        <v/>
      </c>
      <c r="Y834" s="46" t="str">
        <f>IFERROR(__xludf.DUMMYFUNCTION("if(U834="""","""",if($S834,""Not aligned w/ a specific learning goal."",U834&amp;"": ""&amp;vlookup(to_text(U834),'1.Learning-Goals'!$A$3:$B$100,2,FALSE)))"),"")</f>
        <v/>
      </c>
      <c r="Z834" s="46" t="str">
        <f>IFERROR(__xludf.DUMMYFUNCTION("if(V834="""","""",if($S834,""Not aligned w/ a specific learning goal."",V834&amp;"": ""&amp;vlookup(to_text(V834),'1.Learning-Goals'!$A$3:$B$100,2,FALSE)))"),"")</f>
        <v/>
      </c>
      <c r="AA834" s="46" t="str">
        <f>IFERROR(__xludf.DUMMYFUNCTION("if(W834="""","""",if($S834,""Not aligned w/ a specific learning goal."",W834&amp;"": ""&amp;vlookup(to_text(W834),'1.Learning-Goals'!$A$3:$B$100,2,FALSE)))"),"")</f>
        <v/>
      </c>
      <c r="AB834" s="48"/>
      <c r="AC834" s="48"/>
      <c r="AD834" s="48"/>
      <c r="AE834" s="48"/>
      <c r="AF834" s="48"/>
      <c r="AG834" s="48"/>
      <c r="AH834" s="48"/>
      <c r="AI834" s="48"/>
    </row>
    <row r="835">
      <c r="A835" s="41"/>
      <c r="B835" s="42" t="str">
        <f t="shared" si="1"/>
        <v/>
      </c>
      <c r="C835" s="38" t="s">
        <v>2317</v>
      </c>
      <c r="D835" s="43" t="s">
        <v>2318</v>
      </c>
      <c r="E835" s="38" t="s">
        <v>2076</v>
      </c>
      <c r="F835" s="38" t="s">
        <v>2125</v>
      </c>
      <c r="G835" s="43">
        <v>6.0</v>
      </c>
      <c r="H835" s="38" t="s">
        <v>7</v>
      </c>
      <c r="I835" s="43" t="s">
        <v>2126</v>
      </c>
      <c r="J835" s="43"/>
      <c r="K835" s="43"/>
      <c r="L835" s="43"/>
      <c r="M835" s="43"/>
      <c r="N835" s="43"/>
      <c r="O835" s="38" t="s">
        <v>2303</v>
      </c>
      <c r="P835" s="51" t="s">
        <v>2319</v>
      </c>
      <c r="Q835" s="45">
        <v>44322.0</v>
      </c>
      <c r="R835" s="46" t="str">
        <f>IFERROR(__xludf.DUMMYFUNCTION("if(isblank($A835),"""",REGEXREPLACE($A835,   "",?(\d),?"",  ""$1""&amp;""-""&amp;$H835))"),"")</f>
        <v/>
      </c>
      <c r="S835" s="47" t="b">
        <f t="shared" si="2"/>
        <v>0</v>
      </c>
      <c r="T835" s="47" t="str">
        <f>IFERROR(__xludf.DUMMYFUNCTION("iferror(split(A835,"","",TRUE,TRUE),"""")"),"")</f>
        <v/>
      </c>
      <c r="U835" s="47"/>
      <c r="V835" s="47"/>
      <c r="W835" s="47"/>
      <c r="X835" s="46" t="str">
        <f>IFERROR(__xludf.DUMMYFUNCTION("if(T835="""","""",if($S835,""Not aligned w/ a specific learning goal."",T835&amp;"": ""&amp;vlookup(to_text(T835),'1.Learning-Goals'!$A$3:$B$100,2,FALSE)))"),"")</f>
        <v/>
      </c>
      <c r="Y835" s="46" t="str">
        <f>IFERROR(__xludf.DUMMYFUNCTION("if(U835="""","""",if($S835,""Not aligned w/ a specific learning goal."",U835&amp;"": ""&amp;vlookup(to_text(U835),'1.Learning-Goals'!$A$3:$B$100,2,FALSE)))"),"")</f>
        <v/>
      </c>
      <c r="Z835" s="46" t="str">
        <f>IFERROR(__xludf.DUMMYFUNCTION("if(V835="""","""",if($S835,""Not aligned w/ a specific learning goal."",V835&amp;"": ""&amp;vlookup(to_text(V835),'1.Learning-Goals'!$A$3:$B$100,2,FALSE)))"),"")</f>
        <v/>
      </c>
      <c r="AA835" s="46" t="str">
        <f>IFERROR(__xludf.DUMMYFUNCTION("if(W835="""","""",if($S835,""Not aligned w/ a specific learning goal."",W835&amp;"": ""&amp;vlookup(to_text(W835),'1.Learning-Goals'!$A$3:$B$100,2,FALSE)))"),"")</f>
        <v/>
      </c>
      <c r="AB835" s="48"/>
      <c r="AC835" s="48"/>
      <c r="AD835" s="48"/>
      <c r="AE835" s="48"/>
      <c r="AF835" s="48"/>
      <c r="AG835" s="48"/>
      <c r="AH835" s="48"/>
      <c r="AI835" s="48"/>
    </row>
    <row r="836">
      <c r="A836" s="41"/>
      <c r="B836" s="42" t="str">
        <f t="shared" si="1"/>
        <v/>
      </c>
      <c r="C836" s="38" t="s">
        <v>2320</v>
      </c>
      <c r="D836" s="43" t="s">
        <v>2321</v>
      </c>
      <c r="E836" s="38" t="s">
        <v>2076</v>
      </c>
      <c r="F836" s="38" t="s">
        <v>2125</v>
      </c>
      <c r="G836" s="43">
        <v>6.0</v>
      </c>
      <c r="H836" s="38" t="s">
        <v>7</v>
      </c>
      <c r="I836" s="43" t="s">
        <v>2126</v>
      </c>
      <c r="J836" s="43"/>
      <c r="K836" s="43"/>
      <c r="L836" s="43"/>
      <c r="M836" s="43"/>
      <c r="N836" s="43"/>
      <c r="O836" s="38" t="s">
        <v>2303</v>
      </c>
      <c r="P836" s="51" t="s">
        <v>2322</v>
      </c>
      <c r="Q836" s="45">
        <v>44322.0</v>
      </c>
      <c r="R836" s="46" t="str">
        <f>IFERROR(__xludf.DUMMYFUNCTION("if(isblank($A836),"""",REGEXREPLACE($A836,   "",?(\d),?"",  ""$1""&amp;""-""&amp;$H836))"),"")</f>
        <v/>
      </c>
      <c r="S836" s="47" t="b">
        <f t="shared" si="2"/>
        <v>0</v>
      </c>
      <c r="T836" s="47" t="str">
        <f>IFERROR(__xludf.DUMMYFUNCTION("iferror(split(A836,"","",TRUE,TRUE),"""")"),"")</f>
        <v/>
      </c>
      <c r="U836" s="47"/>
      <c r="V836" s="47"/>
      <c r="W836" s="47"/>
      <c r="X836" s="46" t="str">
        <f>IFERROR(__xludf.DUMMYFUNCTION("if(T836="""","""",if($S836,""Not aligned w/ a specific learning goal."",T836&amp;"": ""&amp;vlookup(to_text(T836),'1.Learning-Goals'!$A$3:$B$100,2,FALSE)))"),"")</f>
        <v/>
      </c>
      <c r="Y836" s="46" t="str">
        <f>IFERROR(__xludf.DUMMYFUNCTION("if(U836="""","""",if($S836,""Not aligned w/ a specific learning goal."",U836&amp;"": ""&amp;vlookup(to_text(U836),'1.Learning-Goals'!$A$3:$B$100,2,FALSE)))"),"")</f>
        <v/>
      </c>
      <c r="Z836" s="46" t="str">
        <f>IFERROR(__xludf.DUMMYFUNCTION("if(V836="""","""",if($S836,""Not aligned w/ a specific learning goal."",V836&amp;"": ""&amp;vlookup(to_text(V836),'1.Learning-Goals'!$A$3:$B$100,2,FALSE)))"),"")</f>
        <v/>
      </c>
      <c r="AA836" s="46" t="str">
        <f>IFERROR(__xludf.DUMMYFUNCTION("if(W836="""","""",if($S836,""Not aligned w/ a specific learning goal."",W836&amp;"": ""&amp;vlookup(to_text(W836),'1.Learning-Goals'!$A$3:$B$100,2,FALSE)))"),"")</f>
        <v/>
      </c>
      <c r="AB836" s="48"/>
      <c r="AC836" s="48"/>
      <c r="AD836" s="48"/>
      <c r="AE836" s="48"/>
      <c r="AF836" s="48"/>
      <c r="AG836" s="48"/>
      <c r="AH836" s="48"/>
      <c r="AI836" s="48"/>
    </row>
    <row r="837">
      <c r="A837" s="41"/>
      <c r="B837" s="42" t="str">
        <f t="shared" si="1"/>
        <v/>
      </c>
      <c r="C837" s="38" t="s">
        <v>2323</v>
      </c>
      <c r="D837" s="43" t="s">
        <v>2324</v>
      </c>
      <c r="E837" s="38" t="s">
        <v>2076</v>
      </c>
      <c r="F837" s="38" t="s">
        <v>2092</v>
      </c>
      <c r="G837" s="43">
        <v>6.0</v>
      </c>
      <c r="H837" s="38" t="s">
        <v>7</v>
      </c>
      <c r="I837" s="43" t="s">
        <v>2093</v>
      </c>
      <c r="J837" s="43"/>
      <c r="K837" s="43"/>
      <c r="L837" s="43"/>
      <c r="M837" s="43"/>
      <c r="N837" s="43"/>
      <c r="O837" s="38" t="s">
        <v>2325</v>
      </c>
      <c r="P837" s="51" t="s">
        <v>2326</v>
      </c>
      <c r="Q837" s="45">
        <v>44322.0</v>
      </c>
      <c r="R837" s="46" t="str">
        <f>IFERROR(__xludf.DUMMYFUNCTION("if(isblank($A837),"""",REGEXREPLACE($A837,   "",?(\d),?"",  ""$1""&amp;""-""&amp;$H837))"),"")</f>
        <v/>
      </c>
      <c r="S837" s="47" t="b">
        <f t="shared" si="2"/>
        <v>0</v>
      </c>
      <c r="T837" s="47" t="str">
        <f>IFERROR(__xludf.DUMMYFUNCTION("iferror(split(A837,"","",TRUE,TRUE),"""")"),"")</f>
        <v/>
      </c>
      <c r="U837" s="47"/>
      <c r="V837" s="47"/>
      <c r="W837" s="47"/>
      <c r="X837" s="46" t="str">
        <f>IFERROR(__xludf.DUMMYFUNCTION("if(T837="""","""",if($S837,""Not aligned w/ a specific learning goal."",T837&amp;"": ""&amp;vlookup(to_text(T837),'1.Learning-Goals'!$A$3:$B$100,2,FALSE)))"),"")</f>
        <v/>
      </c>
      <c r="Y837" s="46" t="str">
        <f>IFERROR(__xludf.DUMMYFUNCTION("if(U837="""","""",if($S837,""Not aligned w/ a specific learning goal."",U837&amp;"": ""&amp;vlookup(to_text(U837),'1.Learning-Goals'!$A$3:$B$100,2,FALSE)))"),"")</f>
        <v/>
      </c>
      <c r="Z837" s="46" t="str">
        <f>IFERROR(__xludf.DUMMYFUNCTION("if(V837="""","""",if($S837,""Not aligned w/ a specific learning goal."",V837&amp;"": ""&amp;vlookup(to_text(V837),'1.Learning-Goals'!$A$3:$B$100,2,FALSE)))"),"")</f>
        <v/>
      </c>
      <c r="AA837" s="46" t="str">
        <f>IFERROR(__xludf.DUMMYFUNCTION("if(W837="""","""",if($S837,""Not aligned w/ a specific learning goal."",W837&amp;"": ""&amp;vlookup(to_text(W837),'1.Learning-Goals'!$A$3:$B$100,2,FALSE)))"),"")</f>
        <v/>
      </c>
      <c r="AB837" s="48"/>
      <c r="AC837" s="48"/>
      <c r="AD837" s="48"/>
      <c r="AE837" s="48"/>
      <c r="AF837" s="48"/>
      <c r="AG837" s="48"/>
      <c r="AH837" s="48"/>
      <c r="AI837" s="48"/>
    </row>
    <row r="838">
      <c r="A838" s="49" t="s">
        <v>16</v>
      </c>
      <c r="B838" s="42" t="str">
        <f t="shared" si="1"/>
        <v>3: Test hypotheses by interpreting histograms, scatter plots, and boxplots of real biological data</v>
      </c>
      <c r="C838" s="38" t="s">
        <v>2327</v>
      </c>
      <c r="D838" s="43" t="s">
        <v>2328</v>
      </c>
      <c r="E838" s="38" t="s">
        <v>2076</v>
      </c>
      <c r="F838" s="38" t="s">
        <v>2092</v>
      </c>
      <c r="G838" s="43">
        <v>6.0</v>
      </c>
      <c r="H838" s="38" t="s">
        <v>7</v>
      </c>
      <c r="I838" s="43" t="s">
        <v>2093</v>
      </c>
      <c r="J838" s="43"/>
      <c r="K838" s="43"/>
      <c r="L838" s="43"/>
      <c r="M838" s="43"/>
      <c r="N838" s="43"/>
      <c r="O838" s="38" t="s">
        <v>2325</v>
      </c>
      <c r="P838" s="51" t="s">
        <v>2329</v>
      </c>
      <c r="Q838" s="45">
        <v>44322.0</v>
      </c>
      <c r="R838" s="46" t="str">
        <f>IFERROR(__xludf.DUMMYFUNCTION("if(isblank($A838),"""",REGEXREPLACE($A838,   "",?(\d),?"",  ""$1""&amp;""-""&amp;$H838))"),"3-Math")</f>
        <v>3-Math</v>
      </c>
      <c r="S838" s="47" t="b">
        <f t="shared" si="2"/>
        <v>0</v>
      </c>
      <c r="T838" s="47">
        <f>IFERROR(__xludf.DUMMYFUNCTION("iferror(split(A838,"","",TRUE,TRUE),"""")"),3.0)</f>
        <v>3</v>
      </c>
      <c r="U838" s="47"/>
      <c r="V838" s="47"/>
      <c r="W838" s="47"/>
      <c r="X838" s="46" t="str">
        <f>IFERROR(__xludf.DUMMYFUNCTION("if(T838="""","""",if($S838,""Not aligned w/ a specific learning goal."",T838&amp;"": ""&amp;vlookup(to_text(T838),'1.Learning-Goals'!$A$3:$B$100,2,FALSE)))"),"3: Test hypotheses by interpreting histograms, scatter plots, and boxplots of real biological data")</f>
        <v>3: Test hypotheses by interpreting histograms, scatter plots, and boxplots of real biological data</v>
      </c>
      <c r="Y838" s="46" t="str">
        <f>IFERROR(__xludf.DUMMYFUNCTION("if(U838="""","""",if($S838,""Not aligned w/ a specific learning goal."",U838&amp;"": ""&amp;vlookup(to_text(U838),'1.Learning-Goals'!$A$3:$B$100,2,FALSE)))"),"")</f>
        <v/>
      </c>
      <c r="Z838" s="46" t="str">
        <f>IFERROR(__xludf.DUMMYFUNCTION("if(V838="""","""",if($S838,""Not aligned w/ a specific learning goal."",V838&amp;"": ""&amp;vlookup(to_text(V838),'1.Learning-Goals'!$A$3:$B$100,2,FALSE)))"),"")</f>
        <v/>
      </c>
      <c r="AA838" s="46" t="str">
        <f>IFERROR(__xludf.DUMMYFUNCTION("if(W838="""","""",if($S838,""Not aligned w/ a specific learning goal."",W838&amp;"": ""&amp;vlookup(to_text(W838),'1.Learning-Goals'!$A$3:$B$100,2,FALSE)))"),"")</f>
        <v/>
      </c>
      <c r="AB838" s="48"/>
      <c r="AC838" s="48"/>
      <c r="AD838" s="48"/>
      <c r="AE838" s="48"/>
      <c r="AF838" s="48"/>
      <c r="AG838" s="48"/>
      <c r="AH838" s="48"/>
      <c r="AI838" s="48"/>
    </row>
    <row r="839">
      <c r="A839" s="41"/>
      <c r="B839" s="42" t="str">
        <f t="shared" si="1"/>
        <v/>
      </c>
      <c r="C839" s="38" t="s">
        <v>2330</v>
      </c>
      <c r="D839" s="43" t="s">
        <v>2331</v>
      </c>
      <c r="E839" s="38" t="s">
        <v>2076</v>
      </c>
      <c r="F839" s="38" t="s">
        <v>2092</v>
      </c>
      <c r="G839" s="43">
        <v>6.0</v>
      </c>
      <c r="H839" s="38" t="s">
        <v>7</v>
      </c>
      <c r="I839" s="43" t="s">
        <v>2093</v>
      </c>
      <c r="J839" s="43"/>
      <c r="K839" s="43"/>
      <c r="L839" s="43"/>
      <c r="M839" s="43"/>
      <c r="N839" s="43"/>
      <c r="O839" s="38" t="s">
        <v>2325</v>
      </c>
      <c r="P839" s="51" t="s">
        <v>2332</v>
      </c>
      <c r="Q839" s="45">
        <v>44322.0</v>
      </c>
      <c r="R839" s="46" t="str">
        <f>IFERROR(__xludf.DUMMYFUNCTION("if(isblank($A839),"""",REGEXREPLACE($A839,   "",?(\d),?"",  ""$1""&amp;""-""&amp;$H839))"),"")</f>
        <v/>
      </c>
      <c r="S839" s="47" t="b">
        <f t="shared" si="2"/>
        <v>0</v>
      </c>
      <c r="T839" s="47" t="str">
        <f>IFERROR(__xludf.DUMMYFUNCTION("iferror(split(A839,"","",TRUE,TRUE),"""")"),"")</f>
        <v/>
      </c>
      <c r="U839" s="47"/>
      <c r="V839" s="47"/>
      <c r="W839" s="47"/>
      <c r="X839" s="46" t="str">
        <f>IFERROR(__xludf.DUMMYFUNCTION("if(T839="""","""",if($S839,""Not aligned w/ a specific learning goal."",T839&amp;"": ""&amp;vlookup(to_text(T839),'1.Learning-Goals'!$A$3:$B$100,2,FALSE)))"),"")</f>
        <v/>
      </c>
      <c r="Y839" s="46" t="str">
        <f>IFERROR(__xludf.DUMMYFUNCTION("if(U839="""","""",if($S839,""Not aligned w/ a specific learning goal."",U839&amp;"": ""&amp;vlookup(to_text(U839),'1.Learning-Goals'!$A$3:$B$100,2,FALSE)))"),"")</f>
        <v/>
      </c>
      <c r="Z839" s="46" t="str">
        <f>IFERROR(__xludf.DUMMYFUNCTION("if(V839="""","""",if($S839,""Not aligned w/ a specific learning goal."",V839&amp;"": ""&amp;vlookup(to_text(V839),'1.Learning-Goals'!$A$3:$B$100,2,FALSE)))"),"")</f>
        <v/>
      </c>
      <c r="AA839" s="46" t="str">
        <f>IFERROR(__xludf.DUMMYFUNCTION("if(W839="""","""",if($S839,""Not aligned w/ a specific learning goal."",W839&amp;"": ""&amp;vlookup(to_text(W839),'1.Learning-Goals'!$A$3:$B$100,2,FALSE)))"),"")</f>
        <v/>
      </c>
      <c r="AB839" s="48"/>
      <c r="AC839" s="48"/>
      <c r="AD839" s="48"/>
      <c r="AE839" s="48"/>
      <c r="AF839" s="48"/>
      <c r="AG839" s="48"/>
      <c r="AH839" s="48"/>
      <c r="AI839" s="48"/>
    </row>
    <row r="840">
      <c r="A840" s="49" t="s">
        <v>18</v>
      </c>
      <c r="B840" s="42" t="str">
        <f t="shared" si="1"/>
        <v>4: Understand that biological data are variable and use statistical language (e.g. mean, range) and data visualization to describe such variation</v>
      </c>
      <c r="C840" s="38" t="s">
        <v>2333</v>
      </c>
      <c r="D840" s="43" t="s">
        <v>2334</v>
      </c>
      <c r="E840" s="38" t="s">
        <v>2076</v>
      </c>
      <c r="F840" s="38" t="s">
        <v>2092</v>
      </c>
      <c r="G840" s="43">
        <v>6.0</v>
      </c>
      <c r="H840" s="38" t="s">
        <v>7</v>
      </c>
      <c r="I840" s="43" t="s">
        <v>2093</v>
      </c>
      <c r="J840" s="43"/>
      <c r="K840" s="43"/>
      <c r="L840" s="43"/>
      <c r="M840" s="43"/>
      <c r="N840" s="43"/>
      <c r="O840" s="38" t="s">
        <v>2325</v>
      </c>
      <c r="P840" s="51" t="s">
        <v>2335</v>
      </c>
      <c r="Q840" s="45">
        <v>44322.0</v>
      </c>
      <c r="R840" s="46" t="str">
        <f>IFERROR(__xludf.DUMMYFUNCTION("if(isblank($A840),"""",REGEXREPLACE($A840,   "",?(\d),?"",  ""$1""&amp;""-""&amp;$H840))"),"4-Math")</f>
        <v>4-Math</v>
      </c>
      <c r="S840" s="47" t="b">
        <f t="shared" si="2"/>
        <v>0</v>
      </c>
      <c r="T840" s="47">
        <f>IFERROR(__xludf.DUMMYFUNCTION("iferror(split(A840,"","",TRUE,TRUE),"""")"),4.0)</f>
        <v>4</v>
      </c>
      <c r="U840" s="47"/>
      <c r="V840" s="47"/>
      <c r="W840" s="47"/>
      <c r="X840" s="46" t="str">
        <f>IFERROR(__xludf.DUMMYFUNCTION("if(T840="""","""",if($S840,""Not aligned w/ a specific learning goal."",T840&amp;"": ""&amp;vlookup(to_text(T840),'1.Learning-Goals'!$A$3:$B$100,2,FALSE)))"),"4: Understand that biological data are variable and use statistical language (e.g. mean, range) and data visualization to describe such variation")</f>
        <v>4: Understand that biological data are variable and use statistical language (e.g. mean, range) and data visualization to describe such variation</v>
      </c>
      <c r="Y840" s="46" t="str">
        <f>IFERROR(__xludf.DUMMYFUNCTION("if(U840="""","""",if($S840,""Not aligned w/ a specific learning goal."",U840&amp;"": ""&amp;vlookup(to_text(U840),'1.Learning-Goals'!$A$3:$B$100,2,FALSE)))"),"")</f>
        <v/>
      </c>
      <c r="Z840" s="46" t="str">
        <f>IFERROR(__xludf.DUMMYFUNCTION("if(V840="""","""",if($S840,""Not aligned w/ a specific learning goal."",V840&amp;"": ""&amp;vlookup(to_text(V840),'1.Learning-Goals'!$A$3:$B$100,2,FALSE)))"),"")</f>
        <v/>
      </c>
      <c r="AA840" s="46" t="str">
        <f>IFERROR(__xludf.DUMMYFUNCTION("if(W840="""","""",if($S840,""Not aligned w/ a specific learning goal."",W840&amp;"": ""&amp;vlookup(to_text(W840),'1.Learning-Goals'!$A$3:$B$100,2,FALSE)))"),"")</f>
        <v/>
      </c>
      <c r="AB840" s="48"/>
      <c r="AC840" s="48"/>
      <c r="AD840" s="48"/>
      <c r="AE840" s="48"/>
      <c r="AF840" s="48"/>
      <c r="AG840" s="48"/>
      <c r="AH840" s="48"/>
      <c r="AI840" s="48"/>
    </row>
    <row r="841">
      <c r="A841" s="41"/>
      <c r="B841" s="42" t="str">
        <f t="shared" si="1"/>
        <v/>
      </c>
      <c r="C841" s="38" t="s">
        <v>2336</v>
      </c>
      <c r="D841" s="43" t="s">
        <v>2337</v>
      </c>
      <c r="E841" s="38" t="s">
        <v>2076</v>
      </c>
      <c r="F841" s="38" t="s">
        <v>2092</v>
      </c>
      <c r="G841" s="43">
        <v>6.0</v>
      </c>
      <c r="H841" s="38" t="s">
        <v>7</v>
      </c>
      <c r="I841" s="43" t="s">
        <v>2093</v>
      </c>
      <c r="J841" s="43"/>
      <c r="K841" s="43"/>
      <c r="L841" s="43"/>
      <c r="M841" s="43"/>
      <c r="N841" s="43"/>
      <c r="O841" s="38" t="s">
        <v>2325</v>
      </c>
      <c r="P841" s="51" t="s">
        <v>2338</v>
      </c>
      <c r="Q841" s="45">
        <v>44322.0</v>
      </c>
      <c r="R841" s="46" t="str">
        <f>IFERROR(__xludf.DUMMYFUNCTION("if(isblank($A841),"""",REGEXREPLACE($A841,   "",?(\d),?"",  ""$1""&amp;""-""&amp;$H841))"),"")</f>
        <v/>
      </c>
      <c r="S841" s="47" t="b">
        <f t="shared" si="2"/>
        <v>0</v>
      </c>
      <c r="T841" s="47" t="str">
        <f>IFERROR(__xludf.DUMMYFUNCTION("iferror(split(A841,"","",TRUE,TRUE),"""")"),"")</f>
        <v/>
      </c>
      <c r="U841" s="47"/>
      <c r="V841" s="47"/>
      <c r="W841" s="47"/>
      <c r="X841" s="46" t="str">
        <f>IFERROR(__xludf.DUMMYFUNCTION("if(T841="""","""",if($S841,""Not aligned w/ a specific learning goal."",T841&amp;"": ""&amp;vlookup(to_text(T841),'1.Learning-Goals'!$A$3:$B$100,2,FALSE)))"),"")</f>
        <v/>
      </c>
      <c r="Y841" s="46" t="str">
        <f>IFERROR(__xludf.DUMMYFUNCTION("if(U841="""","""",if($S841,""Not aligned w/ a specific learning goal."",U841&amp;"": ""&amp;vlookup(to_text(U841),'1.Learning-Goals'!$A$3:$B$100,2,FALSE)))"),"")</f>
        <v/>
      </c>
      <c r="Z841" s="46" t="str">
        <f>IFERROR(__xludf.DUMMYFUNCTION("if(V841="""","""",if($S841,""Not aligned w/ a specific learning goal."",V841&amp;"": ""&amp;vlookup(to_text(V841),'1.Learning-Goals'!$A$3:$B$100,2,FALSE)))"),"")</f>
        <v/>
      </c>
      <c r="AA841" s="46" t="str">
        <f>IFERROR(__xludf.DUMMYFUNCTION("if(W841="""","""",if($S841,""Not aligned w/ a specific learning goal."",W841&amp;"": ""&amp;vlookup(to_text(W841),'1.Learning-Goals'!$A$3:$B$100,2,FALSE)))"),"")</f>
        <v/>
      </c>
      <c r="AB841" s="48"/>
      <c r="AC841" s="48"/>
      <c r="AD841" s="48"/>
      <c r="AE841" s="48"/>
      <c r="AF841" s="48"/>
      <c r="AG841" s="48"/>
      <c r="AH841" s="48"/>
      <c r="AI841" s="48"/>
    </row>
    <row r="842">
      <c r="A842" s="41"/>
      <c r="B842" s="42" t="str">
        <f t="shared" si="1"/>
        <v/>
      </c>
      <c r="C842" s="38" t="s">
        <v>2339</v>
      </c>
      <c r="D842" s="43" t="s">
        <v>2340</v>
      </c>
      <c r="E842" s="38" t="s">
        <v>2076</v>
      </c>
      <c r="F842" s="38" t="s">
        <v>2092</v>
      </c>
      <c r="G842" s="43">
        <v>6.0</v>
      </c>
      <c r="H842" s="38" t="s">
        <v>7</v>
      </c>
      <c r="I842" s="43" t="s">
        <v>2093</v>
      </c>
      <c r="J842" s="43"/>
      <c r="K842" s="43"/>
      <c r="L842" s="43"/>
      <c r="M842" s="43"/>
      <c r="N842" s="43"/>
      <c r="O842" s="38" t="s">
        <v>2325</v>
      </c>
      <c r="P842" s="51" t="s">
        <v>2341</v>
      </c>
      <c r="Q842" s="45">
        <v>44322.0</v>
      </c>
      <c r="R842" s="46" t="str">
        <f>IFERROR(__xludf.DUMMYFUNCTION("if(isblank($A842),"""",REGEXREPLACE($A842,   "",?(\d),?"",  ""$1""&amp;""-""&amp;$H842))"),"")</f>
        <v/>
      </c>
      <c r="S842" s="47" t="b">
        <f t="shared" si="2"/>
        <v>0</v>
      </c>
      <c r="T842" s="47" t="str">
        <f>IFERROR(__xludf.DUMMYFUNCTION("iferror(split(A842,"","",TRUE,TRUE),"""")"),"")</f>
        <v/>
      </c>
      <c r="U842" s="47"/>
      <c r="V842" s="47"/>
      <c r="W842" s="47"/>
      <c r="X842" s="46" t="str">
        <f>IFERROR(__xludf.DUMMYFUNCTION("if(T842="""","""",if($S842,""Not aligned w/ a specific learning goal."",T842&amp;"": ""&amp;vlookup(to_text(T842),'1.Learning-Goals'!$A$3:$B$100,2,FALSE)))"),"")</f>
        <v/>
      </c>
      <c r="Y842" s="46" t="str">
        <f>IFERROR(__xludf.DUMMYFUNCTION("if(U842="""","""",if($S842,""Not aligned w/ a specific learning goal."",U842&amp;"": ""&amp;vlookup(to_text(U842),'1.Learning-Goals'!$A$3:$B$100,2,FALSE)))"),"")</f>
        <v/>
      </c>
      <c r="Z842" s="46" t="str">
        <f>IFERROR(__xludf.DUMMYFUNCTION("if(V842="""","""",if($S842,""Not aligned w/ a specific learning goal."",V842&amp;"": ""&amp;vlookup(to_text(V842),'1.Learning-Goals'!$A$3:$B$100,2,FALSE)))"),"")</f>
        <v/>
      </c>
      <c r="AA842" s="46" t="str">
        <f>IFERROR(__xludf.DUMMYFUNCTION("if(W842="""","""",if($S842,""Not aligned w/ a specific learning goal."",W842&amp;"": ""&amp;vlookup(to_text(W842),'1.Learning-Goals'!$A$3:$B$100,2,FALSE)))"),"")</f>
        <v/>
      </c>
      <c r="AB842" s="48"/>
      <c r="AC842" s="48"/>
      <c r="AD842" s="48"/>
      <c r="AE842" s="48"/>
      <c r="AF842" s="48"/>
      <c r="AG842" s="48"/>
      <c r="AH842" s="48"/>
      <c r="AI842" s="48"/>
    </row>
    <row r="843">
      <c r="A843" s="41"/>
      <c r="B843" s="42" t="str">
        <f t="shared" si="1"/>
        <v/>
      </c>
      <c r="C843" s="38" t="s">
        <v>2342</v>
      </c>
      <c r="D843" s="43" t="s">
        <v>2343</v>
      </c>
      <c r="E843" s="38" t="s">
        <v>2076</v>
      </c>
      <c r="F843" s="38" t="s">
        <v>2092</v>
      </c>
      <c r="G843" s="43">
        <v>6.0</v>
      </c>
      <c r="H843" s="38" t="s">
        <v>7</v>
      </c>
      <c r="I843" s="43" t="s">
        <v>2093</v>
      </c>
      <c r="J843" s="43"/>
      <c r="K843" s="43"/>
      <c r="L843" s="43"/>
      <c r="M843" s="43"/>
      <c r="N843" s="43"/>
      <c r="O843" s="38" t="s">
        <v>2325</v>
      </c>
      <c r="P843" s="51" t="s">
        <v>2344</v>
      </c>
      <c r="Q843" s="45">
        <v>44322.0</v>
      </c>
      <c r="R843" s="46" t="str">
        <f>IFERROR(__xludf.DUMMYFUNCTION("if(isblank($A843),"""",REGEXREPLACE($A843,   "",?(\d),?"",  ""$1""&amp;""-""&amp;$H843))"),"")</f>
        <v/>
      </c>
      <c r="S843" s="47" t="b">
        <f t="shared" si="2"/>
        <v>0</v>
      </c>
      <c r="T843" s="47" t="str">
        <f>IFERROR(__xludf.DUMMYFUNCTION("iferror(split(A843,"","",TRUE,TRUE),"""")"),"")</f>
        <v/>
      </c>
      <c r="U843" s="47"/>
      <c r="V843" s="47"/>
      <c r="W843" s="47"/>
      <c r="X843" s="46" t="str">
        <f>IFERROR(__xludf.DUMMYFUNCTION("if(T843="""","""",if($S843,""Not aligned w/ a specific learning goal."",T843&amp;"": ""&amp;vlookup(to_text(T843),'1.Learning-Goals'!$A$3:$B$100,2,FALSE)))"),"")</f>
        <v/>
      </c>
      <c r="Y843" s="46" t="str">
        <f>IFERROR(__xludf.DUMMYFUNCTION("if(U843="""","""",if($S843,""Not aligned w/ a specific learning goal."",U843&amp;"": ""&amp;vlookup(to_text(U843),'1.Learning-Goals'!$A$3:$B$100,2,FALSE)))"),"")</f>
        <v/>
      </c>
      <c r="Z843" s="46" t="str">
        <f>IFERROR(__xludf.DUMMYFUNCTION("if(V843="""","""",if($S843,""Not aligned w/ a specific learning goal."",V843&amp;"": ""&amp;vlookup(to_text(V843),'1.Learning-Goals'!$A$3:$B$100,2,FALSE)))"),"")</f>
        <v/>
      </c>
      <c r="AA843" s="46" t="str">
        <f>IFERROR(__xludf.DUMMYFUNCTION("if(W843="""","""",if($S843,""Not aligned w/ a specific learning goal."",W843&amp;"": ""&amp;vlookup(to_text(W843),'1.Learning-Goals'!$A$3:$B$100,2,FALSE)))"),"")</f>
        <v/>
      </c>
      <c r="AB843" s="48"/>
      <c r="AC843" s="48"/>
      <c r="AD843" s="48"/>
      <c r="AE843" s="48"/>
      <c r="AF843" s="48"/>
      <c r="AG843" s="48"/>
      <c r="AH843" s="48"/>
      <c r="AI843" s="48"/>
    </row>
    <row r="844">
      <c r="A844" s="41"/>
      <c r="B844" s="42" t="str">
        <f t="shared" si="1"/>
        <v/>
      </c>
      <c r="C844" s="38" t="s">
        <v>2345</v>
      </c>
      <c r="D844" s="43" t="s">
        <v>2346</v>
      </c>
      <c r="E844" s="38" t="s">
        <v>2076</v>
      </c>
      <c r="F844" s="38" t="s">
        <v>2092</v>
      </c>
      <c r="G844" s="43">
        <v>6.0</v>
      </c>
      <c r="H844" s="38" t="s">
        <v>7</v>
      </c>
      <c r="I844" s="43" t="s">
        <v>2093</v>
      </c>
      <c r="J844" s="43"/>
      <c r="K844" s="43"/>
      <c r="L844" s="43"/>
      <c r="M844" s="43"/>
      <c r="N844" s="43"/>
      <c r="O844" s="38" t="s">
        <v>2325</v>
      </c>
      <c r="P844" s="51" t="s">
        <v>2347</v>
      </c>
      <c r="Q844" s="45">
        <v>44322.0</v>
      </c>
      <c r="R844" s="46" t="str">
        <f>IFERROR(__xludf.DUMMYFUNCTION("if(isblank($A844),"""",REGEXREPLACE($A844,   "",?(\d),?"",  ""$1""&amp;""-""&amp;$H844))"),"")</f>
        <v/>
      </c>
      <c r="S844" s="47" t="b">
        <f t="shared" si="2"/>
        <v>0</v>
      </c>
      <c r="T844" s="47" t="str">
        <f>IFERROR(__xludf.DUMMYFUNCTION("iferror(split(A844,"","",TRUE,TRUE),"""")"),"")</f>
        <v/>
      </c>
      <c r="U844" s="47"/>
      <c r="V844" s="47"/>
      <c r="W844" s="47"/>
      <c r="X844" s="46" t="str">
        <f>IFERROR(__xludf.DUMMYFUNCTION("if(T844="""","""",if($S844,""Not aligned w/ a specific learning goal."",T844&amp;"": ""&amp;vlookup(to_text(T844),'1.Learning-Goals'!$A$3:$B$100,2,FALSE)))"),"")</f>
        <v/>
      </c>
      <c r="Y844" s="46" t="str">
        <f>IFERROR(__xludf.DUMMYFUNCTION("if(U844="""","""",if($S844,""Not aligned w/ a specific learning goal."",U844&amp;"": ""&amp;vlookup(to_text(U844),'1.Learning-Goals'!$A$3:$B$100,2,FALSE)))"),"")</f>
        <v/>
      </c>
      <c r="Z844" s="46" t="str">
        <f>IFERROR(__xludf.DUMMYFUNCTION("if(V844="""","""",if($S844,""Not aligned w/ a specific learning goal."",V844&amp;"": ""&amp;vlookup(to_text(V844),'1.Learning-Goals'!$A$3:$B$100,2,FALSE)))"),"")</f>
        <v/>
      </c>
      <c r="AA844" s="46" t="str">
        <f>IFERROR(__xludf.DUMMYFUNCTION("if(W844="""","""",if($S844,""Not aligned w/ a specific learning goal."",W844&amp;"": ""&amp;vlookup(to_text(W844),'1.Learning-Goals'!$A$3:$B$100,2,FALSE)))"),"")</f>
        <v/>
      </c>
      <c r="AB844" s="48"/>
      <c r="AC844" s="48"/>
      <c r="AD844" s="48"/>
      <c r="AE844" s="48"/>
      <c r="AF844" s="48"/>
      <c r="AG844" s="48"/>
      <c r="AH844" s="48"/>
      <c r="AI844" s="48"/>
    </row>
    <row r="845">
      <c r="A845" s="41"/>
      <c r="B845" s="42" t="str">
        <f t="shared" si="1"/>
        <v/>
      </c>
      <c r="C845" s="38" t="s">
        <v>2348</v>
      </c>
      <c r="D845" s="43" t="s">
        <v>2349</v>
      </c>
      <c r="E845" s="38" t="s">
        <v>2076</v>
      </c>
      <c r="F845" s="38" t="s">
        <v>2092</v>
      </c>
      <c r="G845" s="43">
        <v>6.0</v>
      </c>
      <c r="H845" s="38" t="s">
        <v>7</v>
      </c>
      <c r="I845" s="43" t="s">
        <v>2093</v>
      </c>
      <c r="J845" s="43"/>
      <c r="K845" s="43"/>
      <c r="L845" s="43"/>
      <c r="M845" s="43"/>
      <c r="N845" s="43"/>
      <c r="O845" s="38" t="s">
        <v>2325</v>
      </c>
      <c r="P845" s="51" t="s">
        <v>2350</v>
      </c>
      <c r="Q845" s="45">
        <v>44322.0</v>
      </c>
      <c r="R845" s="46" t="str">
        <f>IFERROR(__xludf.DUMMYFUNCTION("if(isblank($A845),"""",REGEXREPLACE($A845,   "",?(\d),?"",  ""$1""&amp;""-""&amp;$H845))"),"")</f>
        <v/>
      </c>
      <c r="S845" s="47" t="b">
        <f t="shared" si="2"/>
        <v>0</v>
      </c>
      <c r="T845" s="47" t="str">
        <f>IFERROR(__xludf.DUMMYFUNCTION("iferror(split(A845,"","",TRUE,TRUE),"""")"),"")</f>
        <v/>
      </c>
      <c r="U845" s="47"/>
      <c r="V845" s="47"/>
      <c r="W845" s="47"/>
      <c r="X845" s="46" t="str">
        <f>IFERROR(__xludf.DUMMYFUNCTION("if(T845="""","""",if($S845,""Not aligned w/ a specific learning goal."",T845&amp;"": ""&amp;vlookup(to_text(T845),'1.Learning-Goals'!$A$3:$B$100,2,FALSE)))"),"")</f>
        <v/>
      </c>
      <c r="Y845" s="46" t="str">
        <f>IFERROR(__xludf.DUMMYFUNCTION("if(U845="""","""",if($S845,""Not aligned w/ a specific learning goal."",U845&amp;"": ""&amp;vlookup(to_text(U845),'1.Learning-Goals'!$A$3:$B$100,2,FALSE)))"),"")</f>
        <v/>
      </c>
      <c r="Z845" s="46" t="str">
        <f>IFERROR(__xludf.DUMMYFUNCTION("if(V845="""","""",if($S845,""Not aligned w/ a specific learning goal."",V845&amp;"": ""&amp;vlookup(to_text(V845),'1.Learning-Goals'!$A$3:$B$100,2,FALSE)))"),"")</f>
        <v/>
      </c>
      <c r="AA845" s="46" t="str">
        <f>IFERROR(__xludf.DUMMYFUNCTION("if(W845="""","""",if($S845,""Not aligned w/ a specific learning goal."",W845&amp;"": ""&amp;vlookup(to_text(W845),'1.Learning-Goals'!$A$3:$B$100,2,FALSE)))"),"")</f>
        <v/>
      </c>
      <c r="AB845" s="48"/>
      <c r="AC845" s="48"/>
      <c r="AD845" s="48"/>
      <c r="AE845" s="48"/>
      <c r="AF845" s="48"/>
      <c r="AG845" s="48"/>
      <c r="AH845" s="48"/>
      <c r="AI845" s="48"/>
    </row>
    <row r="846">
      <c r="A846" s="41"/>
      <c r="B846" s="42" t="str">
        <f t="shared" si="1"/>
        <v/>
      </c>
      <c r="C846" s="38" t="s">
        <v>2351</v>
      </c>
      <c r="D846" s="43" t="s">
        <v>2352</v>
      </c>
      <c r="E846" s="38" t="s">
        <v>2076</v>
      </c>
      <c r="F846" s="38" t="s">
        <v>2077</v>
      </c>
      <c r="G846" s="43">
        <v>7.0</v>
      </c>
      <c r="H846" s="38" t="s">
        <v>7</v>
      </c>
      <c r="I846" s="43" t="s">
        <v>2078</v>
      </c>
      <c r="J846" s="43"/>
      <c r="K846" s="43"/>
      <c r="L846" s="43"/>
      <c r="M846" s="43"/>
      <c r="N846" s="43"/>
      <c r="O846" s="38" t="s">
        <v>2208</v>
      </c>
      <c r="P846" s="51" t="s">
        <v>2353</v>
      </c>
      <c r="Q846" s="45">
        <v>44385.0</v>
      </c>
      <c r="R846" s="46" t="str">
        <f>IFERROR(__xludf.DUMMYFUNCTION("if(isblank($A846),"""",REGEXREPLACE($A846,   "",?(\d),?"",  ""$1""&amp;""-""&amp;$H846))"),"")</f>
        <v/>
      </c>
      <c r="S846" s="47" t="b">
        <f t="shared" si="2"/>
        <v>0</v>
      </c>
      <c r="T846" s="47" t="str">
        <f>IFERROR(__xludf.DUMMYFUNCTION("iferror(split(A846,"","",TRUE,TRUE),"""")"),"")</f>
        <v/>
      </c>
      <c r="U846" s="47"/>
      <c r="V846" s="47"/>
      <c r="W846" s="47"/>
      <c r="X846" s="46" t="str">
        <f>IFERROR(__xludf.DUMMYFUNCTION("if(T846="""","""",if($S846,""Not aligned w/ a specific learning goal."",T846&amp;"": ""&amp;vlookup(to_text(T846),'1.Learning-Goals'!$A$3:$B$100,2,FALSE)))"),"")</f>
        <v/>
      </c>
      <c r="Y846" s="46" t="str">
        <f>IFERROR(__xludf.DUMMYFUNCTION("if(U846="""","""",if($S846,""Not aligned w/ a specific learning goal."",U846&amp;"": ""&amp;vlookup(to_text(U846),'1.Learning-Goals'!$A$3:$B$100,2,FALSE)))"),"")</f>
        <v/>
      </c>
      <c r="Z846" s="46" t="str">
        <f>IFERROR(__xludf.DUMMYFUNCTION("if(V846="""","""",if($S846,""Not aligned w/ a specific learning goal."",V846&amp;"": ""&amp;vlookup(to_text(V846),'1.Learning-Goals'!$A$3:$B$100,2,FALSE)))"),"")</f>
        <v/>
      </c>
      <c r="AA846" s="46" t="str">
        <f>IFERROR(__xludf.DUMMYFUNCTION("if(W846="""","""",if($S846,""Not aligned w/ a specific learning goal."",W846&amp;"": ""&amp;vlookup(to_text(W846),'1.Learning-Goals'!$A$3:$B$100,2,FALSE)))"),"")</f>
        <v/>
      </c>
      <c r="AB846" s="48"/>
      <c r="AC846" s="48"/>
      <c r="AD846" s="48"/>
      <c r="AE846" s="48"/>
      <c r="AF846" s="48"/>
      <c r="AG846" s="48"/>
      <c r="AH846" s="48"/>
      <c r="AI846" s="48"/>
    </row>
    <row r="847">
      <c r="A847" s="41"/>
      <c r="B847" s="42" t="str">
        <f t="shared" si="1"/>
        <v/>
      </c>
      <c r="C847" s="38" t="s">
        <v>2354</v>
      </c>
      <c r="D847" s="43" t="s">
        <v>2355</v>
      </c>
      <c r="E847" s="38" t="s">
        <v>2076</v>
      </c>
      <c r="F847" s="38" t="s">
        <v>2077</v>
      </c>
      <c r="G847" s="43">
        <v>7.0</v>
      </c>
      <c r="H847" s="38" t="s">
        <v>7</v>
      </c>
      <c r="I847" s="43" t="s">
        <v>2078</v>
      </c>
      <c r="J847" s="43"/>
      <c r="K847" s="43"/>
      <c r="L847" s="43"/>
      <c r="M847" s="43"/>
      <c r="N847" s="43"/>
      <c r="O847" s="38" t="s">
        <v>2208</v>
      </c>
      <c r="P847" s="51" t="s">
        <v>2356</v>
      </c>
      <c r="Q847" s="45">
        <v>44385.0</v>
      </c>
      <c r="R847" s="46" t="str">
        <f>IFERROR(__xludf.DUMMYFUNCTION("if(isblank($A847),"""",REGEXREPLACE($A847,   "",?(\d),?"",  ""$1""&amp;""-""&amp;$H847))"),"")</f>
        <v/>
      </c>
      <c r="S847" s="47" t="b">
        <f t="shared" si="2"/>
        <v>0</v>
      </c>
      <c r="T847" s="47" t="str">
        <f>IFERROR(__xludf.DUMMYFUNCTION("iferror(split(A847,"","",TRUE,TRUE),"""")"),"")</f>
        <v/>
      </c>
      <c r="U847" s="47"/>
      <c r="V847" s="47"/>
      <c r="W847" s="47"/>
      <c r="X847" s="46" t="str">
        <f>IFERROR(__xludf.DUMMYFUNCTION("if(T847="""","""",if($S847,""Not aligned w/ a specific learning goal."",T847&amp;"": ""&amp;vlookup(to_text(T847),'1.Learning-Goals'!$A$3:$B$100,2,FALSE)))"),"")</f>
        <v/>
      </c>
      <c r="Y847" s="46" t="str">
        <f>IFERROR(__xludf.DUMMYFUNCTION("if(U847="""","""",if($S847,""Not aligned w/ a specific learning goal."",U847&amp;"": ""&amp;vlookup(to_text(U847),'1.Learning-Goals'!$A$3:$B$100,2,FALSE)))"),"")</f>
        <v/>
      </c>
      <c r="Z847" s="46" t="str">
        <f>IFERROR(__xludf.DUMMYFUNCTION("if(V847="""","""",if($S847,""Not aligned w/ a specific learning goal."",V847&amp;"": ""&amp;vlookup(to_text(V847),'1.Learning-Goals'!$A$3:$B$100,2,FALSE)))"),"")</f>
        <v/>
      </c>
      <c r="AA847" s="46" t="str">
        <f>IFERROR(__xludf.DUMMYFUNCTION("if(W847="""","""",if($S847,""Not aligned w/ a specific learning goal."",W847&amp;"": ""&amp;vlookup(to_text(W847),'1.Learning-Goals'!$A$3:$B$100,2,FALSE)))"),"")</f>
        <v/>
      </c>
      <c r="AB847" s="48"/>
      <c r="AC847" s="48"/>
      <c r="AD847" s="48"/>
      <c r="AE847" s="48"/>
      <c r="AF847" s="48"/>
      <c r="AG847" s="48"/>
      <c r="AH847" s="48"/>
      <c r="AI847" s="48"/>
    </row>
    <row r="848">
      <c r="A848" s="41"/>
      <c r="B848" s="42" t="str">
        <f t="shared" si="1"/>
        <v/>
      </c>
      <c r="C848" s="38" t="s">
        <v>2357</v>
      </c>
      <c r="D848" s="43" t="s">
        <v>2358</v>
      </c>
      <c r="E848" s="38" t="s">
        <v>2076</v>
      </c>
      <c r="F848" s="38" t="s">
        <v>2077</v>
      </c>
      <c r="G848" s="43">
        <v>7.0</v>
      </c>
      <c r="H848" s="38" t="s">
        <v>7</v>
      </c>
      <c r="I848" s="43" t="s">
        <v>2078</v>
      </c>
      <c r="J848" s="43"/>
      <c r="K848" s="43"/>
      <c r="L848" s="43"/>
      <c r="M848" s="43"/>
      <c r="N848" s="43"/>
      <c r="O848" s="38" t="s">
        <v>2208</v>
      </c>
      <c r="P848" s="51" t="s">
        <v>2359</v>
      </c>
      <c r="Q848" s="45">
        <v>44385.0</v>
      </c>
      <c r="R848" s="46" t="str">
        <f>IFERROR(__xludf.DUMMYFUNCTION("if(isblank($A848),"""",REGEXREPLACE($A848,   "",?(\d),?"",  ""$1""&amp;""-""&amp;$H848))"),"")</f>
        <v/>
      </c>
      <c r="S848" s="47" t="b">
        <f t="shared" si="2"/>
        <v>0</v>
      </c>
      <c r="T848" s="47" t="str">
        <f>IFERROR(__xludf.DUMMYFUNCTION("iferror(split(A848,"","",TRUE,TRUE),"""")"),"")</f>
        <v/>
      </c>
      <c r="U848" s="47"/>
      <c r="V848" s="47"/>
      <c r="W848" s="47"/>
      <c r="X848" s="46" t="str">
        <f>IFERROR(__xludf.DUMMYFUNCTION("if(T848="""","""",if($S848,""Not aligned w/ a specific learning goal."",T848&amp;"": ""&amp;vlookup(to_text(T848),'1.Learning-Goals'!$A$3:$B$100,2,FALSE)))"),"")</f>
        <v/>
      </c>
      <c r="Y848" s="46" t="str">
        <f>IFERROR(__xludf.DUMMYFUNCTION("if(U848="""","""",if($S848,""Not aligned w/ a specific learning goal."",U848&amp;"": ""&amp;vlookup(to_text(U848),'1.Learning-Goals'!$A$3:$B$100,2,FALSE)))"),"")</f>
        <v/>
      </c>
      <c r="Z848" s="46" t="str">
        <f>IFERROR(__xludf.DUMMYFUNCTION("if(V848="""","""",if($S848,""Not aligned w/ a specific learning goal."",V848&amp;"": ""&amp;vlookup(to_text(V848),'1.Learning-Goals'!$A$3:$B$100,2,FALSE)))"),"")</f>
        <v/>
      </c>
      <c r="AA848" s="46" t="str">
        <f>IFERROR(__xludf.DUMMYFUNCTION("if(W848="""","""",if($S848,""Not aligned w/ a specific learning goal."",W848&amp;"": ""&amp;vlookup(to_text(W848),'1.Learning-Goals'!$A$3:$B$100,2,FALSE)))"),"")</f>
        <v/>
      </c>
      <c r="AB848" s="48"/>
      <c r="AC848" s="48"/>
      <c r="AD848" s="48"/>
      <c r="AE848" s="48"/>
      <c r="AF848" s="48"/>
      <c r="AG848" s="48"/>
      <c r="AH848" s="48"/>
      <c r="AI848" s="48"/>
    </row>
    <row r="849">
      <c r="A849" s="41"/>
      <c r="B849" s="42" t="str">
        <f t="shared" si="1"/>
        <v/>
      </c>
      <c r="C849" s="38" t="s">
        <v>2360</v>
      </c>
      <c r="D849" s="43" t="s">
        <v>2361</v>
      </c>
      <c r="E849" s="38" t="s">
        <v>2076</v>
      </c>
      <c r="F849" s="38" t="s">
        <v>2077</v>
      </c>
      <c r="G849" s="43">
        <v>7.0</v>
      </c>
      <c r="H849" s="38" t="s">
        <v>7</v>
      </c>
      <c r="I849" s="43" t="s">
        <v>2078</v>
      </c>
      <c r="J849" s="43"/>
      <c r="K849" s="43"/>
      <c r="L849" s="43"/>
      <c r="M849" s="43"/>
      <c r="N849" s="43"/>
      <c r="O849" s="38" t="s">
        <v>2208</v>
      </c>
      <c r="P849" s="51" t="s">
        <v>2362</v>
      </c>
      <c r="Q849" s="45">
        <v>44385.0</v>
      </c>
      <c r="R849" s="46" t="str">
        <f>IFERROR(__xludf.DUMMYFUNCTION("if(isblank($A849),"""",REGEXREPLACE($A849,   "",?(\d),?"",  ""$1""&amp;""-""&amp;$H849))"),"")</f>
        <v/>
      </c>
      <c r="S849" s="47" t="b">
        <f t="shared" si="2"/>
        <v>0</v>
      </c>
      <c r="T849" s="47" t="str">
        <f>IFERROR(__xludf.DUMMYFUNCTION("iferror(split(A849,"","",TRUE,TRUE),"""")"),"")</f>
        <v/>
      </c>
      <c r="U849" s="47"/>
      <c r="V849" s="47"/>
      <c r="W849" s="47"/>
      <c r="X849" s="46" t="str">
        <f>IFERROR(__xludf.DUMMYFUNCTION("if(T849="""","""",if($S849,""Not aligned w/ a specific learning goal."",T849&amp;"": ""&amp;vlookup(to_text(T849),'1.Learning-Goals'!$A$3:$B$100,2,FALSE)))"),"")</f>
        <v/>
      </c>
      <c r="Y849" s="46" t="str">
        <f>IFERROR(__xludf.DUMMYFUNCTION("if(U849="""","""",if($S849,""Not aligned w/ a specific learning goal."",U849&amp;"": ""&amp;vlookup(to_text(U849),'1.Learning-Goals'!$A$3:$B$100,2,FALSE)))"),"")</f>
        <v/>
      </c>
      <c r="Z849" s="46" t="str">
        <f>IFERROR(__xludf.DUMMYFUNCTION("if(V849="""","""",if($S849,""Not aligned w/ a specific learning goal."",V849&amp;"": ""&amp;vlookup(to_text(V849),'1.Learning-Goals'!$A$3:$B$100,2,FALSE)))"),"")</f>
        <v/>
      </c>
      <c r="AA849" s="46" t="str">
        <f>IFERROR(__xludf.DUMMYFUNCTION("if(W849="""","""",if($S849,""Not aligned w/ a specific learning goal."",W849&amp;"": ""&amp;vlookup(to_text(W849),'1.Learning-Goals'!$A$3:$B$100,2,FALSE)))"),"")</f>
        <v/>
      </c>
      <c r="AB849" s="48"/>
      <c r="AC849" s="48"/>
      <c r="AD849" s="48"/>
      <c r="AE849" s="48"/>
      <c r="AF849" s="48"/>
      <c r="AG849" s="48"/>
      <c r="AH849" s="48"/>
      <c r="AI849" s="48"/>
    </row>
    <row r="850">
      <c r="A850" s="41"/>
      <c r="B850" s="42" t="str">
        <f t="shared" si="1"/>
        <v/>
      </c>
      <c r="C850" s="38" t="s">
        <v>2363</v>
      </c>
      <c r="D850" s="43" t="s">
        <v>2364</v>
      </c>
      <c r="E850" s="38" t="s">
        <v>2076</v>
      </c>
      <c r="F850" s="38" t="s">
        <v>2077</v>
      </c>
      <c r="G850" s="43">
        <v>7.0</v>
      </c>
      <c r="H850" s="38" t="s">
        <v>7</v>
      </c>
      <c r="I850" s="43" t="s">
        <v>2078</v>
      </c>
      <c r="J850" s="43"/>
      <c r="K850" s="43"/>
      <c r="L850" s="43"/>
      <c r="M850" s="43"/>
      <c r="N850" s="43"/>
      <c r="O850" s="38" t="s">
        <v>2208</v>
      </c>
      <c r="P850" s="51" t="s">
        <v>2365</v>
      </c>
      <c r="Q850" s="45">
        <v>44385.0</v>
      </c>
      <c r="R850" s="46" t="str">
        <f>IFERROR(__xludf.DUMMYFUNCTION("if(isblank($A850),"""",REGEXREPLACE($A850,   "",?(\d),?"",  ""$1""&amp;""-""&amp;$H850))"),"")</f>
        <v/>
      </c>
      <c r="S850" s="47" t="b">
        <f t="shared" si="2"/>
        <v>0</v>
      </c>
      <c r="T850" s="47" t="str">
        <f>IFERROR(__xludf.DUMMYFUNCTION("iferror(split(A850,"","",TRUE,TRUE),"""")"),"")</f>
        <v/>
      </c>
      <c r="U850" s="47"/>
      <c r="V850" s="47"/>
      <c r="W850" s="47"/>
      <c r="X850" s="46" t="str">
        <f>IFERROR(__xludf.DUMMYFUNCTION("if(T850="""","""",if($S850,""Not aligned w/ a specific learning goal."",T850&amp;"": ""&amp;vlookup(to_text(T850),'1.Learning-Goals'!$A$3:$B$100,2,FALSE)))"),"")</f>
        <v/>
      </c>
      <c r="Y850" s="46" t="str">
        <f>IFERROR(__xludf.DUMMYFUNCTION("if(U850="""","""",if($S850,""Not aligned w/ a specific learning goal."",U850&amp;"": ""&amp;vlookup(to_text(U850),'1.Learning-Goals'!$A$3:$B$100,2,FALSE)))"),"")</f>
        <v/>
      </c>
      <c r="Z850" s="46" t="str">
        <f>IFERROR(__xludf.DUMMYFUNCTION("if(V850="""","""",if($S850,""Not aligned w/ a specific learning goal."",V850&amp;"": ""&amp;vlookup(to_text(V850),'1.Learning-Goals'!$A$3:$B$100,2,FALSE)))"),"")</f>
        <v/>
      </c>
      <c r="AA850" s="46" t="str">
        <f>IFERROR(__xludf.DUMMYFUNCTION("if(W850="""","""",if($S850,""Not aligned w/ a specific learning goal."",W850&amp;"": ""&amp;vlookup(to_text(W850),'1.Learning-Goals'!$A$3:$B$100,2,FALSE)))"),"")</f>
        <v/>
      </c>
      <c r="AB850" s="48"/>
      <c r="AC850" s="48"/>
      <c r="AD850" s="48"/>
      <c r="AE850" s="48"/>
      <c r="AF850" s="48"/>
      <c r="AG850" s="48"/>
      <c r="AH850" s="48"/>
      <c r="AI850" s="48"/>
    </row>
    <row r="851">
      <c r="A851" s="41"/>
      <c r="B851" s="42" t="str">
        <f t="shared" si="1"/>
        <v/>
      </c>
      <c r="C851" s="38" t="s">
        <v>2366</v>
      </c>
      <c r="D851" s="43" t="s">
        <v>2367</v>
      </c>
      <c r="E851" s="38" t="s">
        <v>2076</v>
      </c>
      <c r="F851" s="38" t="s">
        <v>2077</v>
      </c>
      <c r="G851" s="43">
        <v>7.0</v>
      </c>
      <c r="H851" s="38" t="s">
        <v>7</v>
      </c>
      <c r="I851" s="43" t="s">
        <v>2078</v>
      </c>
      <c r="J851" s="43"/>
      <c r="K851" s="43"/>
      <c r="L851" s="43"/>
      <c r="M851" s="43"/>
      <c r="N851" s="43"/>
      <c r="O851" s="38" t="s">
        <v>2208</v>
      </c>
      <c r="P851" s="51" t="s">
        <v>2368</v>
      </c>
      <c r="Q851" s="45">
        <v>44385.0</v>
      </c>
      <c r="R851" s="46" t="str">
        <f>IFERROR(__xludf.DUMMYFUNCTION("if(isblank($A851),"""",REGEXREPLACE($A851,   "",?(\d),?"",  ""$1""&amp;""-""&amp;$H851))"),"")</f>
        <v/>
      </c>
      <c r="S851" s="47" t="b">
        <f t="shared" si="2"/>
        <v>0</v>
      </c>
      <c r="T851" s="47" t="str">
        <f>IFERROR(__xludf.DUMMYFUNCTION("iferror(split(A851,"","",TRUE,TRUE),"""")"),"")</f>
        <v/>
      </c>
      <c r="U851" s="47"/>
      <c r="V851" s="47"/>
      <c r="W851" s="47"/>
      <c r="X851" s="46" t="str">
        <f>IFERROR(__xludf.DUMMYFUNCTION("if(T851="""","""",if($S851,""Not aligned w/ a specific learning goal."",T851&amp;"": ""&amp;vlookup(to_text(T851),'1.Learning-Goals'!$A$3:$B$100,2,FALSE)))"),"")</f>
        <v/>
      </c>
      <c r="Y851" s="46" t="str">
        <f>IFERROR(__xludf.DUMMYFUNCTION("if(U851="""","""",if($S851,""Not aligned w/ a specific learning goal."",U851&amp;"": ""&amp;vlookup(to_text(U851),'1.Learning-Goals'!$A$3:$B$100,2,FALSE)))"),"")</f>
        <v/>
      </c>
      <c r="Z851" s="46" t="str">
        <f>IFERROR(__xludf.DUMMYFUNCTION("if(V851="""","""",if($S851,""Not aligned w/ a specific learning goal."",V851&amp;"": ""&amp;vlookup(to_text(V851),'1.Learning-Goals'!$A$3:$B$100,2,FALSE)))"),"")</f>
        <v/>
      </c>
      <c r="AA851" s="46" t="str">
        <f>IFERROR(__xludf.DUMMYFUNCTION("if(W851="""","""",if($S851,""Not aligned w/ a specific learning goal."",W851&amp;"": ""&amp;vlookup(to_text(W851),'1.Learning-Goals'!$A$3:$B$100,2,FALSE)))"),"")</f>
        <v/>
      </c>
      <c r="AB851" s="48"/>
      <c r="AC851" s="48"/>
      <c r="AD851" s="48"/>
      <c r="AE851" s="48"/>
      <c r="AF851" s="48"/>
      <c r="AG851" s="48"/>
      <c r="AH851" s="48"/>
      <c r="AI851" s="48"/>
    </row>
    <row r="852">
      <c r="A852" s="41"/>
      <c r="B852" s="42" t="str">
        <f t="shared" si="1"/>
        <v/>
      </c>
      <c r="C852" s="38" t="s">
        <v>2369</v>
      </c>
      <c r="D852" s="43" t="s">
        <v>2370</v>
      </c>
      <c r="E852" s="38" t="s">
        <v>2076</v>
      </c>
      <c r="F852" s="38" t="s">
        <v>2077</v>
      </c>
      <c r="G852" s="43">
        <v>7.0</v>
      </c>
      <c r="H852" s="38" t="s">
        <v>7</v>
      </c>
      <c r="I852" s="43" t="s">
        <v>2078</v>
      </c>
      <c r="J852" s="43"/>
      <c r="K852" s="43"/>
      <c r="L852" s="43"/>
      <c r="M852" s="43"/>
      <c r="N852" s="43"/>
      <c r="O852" s="38" t="s">
        <v>2079</v>
      </c>
      <c r="P852" s="51" t="s">
        <v>2371</v>
      </c>
      <c r="Q852" s="45">
        <v>44385.0</v>
      </c>
      <c r="R852" s="46" t="str">
        <f>IFERROR(__xludf.DUMMYFUNCTION("if(isblank($A852),"""",REGEXREPLACE($A852,   "",?(\d),?"",  ""$1""&amp;""-""&amp;$H852))"),"")</f>
        <v/>
      </c>
      <c r="S852" s="47" t="b">
        <f t="shared" si="2"/>
        <v>0</v>
      </c>
      <c r="T852" s="47" t="str">
        <f>IFERROR(__xludf.DUMMYFUNCTION("iferror(split(A852,"","",TRUE,TRUE),"""")"),"")</f>
        <v/>
      </c>
      <c r="U852" s="47"/>
      <c r="V852" s="47"/>
      <c r="W852" s="47"/>
      <c r="X852" s="46" t="str">
        <f>IFERROR(__xludf.DUMMYFUNCTION("if(T852="""","""",if($S852,""Not aligned w/ a specific learning goal."",T852&amp;"": ""&amp;vlookup(to_text(T852),'1.Learning-Goals'!$A$3:$B$100,2,FALSE)))"),"")</f>
        <v/>
      </c>
      <c r="Y852" s="46" t="str">
        <f>IFERROR(__xludf.DUMMYFUNCTION("if(U852="""","""",if($S852,""Not aligned w/ a specific learning goal."",U852&amp;"": ""&amp;vlookup(to_text(U852),'1.Learning-Goals'!$A$3:$B$100,2,FALSE)))"),"")</f>
        <v/>
      </c>
      <c r="Z852" s="46" t="str">
        <f>IFERROR(__xludf.DUMMYFUNCTION("if(V852="""","""",if($S852,""Not aligned w/ a specific learning goal."",V852&amp;"": ""&amp;vlookup(to_text(V852),'1.Learning-Goals'!$A$3:$B$100,2,FALSE)))"),"")</f>
        <v/>
      </c>
      <c r="AA852" s="46" t="str">
        <f>IFERROR(__xludf.DUMMYFUNCTION("if(W852="""","""",if($S852,""Not aligned w/ a specific learning goal."",W852&amp;"": ""&amp;vlookup(to_text(W852),'1.Learning-Goals'!$A$3:$B$100,2,FALSE)))"),"")</f>
        <v/>
      </c>
      <c r="AB852" s="48"/>
      <c r="AC852" s="48"/>
      <c r="AD852" s="48"/>
      <c r="AE852" s="48"/>
      <c r="AF852" s="48"/>
      <c r="AG852" s="48"/>
      <c r="AH852" s="48"/>
      <c r="AI852" s="48"/>
    </row>
    <row r="853">
      <c r="A853" s="41"/>
      <c r="B853" s="42" t="str">
        <f t="shared" si="1"/>
        <v/>
      </c>
      <c r="C853" s="38" t="s">
        <v>2372</v>
      </c>
      <c r="D853" s="43" t="s">
        <v>2373</v>
      </c>
      <c r="E853" s="38" t="s">
        <v>2076</v>
      </c>
      <c r="F853" s="38" t="s">
        <v>2077</v>
      </c>
      <c r="G853" s="43">
        <v>7.0</v>
      </c>
      <c r="H853" s="38" t="s">
        <v>7</v>
      </c>
      <c r="I853" s="43" t="s">
        <v>2078</v>
      </c>
      <c r="J853" s="43"/>
      <c r="K853" s="43"/>
      <c r="L853" s="43"/>
      <c r="M853" s="43"/>
      <c r="N853" s="43"/>
      <c r="O853" s="38" t="s">
        <v>2079</v>
      </c>
      <c r="P853" s="51" t="s">
        <v>2374</v>
      </c>
      <c r="Q853" s="45">
        <v>44385.0</v>
      </c>
      <c r="R853" s="46" t="str">
        <f>IFERROR(__xludf.DUMMYFUNCTION("if(isblank($A853),"""",REGEXREPLACE($A853,   "",?(\d),?"",  ""$1""&amp;""-""&amp;$H853))"),"")</f>
        <v/>
      </c>
      <c r="S853" s="47" t="b">
        <f t="shared" si="2"/>
        <v>0</v>
      </c>
      <c r="T853" s="47" t="str">
        <f>IFERROR(__xludf.DUMMYFUNCTION("iferror(split(A853,"","",TRUE,TRUE),"""")"),"")</f>
        <v/>
      </c>
      <c r="U853" s="47"/>
      <c r="V853" s="47"/>
      <c r="W853" s="47"/>
      <c r="X853" s="46" t="str">
        <f>IFERROR(__xludf.DUMMYFUNCTION("if(T853="""","""",if($S853,""Not aligned w/ a specific learning goal."",T853&amp;"": ""&amp;vlookup(to_text(T853),'1.Learning-Goals'!$A$3:$B$100,2,FALSE)))"),"")</f>
        <v/>
      </c>
      <c r="Y853" s="46" t="str">
        <f>IFERROR(__xludf.DUMMYFUNCTION("if(U853="""","""",if($S853,""Not aligned w/ a specific learning goal."",U853&amp;"": ""&amp;vlookup(to_text(U853),'1.Learning-Goals'!$A$3:$B$100,2,FALSE)))"),"")</f>
        <v/>
      </c>
      <c r="Z853" s="46" t="str">
        <f>IFERROR(__xludf.DUMMYFUNCTION("if(V853="""","""",if($S853,""Not aligned w/ a specific learning goal."",V853&amp;"": ""&amp;vlookup(to_text(V853),'1.Learning-Goals'!$A$3:$B$100,2,FALSE)))"),"")</f>
        <v/>
      </c>
      <c r="AA853" s="46" t="str">
        <f>IFERROR(__xludf.DUMMYFUNCTION("if(W853="""","""",if($S853,""Not aligned w/ a specific learning goal."",W853&amp;"": ""&amp;vlookup(to_text(W853),'1.Learning-Goals'!$A$3:$B$100,2,FALSE)))"),"")</f>
        <v/>
      </c>
      <c r="AB853" s="48"/>
      <c r="AC853" s="48"/>
      <c r="AD853" s="48"/>
      <c r="AE853" s="48"/>
      <c r="AF853" s="48"/>
      <c r="AG853" s="48"/>
      <c r="AH853" s="48"/>
      <c r="AI853" s="48"/>
    </row>
    <row r="854">
      <c r="A854" s="41"/>
      <c r="B854" s="42" t="str">
        <f t="shared" si="1"/>
        <v/>
      </c>
      <c r="C854" s="38" t="s">
        <v>2375</v>
      </c>
      <c r="D854" s="43" t="s">
        <v>2376</v>
      </c>
      <c r="E854" s="38" t="s">
        <v>2076</v>
      </c>
      <c r="F854" s="38" t="s">
        <v>2077</v>
      </c>
      <c r="G854" s="43">
        <v>7.0</v>
      </c>
      <c r="H854" s="38" t="s">
        <v>7</v>
      </c>
      <c r="I854" s="43" t="s">
        <v>2078</v>
      </c>
      <c r="J854" s="43"/>
      <c r="K854" s="43"/>
      <c r="L854" s="43"/>
      <c r="M854" s="43"/>
      <c r="N854" s="43"/>
      <c r="O854" s="38" t="s">
        <v>2079</v>
      </c>
      <c r="P854" s="51" t="s">
        <v>2377</v>
      </c>
      <c r="Q854" s="45">
        <v>44385.0</v>
      </c>
      <c r="R854" s="46" t="str">
        <f>IFERROR(__xludf.DUMMYFUNCTION("if(isblank($A854),"""",REGEXREPLACE($A854,   "",?(\d),?"",  ""$1""&amp;""-""&amp;$H854))"),"")</f>
        <v/>
      </c>
      <c r="S854" s="47" t="b">
        <f t="shared" si="2"/>
        <v>0</v>
      </c>
      <c r="T854" s="47" t="str">
        <f>IFERROR(__xludf.DUMMYFUNCTION("iferror(split(A854,"","",TRUE,TRUE),"""")"),"")</f>
        <v/>
      </c>
      <c r="U854" s="47"/>
      <c r="V854" s="47"/>
      <c r="W854" s="47"/>
      <c r="X854" s="46" t="str">
        <f>IFERROR(__xludf.DUMMYFUNCTION("if(T854="""","""",if($S854,""Not aligned w/ a specific learning goal."",T854&amp;"": ""&amp;vlookup(to_text(T854),'1.Learning-Goals'!$A$3:$B$100,2,FALSE)))"),"")</f>
        <v/>
      </c>
      <c r="Y854" s="46" t="str">
        <f>IFERROR(__xludf.DUMMYFUNCTION("if(U854="""","""",if($S854,""Not aligned w/ a specific learning goal."",U854&amp;"": ""&amp;vlookup(to_text(U854),'1.Learning-Goals'!$A$3:$B$100,2,FALSE)))"),"")</f>
        <v/>
      </c>
      <c r="Z854" s="46" t="str">
        <f>IFERROR(__xludf.DUMMYFUNCTION("if(V854="""","""",if($S854,""Not aligned w/ a specific learning goal."",V854&amp;"": ""&amp;vlookup(to_text(V854),'1.Learning-Goals'!$A$3:$B$100,2,FALSE)))"),"")</f>
        <v/>
      </c>
      <c r="AA854" s="46" t="str">
        <f>IFERROR(__xludf.DUMMYFUNCTION("if(W854="""","""",if($S854,""Not aligned w/ a specific learning goal."",W854&amp;"": ""&amp;vlookup(to_text(W854),'1.Learning-Goals'!$A$3:$B$100,2,FALSE)))"),"")</f>
        <v/>
      </c>
      <c r="AB854" s="48"/>
      <c r="AC854" s="48"/>
      <c r="AD854" s="48"/>
      <c r="AE854" s="48"/>
      <c r="AF854" s="48"/>
      <c r="AG854" s="48"/>
      <c r="AH854" s="48"/>
      <c r="AI854" s="48"/>
    </row>
    <row r="855">
      <c r="A855" s="41"/>
      <c r="B855" s="42" t="str">
        <f t="shared" si="1"/>
        <v/>
      </c>
      <c r="C855" s="38" t="s">
        <v>2378</v>
      </c>
      <c r="D855" s="43" t="s">
        <v>2379</v>
      </c>
      <c r="E855" s="38" t="s">
        <v>2076</v>
      </c>
      <c r="F855" s="38" t="s">
        <v>2077</v>
      </c>
      <c r="G855" s="43">
        <v>7.0</v>
      </c>
      <c r="H855" s="38" t="s">
        <v>7</v>
      </c>
      <c r="I855" s="43" t="s">
        <v>2078</v>
      </c>
      <c r="J855" s="43"/>
      <c r="K855" s="43"/>
      <c r="L855" s="43"/>
      <c r="M855" s="43"/>
      <c r="N855" s="43"/>
      <c r="O855" s="38" t="s">
        <v>2079</v>
      </c>
      <c r="P855" s="51" t="s">
        <v>2380</v>
      </c>
      <c r="Q855" s="45">
        <v>44385.0</v>
      </c>
      <c r="R855" s="46" t="str">
        <f>IFERROR(__xludf.DUMMYFUNCTION("if(isblank($A855),"""",REGEXREPLACE($A855,   "",?(\d),?"",  ""$1""&amp;""-""&amp;$H855))"),"")</f>
        <v/>
      </c>
      <c r="S855" s="47" t="b">
        <f t="shared" si="2"/>
        <v>0</v>
      </c>
      <c r="T855" s="47" t="str">
        <f>IFERROR(__xludf.DUMMYFUNCTION("iferror(split(A855,"","",TRUE,TRUE),"""")"),"")</f>
        <v/>
      </c>
      <c r="U855" s="47"/>
      <c r="V855" s="47"/>
      <c r="W855" s="47"/>
      <c r="X855" s="46" t="str">
        <f>IFERROR(__xludf.DUMMYFUNCTION("if(T855="""","""",if($S855,""Not aligned w/ a specific learning goal."",T855&amp;"": ""&amp;vlookup(to_text(T855),'1.Learning-Goals'!$A$3:$B$100,2,FALSE)))"),"")</f>
        <v/>
      </c>
      <c r="Y855" s="46" t="str">
        <f>IFERROR(__xludf.DUMMYFUNCTION("if(U855="""","""",if($S855,""Not aligned w/ a specific learning goal."",U855&amp;"": ""&amp;vlookup(to_text(U855),'1.Learning-Goals'!$A$3:$B$100,2,FALSE)))"),"")</f>
        <v/>
      </c>
      <c r="Z855" s="46" t="str">
        <f>IFERROR(__xludf.DUMMYFUNCTION("if(V855="""","""",if($S855,""Not aligned w/ a specific learning goal."",V855&amp;"": ""&amp;vlookup(to_text(V855),'1.Learning-Goals'!$A$3:$B$100,2,FALSE)))"),"")</f>
        <v/>
      </c>
      <c r="AA855" s="46" t="str">
        <f>IFERROR(__xludf.DUMMYFUNCTION("if(W855="""","""",if($S855,""Not aligned w/ a specific learning goal."",W855&amp;"": ""&amp;vlookup(to_text(W855),'1.Learning-Goals'!$A$3:$B$100,2,FALSE)))"),"")</f>
        <v/>
      </c>
      <c r="AB855" s="48"/>
      <c r="AC855" s="48"/>
      <c r="AD855" s="48"/>
      <c r="AE855" s="48"/>
      <c r="AF855" s="48"/>
      <c r="AG855" s="48"/>
      <c r="AH855" s="48"/>
      <c r="AI855" s="48"/>
    </row>
    <row r="856">
      <c r="A856" s="41"/>
      <c r="B856" s="42" t="str">
        <f t="shared" si="1"/>
        <v/>
      </c>
      <c r="C856" s="38" t="s">
        <v>2381</v>
      </c>
      <c r="D856" s="43" t="s">
        <v>2382</v>
      </c>
      <c r="E856" s="38" t="s">
        <v>2076</v>
      </c>
      <c r="F856" s="38" t="s">
        <v>2077</v>
      </c>
      <c r="G856" s="43">
        <v>7.0</v>
      </c>
      <c r="H856" s="38" t="s">
        <v>7</v>
      </c>
      <c r="I856" s="43" t="s">
        <v>2078</v>
      </c>
      <c r="J856" s="43"/>
      <c r="K856" s="43"/>
      <c r="L856" s="43"/>
      <c r="M856" s="43"/>
      <c r="N856" s="43"/>
      <c r="O856" s="38" t="s">
        <v>2079</v>
      </c>
      <c r="P856" s="51" t="s">
        <v>2383</v>
      </c>
      <c r="Q856" s="45">
        <v>44385.0</v>
      </c>
      <c r="R856" s="46" t="str">
        <f>IFERROR(__xludf.DUMMYFUNCTION("if(isblank($A856),"""",REGEXREPLACE($A856,   "",?(\d),?"",  ""$1""&amp;""-""&amp;$H856))"),"")</f>
        <v/>
      </c>
      <c r="S856" s="47" t="b">
        <f t="shared" si="2"/>
        <v>0</v>
      </c>
      <c r="T856" s="47" t="str">
        <f>IFERROR(__xludf.DUMMYFUNCTION("iferror(split(A856,"","",TRUE,TRUE),"""")"),"")</f>
        <v/>
      </c>
      <c r="U856" s="47"/>
      <c r="V856" s="47"/>
      <c r="W856" s="47"/>
      <c r="X856" s="46" t="str">
        <f>IFERROR(__xludf.DUMMYFUNCTION("if(T856="""","""",if($S856,""Not aligned w/ a specific learning goal."",T856&amp;"": ""&amp;vlookup(to_text(T856),'1.Learning-Goals'!$A$3:$B$100,2,FALSE)))"),"")</f>
        <v/>
      </c>
      <c r="Y856" s="46" t="str">
        <f>IFERROR(__xludf.DUMMYFUNCTION("if(U856="""","""",if($S856,""Not aligned w/ a specific learning goal."",U856&amp;"": ""&amp;vlookup(to_text(U856),'1.Learning-Goals'!$A$3:$B$100,2,FALSE)))"),"")</f>
        <v/>
      </c>
      <c r="Z856" s="46" t="str">
        <f>IFERROR(__xludf.DUMMYFUNCTION("if(V856="""","""",if($S856,""Not aligned w/ a specific learning goal."",V856&amp;"": ""&amp;vlookup(to_text(V856),'1.Learning-Goals'!$A$3:$B$100,2,FALSE)))"),"")</f>
        <v/>
      </c>
      <c r="AA856" s="46" t="str">
        <f>IFERROR(__xludf.DUMMYFUNCTION("if(W856="""","""",if($S856,""Not aligned w/ a specific learning goal."",W856&amp;"": ""&amp;vlookup(to_text(W856),'1.Learning-Goals'!$A$3:$B$100,2,FALSE)))"),"")</f>
        <v/>
      </c>
      <c r="AB856" s="48"/>
      <c r="AC856" s="48"/>
      <c r="AD856" s="48"/>
      <c r="AE856" s="48"/>
      <c r="AF856" s="48"/>
      <c r="AG856" s="48"/>
      <c r="AH856" s="48"/>
      <c r="AI856" s="48"/>
    </row>
    <row r="857">
      <c r="A857" s="41"/>
      <c r="B857" s="42" t="str">
        <f t="shared" si="1"/>
        <v/>
      </c>
      <c r="C857" s="38" t="s">
        <v>2384</v>
      </c>
      <c r="D857" s="43" t="s">
        <v>2385</v>
      </c>
      <c r="E857" s="38" t="s">
        <v>2076</v>
      </c>
      <c r="F857" s="38" t="s">
        <v>2077</v>
      </c>
      <c r="G857" s="43">
        <v>7.0</v>
      </c>
      <c r="H857" s="38" t="s">
        <v>7</v>
      </c>
      <c r="I857" s="43" t="s">
        <v>2078</v>
      </c>
      <c r="J857" s="43"/>
      <c r="K857" s="43"/>
      <c r="L857" s="43"/>
      <c r="M857" s="43"/>
      <c r="N857" s="43"/>
      <c r="O857" s="38" t="s">
        <v>2079</v>
      </c>
      <c r="P857" s="51" t="s">
        <v>2386</v>
      </c>
      <c r="Q857" s="45">
        <v>44385.0</v>
      </c>
      <c r="R857" s="46" t="str">
        <f>IFERROR(__xludf.DUMMYFUNCTION("if(isblank($A857),"""",REGEXREPLACE($A857,   "",?(\d),?"",  ""$1""&amp;""-""&amp;$H857))"),"")</f>
        <v/>
      </c>
      <c r="S857" s="47" t="b">
        <f t="shared" si="2"/>
        <v>0</v>
      </c>
      <c r="T857" s="47" t="str">
        <f>IFERROR(__xludf.DUMMYFUNCTION("iferror(split(A857,"","",TRUE,TRUE),"""")"),"")</f>
        <v/>
      </c>
      <c r="U857" s="47"/>
      <c r="V857" s="47"/>
      <c r="W857" s="47"/>
      <c r="X857" s="46" t="str">
        <f>IFERROR(__xludf.DUMMYFUNCTION("if(T857="""","""",if($S857,""Not aligned w/ a specific learning goal."",T857&amp;"": ""&amp;vlookup(to_text(T857),'1.Learning-Goals'!$A$3:$B$100,2,FALSE)))"),"")</f>
        <v/>
      </c>
      <c r="Y857" s="46" t="str">
        <f>IFERROR(__xludf.DUMMYFUNCTION("if(U857="""","""",if($S857,""Not aligned w/ a specific learning goal."",U857&amp;"": ""&amp;vlookup(to_text(U857),'1.Learning-Goals'!$A$3:$B$100,2,FALSE)))"),"")</f>
        <v/>
      </c>
      <c r="Z857" s="46" t="str">
        <f>IFERROR(__xludf.DUMMYFUNCTION("if(V857="""","""",if($S857,""Not aligned w/ a specific learning goal."",V857&amp;"": ""&amp;vlookup(to_text(V857),'1.Learning-Goals'!$A$3:$B$100,2,FALSE)))"),"")</f>
        <v/>
      </c>
      <c r="AA857" s="46" t="str">
        <f>IFERROR(__xludf.DUMMYFUNCTION("if(W857="""","""",if($S857,""Not aligned w/ a specific learning goal."",W857&amp;"": ""&amp;vlookup(to_text(W857),'1.Learning-Goals'!$A$3:$B$100,2,FALSE)))"),"")</f>
        <v/>
      </c>
      <c r="AB857" s="48"/>
      <c r="AC857" s="48"/>
      <c r="AD857" s="48"/>
      <c r="AE857" s="48"/>
      <c r="AF857" s="48"/>
      <c r="AG857" s="48"/>
      <c r="AH857" s="48"/>
      <c r="AI857" s="48"/>
    </row>
    <row r="858">
      <c r="A858" s="41"/>
      <c r="B858" s="42" t="str">
        <f t="shared" si="1"/>
        <v/>
      </c>
      <c r="C858" s="38" t="s">
        <v>2387</v>
      </c>
      <c r="D858" s="43" t="s">
        <v>2388</v>
      </c>
      <c r="E858" s="38" t="s">
        <v>2076</v>
      </c>
      <c r="F858" s="38" t="s">
        <v>2125</v>
      </c>
      <c r="G858" s="43">
        <v>7.0</v>
      </c>
      <c r="H858" s="38" t="s">
        <v>7</v>
      </c>
      <c r="I858" s="43" t="s">
        <v>2126</v>
      </c>
      <c r="J858" s="43"/>
      <c r="K858" s="43"/>
      <c r="L858" s="43"/>
      <c r="M858" s="43"/>
      <c r="N858" s="43"/>
      <c r="O858" s="38" t="s">
        <v>2257</v>
      </c>
      <c r="P858" s="51" t="s">
        <v>2389</v>
      </c>
      <c r="Q858" s="45">
        <v>44385.0</v>
      </c>
      <c r="R858" s="46" t="str">
        <f>IFERROR(__xludf.DUMMYFUNCTION("if(isblank($A858),"""",REGEXREPLACE($A858,   "",?(\d),?"",  ""$1""&amp;""-""&amp;$H858))"),"")</f>
        <v/>
      </c>
      <c r="S858" s="47" t="b">
        <f t="shared" si="2"/>
        <v>0</v>
      </c>
      <c r="T858" s="47" t="str">
        <f>IFERROR(__xludf.DUMMYFUNCTION("iferror(split(A858,"","",TRUE,TRUE),"""")"),"")</f>
        <v/>
      </c>
      <c r="U858" s="47"/>
      <c r="V858" s="47"/>
      <c r="W858" s="47"/>
      <c r="X858" s="46" t="str">
        <f>IFERROR(__xludf.DUMMYFUNCTION("if(T858="""","""",if($S858,""Not aligned w/ a specific learning goal."",T858&amp;"": ""&amp;vlookup(to_text(T858),'1.Learning-Goals'!$A$3:$B$100,2,FALSE)))"),"")</f>
        <v/>
      </c>
      <c r="Y858" s="46" t="str">
        <f>IFERROR(__xludf.DUMMYFUNCTION("if(U858="""","""",if($S858,""Not aligned w/ a specific learning goal."",U858&amp;"": ""&amp;vlookup(to_text(U858),'1.Learning-Goals'!$A$3:$B$100,2,FALSE)))"),"")</f>
        <v/>
      </c>
      <c r="Z858" s="46" t="str">
        <f>IFERROR(__xludf.DUMMYFUNCTION("if(V858="""","""",if($S858,""Not aligned w/ a specific learning goal."",V858&amp;"": ""&amp;vlookup(to_text(V858),'1.Learning-Goals'!$A$3:$B$100,2,FALSE)))"),"")</f>
        <v/>
      </c>
      <c r="AA858" s="46" t="str">
        <f>IFERROR(__xludf.DUMMYFUNCTION("if(W858="""","""",if($S858,""Not aligned w/ a specific learning goal."",W858&amp;"": ""&amp;vlookup(to_text(W858),'1.Learning-Goals'!$A$3:$B$100,2,FALSE)))"),"")</f>
        <v/>
      </c>
      <c r="AB858" s="48"/>
      <c r="AC858" s="48"/>
      <c r="AD858" s="48"/>
      <c r="AE858" s="48"/>
      <c r="AF858" s="48"/>
      <c r="AG858" s="48"/>
      <c r="AH858" s="48"/>
      <c r="AI858" s="48"/>
    </row>
    <row r="859">
      <c r="A859" s="41"/>
      <c r="B859" s="42" t="str">
        <f t="shared" si="1"/>
        <v/>
      </c>
      <c r="C859" s="38" t="s">
        <v>2390</v>
      </c>
      <c r="D859" s="43" t="s">
        <v>2391</v>
      </c>
      <c r="E859" s="38" t="s">
        <v>2076</v>
      </c>
      <c r="F859" s="38" t="s">
        <v>2125</v>
      </c>
      <c r="G859" s="43">
        <v>7.0</v>
      </c>
      <c r="H859" s="38" t="s">
        <v>7</v>
      </c>
      <c r="I859" s="43" t="s">
        <v>2126</v>
      </c>
      <c r="J859" s="43"/>
      <c r="K859" s="43"/>
      <c r="L859" s="43"/>
      <c r="M859" s="43"/>
      <c r="N859" s="43"/>
      <c r="O859" s="38" t="s">
        <v>2257</v>
      </c>
      <c r="P859" s="51" t="s">
        <v>2392</v>
      </c>
      <c r="Q859" s="45">
        <v>44385.0</v>
      </c>
      <c r="R859" s="46" t="str">
        <f>IFERROR(__xludf.DUMMYFUNCTION("if(isblank($A859),"""",REGEXREPLACE($A859,   "",?(\d),?"",  ""$1""&amp;""-""&amp;$H859))"),"")</f>
        <v/>
      </c>
      <c r="S859" s="47" t="b">
        <f t="shared" si="2"/>
        <v>0</v>
      </c>
      <c r="T859" s="47" t="str">
        <f>IFERROR(__xludf.DUMMYFUNCTION("iferror(split(A859,"","",TRUE,TRUE),"""")"),"")</f>
        <v/>
      </c>
      <c r="U859" s="47"/>
      <c r="V859" s="47"/>
      <c r="W859" s="47"/>
      <c r="X859" s="46" t="str">
        <f>IFERROR(__xludf.DUMMYFUNCTION("if(T859="""","""",if($S859,""Not aligned w/ a specific learning goal."",T859&amp;"": ""&amp;vlookup(to_text(T859),'1.Learning-Goals'!$A$3:$B$100,2,FALSE)))"),"")</f>
        <v/>
      </c>
      <c r="Y859" s="46" t="str">
        <f>IFERROR(__xludf.DUMMYFUNCTION("if(U859="""","""",if($S859,""Not aligned w/ a specific learning goal."",U859&amp;"": ""&amp;vlookup(to_text(U859),'1.Learning-Goals'!$A$3:$B$100,2,FALSE)))"),"")</f>
        <v/>
      </c>
      <c r="Z859" s="46" t="str">
        <f>IFERROR(__xludf.DUMMYFUNCTION("if(V859="""","""",if($S859,""Not aligned w/ a specific learning goal."",V859&amp;"": ""&amp;vlookup(to_text(V859),'1.Learning-Goals'!$A$3:$B$100,2,FALSE)))"),"")</f>
        <v/>
      </c>
      <c r="AA859" s="46" t="str">
        <f>IFERROR(__xludf.DUMMYFUNCTION("if(W859="""","""",if($S859,""Not aligned w/ a specific learning goal."",W859&amp;"": ""&amp;vlookup(to_text(W859),'1.Learning-Goals'!$A$3:$B$100,2,FALSE)))"),"")</f>
        <v/>
      </c>
      <c r="AB859" s="48"/>
      <c r="AC859" s="48"/>
      <c r="AD859" s="48"/>
      <c r="AE859" s="48"/>
      <c r="AF859" s="48"/>
      <c r="AG859" s="48"/>
      <c r="AH859" s="48"/>
      <c r="AI859" s="48"/>
    </row>
    <row r="860">
      <c r="A860" s="41"/>
      <c r="B860" s="42" t="str">
        <f t="shared" si="1"/>
        <v/>
      </c>
      <c r="C860" s="38" t="s">
        <v>2393</v>
      </c>
      <c r="D860" s="43" t="s">
        <v>2394</v>
      </c>
      <c r="E860" s="38" t="s">
        <v>2076</v>
      </c>
      <c r="F860" s="38" t="s">
        <v>2125</v>
      </c>
      <c r="G860" s="43">
        <v>7.0</v>
      </c>
      <c r="H860" s="38" t="s">
        <v>7</v>
      </c>
      <c r="I860" s="43" t="s">
        <v>2126</v>
      </c>
      <c r="J860" s="43"/>
      <c r="K860" s="43"/>
      <c r="L860" s="43"/>
      <c r="M860" s="43"/>
      <c r="N860" s="43"/>
      <c r="O860" s="38" t="s">
        <v>2257</v>
      </c>
      <c r="P860" s="51" t="s">
        <v>2395</v>
      </c>
      <c r="Q860" s="45">
        <v>44385.0</v>
      </c>
      <c r="R860" s="46" t="str">
        <f>IFERROR(__xludf.DUMMYFUNCTION("if(isblank($A860),"""",REGEXREPLACE($A860,   "",?(\d),?"",  ""$1""&amp;""-""&amp;$H860))"),"")</f>
        <v/>
      </c>
      <c r="S860" s="47" t="b">
        <f t="shared" si="2"/>
        <v>0</v>
      </c>
      <c r="T860" s="47" t="str">
        <f>IFERROR(__xludf.DUMMYFUNCTION("iferror(split(A860,"","",TRUE,TRUE),"""")"),"")</f>
        <v/>
      </c>
      <c r="U860" s="47"/>
      <c r="V860" s="47"/>
      <c r="W860" s="47"/>
      <c r="X860" s="46" t="str">
        <f>IFERROR(__xludf.DUMMYFUNCTION("if(T860="""","""",if($S860,""Not aligned w/ a specific learning goal."",T860&amp;"": ""&amp;vlookup(to_text(T860),'1.Learning-Goals'!$A$3:$B$100,2,FALSE)))"),"")</f>
        <v/>
      </c>
      <c r="Y860" s="46" t="str">
        <f>IFERROR(__xludf.DUMMYFUNCTION("if(U860="""","""",if($S860,""Not aligned w/ a specific learning goal."",U860&amp;"": ""&amp;vlookup(to_text(U860),'1.Learning-Goals'!$A$3:$B$100,2,FALSE)))"),"")</f>
        <v/>
      </c>
      <c r="Z860" s="46" t="str">
        <f>IFERROR(__xludf.DUMMYFUNCTION("if(V860="""","""",if($S860,""Not aligned w/ a specific learning goal."",V860&amp;"": ""&amp;vlookup(to_text(V860),'1.Learning-Goals'!$A$3:$B$100,2,FALSE)))"),"")</f>
        <v/>
      </c>
      <c r="AA860" s="46" t="str">
        <f>IFERROR(__xludf.DUMMYFUNCTION("if(W860="""","""",if($S860,""Not aligned w/ a specific learning goal."",W860&amp;"": ""&amp;vlookup(to_text(W860),'1.Learning-Goals'!$A$3:$B$100,2,FALSE)))"),"")</f>
        <v/>
      </c>
      <c r="AB860" s="48"/>
      <c r="AC860" s="48"/>
      <c r="AD860" s="48"/>
      <c r="AE860" s="48"/>
      <c r="AF860" s="48"/>
      <c r="AG860" s="48"/>
      <c r="AH860" s="48"/>
      <c r="AI860" s="48"/>
    </row>
    <row r="861">
      <c r="A861" s="41"/>
      <c r="B861" s="42" t="str">
        <f t="shared" si="1"/>
        <v/>
      </c>
      <c r="C861" s="38" t="s">
        <v>2396</v>
      </c>
      <c r="D861" s="43" t="s">
        <v>2397</v>
      </c>
      <c r="E861" s="38" t="s">
        <v>2076</v>
      </c>
      <c r="F861" s="38" t="s">
        <v>2125</v>
      </c>
      <c r="G861" s="43">
        <v>7.0</v>
      </c>
      <c r="H861" s="38" t="s">
        <v>7</v>
      </c>
      <c r="I861" s="43" t="s">
        <v>2126</v>
      </c>
      <c r="J861" s="43"/>
      <c r="K861" s="43"/>
      <c r="L861" s="43"/>
      <c r="M861" s="43"/>
      <c r="N861" s="43"/>
      <c r="O861" s="38" t="s">
        <v>2257</v>
      </c>
      <c r="P861" s="51" t="s">
        <v>2398</v>
      </c>
      <c r="Q861" s="45">
        <v>44385.0</v>
      </c>
      <c r="R861" s="46" t="str">
        <f>IFERROR(__xludf.DUMMYFUNCTION("if(isblank($A861),"""",REGEXREPLACE($A861,   "",?(\d),?"",  ""$1""&amp;""-""&amp;$H861))"),"")</f>
        <v/>
      </c>
      <c r="S861" s="47" t="b">
        <f t="shared" si="2"/>
        <v>0</v>
      </c>
      <c r="T861" s="47" t="str">
        <f>IFERROR(__xludf.DUMMYFUNCTION("iferror(split(A861,"","",TRUE,TRUE),"""")"),"")</f>
        <v/>
      </c>
      <c r="U861" s="47"/>
      <c r="V861" s="47"/>
      <c r="W861" s="47"/>
      <c r="X861" s="46" t="str">
        <f>IFERROR(__xludf.DUMMYFUNCTION("if(T861="""","""",if($S861,""Not aligned w/ a specific learning goal."",T861&amp;"": ""&amp;vlookup(to_text(T861),'1.Learning-Goals'!$A$3:$B$100,2,FALSE)))"),"")</f>
        <v/>
      </c>
      <c r="Y861" s="46" t="str">
        <f>IFERROR(__xludf.DUMMYFUNCTION("if(U861="""","""",if($S861,""Not aligned w/ a specific learning goal."",U861&amp;"": ""&amp;vlookup(to_text(U861),'1.Learning-Goals'!$A$3:$B$100,2,FALSE)))"),"")</f>
        <v/>
      </c>
      <c r="Z861" s="46" t="str">
        <f>IFERROR(__xludf.DUMMYFUNCTION("if(V861="""","""",if($S861,""Not aligned w/ a specific learning goal."",V861&amp;"": ""&amp;vlookup(to_text(V861),'1.Learning-Goals'!$A$3:$B$100,2,FALSE)))"),"")</f>
        <v/>
      </c>
      <c r="AA861" s="46" t="str">
        <f>IFERROR(__xludf.DUMMYFUNCTION("if(W861="""","""",if($S861,""Not aligned w/ a specific learning goal."",W861&amp;"": ""&amp;vlookup(to_text(W861),'1.Learning-Goals'!$A$3:$B$100,2,FALSE)))"),"")</f>
        <v/>
      </c>
      <c r="AB861" s="48"/>
      <c r="AC861" s="48"/>
      <c r="AD861" s="48"/>
      <c r="AE861" s="48"/>
      <c r="AF861" s="48"/>
      <c r="AG861" s="48"/>
      <c r="AH861" s="48"/>
      <c r="AI861" s="48"/>
    </row>
    <row r="862">
      <c r="A862" s="41"/>
      <c r="B862" s="42" t="str">
        <f t="shared" si="1"/>
        <v/>
      </c>
      <c r="C862" s="38" t="s">
        <v>2399</v>
      </c>
      <c r="D862" s="43" t="s">
        <v>2400</v>
      </c>
      <c r="E862" s="38" t="s">
        <v>2076</v>
      </c>
      <c r="F862" s="38" t="s">
        <v>2125</v>
      </c>
      <c r="G862" s="43">
        <v>7.0</v>
      </c>
      <c r="H862" s="38" t="s">
        <v>7</v>
      </c>
      <c r="I862" s="43" t="s">
        <v>2126</v>
      </c>
      <c r="J862" s="43"/>
      <c r="K862" s="43"/>
      <c r="L862" s="43"/>
      <c r="M862" s="43"/>
      <c r="N862" s="43"/>
      <c r="O862" s="38" t="s">
        <v>2257</v>
      </c>
      <c r="P862" s="51" t="s">
        <v>2401</v>
      </c>
      <c r="Q862" s="45">
        <v>44385.0</v>
      </c>
      <c r="R862" s="46" t="str">
        <f>IFERROR(__xludf.DUMMYFUNCTION("if(isblank($A862),"""",REGEXREPLACE($A862,   "",?(\d),?"",  ""$1""&amp;""-""&amp;$H862))"),"")</f>
        <v/>
      </c>
      <c r="S862" s="47" t="b">
        <f t="shared" si="2"/>
        <v>0</v>
      </c>
      <c r="T862" s="47" t="str">
        <f>IFERROR(__xludf.DUMMYFUNCTION("iferror(split(A862,"","",TRUE,TRUE),"""")"),"")</f>
        <v/>
      </c>
      <c r="U862" s="47"/>
      <c r="V862" s="47"/>
      <c r="W862" s="47"/>
      <c r="X862" s="46" t="str">
        <f>IFERROR(__xludf.DUMMYFUNCTION("if(T862="""","""",if($S862,""Not aligned w/ a specific learning goal."",T862&amp;"": ""&amp;vlookup(to_text(T862),'1.Learning-Goals'!$A$3:$B$100,2,FALSE)))"),"")</f>
        <v/>
      </c>
      <c r="Y862" s="46" t="str">
        <f>IFERROR(__xludf.DUMMYFUNCTION("if(U862="""","""",if($S862,""Not aligned w/ a specific learning goal."",U862&amp;"": ""&amp;vlookup(to_text(U862),'1.Learning-Goals'!$A$3:$B$100,2,FALSE)))"),"")</f>
        <v/>
      </c>
      <c r="Z862" s="46" t="str">
        <f>IFERROR(__xludf.DUMMYFUNCTION("if(V862="""","""",if($S862,""Not aligned w/ a specific learning goal."",V862&amp;"": ""&amp;vlookup(to_text(V862),'1.Learning-Goals'!$A$3:$B$100,2,FALSE)))"),"")</f>
        <v/>
      </c>
      <c r="AA862" s="46" t="str">
        <f>IFERROR(__xludf.DUMMYFUNCTION("if(W862="""","""",if($S862,""Not aligned w/ a specific learning goal."",W862&amp;"": ""&amp;vlookup(to_text(W862),'1.Learning-Goals'!$A$3:$B$100,2,FALSE)))"),"")</f>
        <v/>
      </c>
      <c r="AB862" s="48"/>
      <c r="AC862" s="48"/>
      <c r="AD862" s="48"/>
      <c r="AE862" s="48"/>
      <c r="AF862" s="48"/>
      <c r="AG862" s="48"/>
      <c r="AH862" s="48"/>
      <c r="AI862" s="48"/>
    </row>
    <row r="863">
      <c r="A863" s="41"/>
      <c r="B863" s="42" t="str">
        <f t="shared" si="1"/>
        <v/>
      </c>
      <c r="C863" s="38" t="s">
        <v>2402</v>
      </c>
      <c r="D863" s="43" t="s">
        <v>2403</v>
      </c>
      <c r="E863" s="38" t="s">
        <v>2076</v>
      </c>
      <c r="F863" s="38" t="s">
        <v>2125</v>
      </c>
      <c r="G863" s="43">
        <v>7.0</v>
      </c>
      <c r="H863" s="38" t="s">
        <v>7</v>
      </c>
      <c r="I863" s="43" t="s">
        <v>2126</v>
      </c>
      <c r="J863" s="43"/>
      <c r="K863" s="43"/>
      <c r="L863" s="43"/>
      <c r="M863" s="43"/>
      <c r="N863" s="43"/>
      <c r="O863" s="38" t="s">
        <v>2257</v>
      </c>
      <c r="P863" s="51" t="s">
        <v>2404</v>
      </c>
      <c r="Q863" s="45">
        <v>44385.0</v>
      </c>
      <c r="R863" s="46" t="str">
        <f>IFERROR(__xludf.DUMMYFUNCTION("if(isblank($A863),"""",REGEXREPLACE($A863,   "",?(\d),?"",  ""$1""&amp;""-""&amp;$H863))"),"")</f>
        <v/>
      </c>
      <c r="S863" s="47" t="b">
        <f t="shared" si="2"/>
        <v>0</v>
      </c>
      <c r="T863" s="47" t="str">
        <f>IFERROR(__xludf.DUMMYFUNCTION("iferror(split(A863,"","",TRUE,TRUE),"""")"),"")</f>
        <v/>
      </c>
      <c r="U863" s="47"/>
      <c r="V863" s="47"/>
      <c r="W863" s="47"/>
      <c r="X863" s="46" t="str">
        <f>IFERROR(__xludf.DUMMYFUNCTION("if(T863="""","""",if($S863,""Not aligned w/ a specific learning goal."",T863&amp;"": ""&amp;vlookup(to_text(T863),'1.Learning-Goals'!$A$3:$B$100,2,FALSE)))"),"")</f>
        <v/>
      </c>
      <c r="Y863" s="46" t="str">
        <f>IFERROR(__xludf.DUMMYFUNCTION("if(U863="""","""",if($S863,""Not aligned w/ a specific learning goal."",U863&amp;"": ""&amp;vlookup(to_text(U863),'1.Learning-Goals'!$A$3:$B$100,2,FALSE)))"),"")</f>
        <v/>
      </c>
      <c r="Z863" s="46" t="str">
        <f>IFERROR(__xludf.DUMMYFUNCTION("if(V863="""","""",if($S863,""Not aligned w/ a specific learning goal."",V863&amp;"": ""&amp;vlookup(to_text(V863),'1.Learning-Goals'!$A$3:$B$100,2,FALSE)))"),"")</f>
        <v/>
      </c>
      <c r="AA863" s="46" t="str">
        <f>IFERROR(__xludf.DUMMYFUNCTION("if(W863="""","""",if($S863,""Not aligned w/ a specific learning goal."",W863&amp;"": ""&amp;vlookup(to_text(W863),'1.Learning-Goals'!$A$3:$B$100,2,FALSE)))"),"")</f>
        <v/>
      </c>
      <c r="AB863" s="48"/>
      <c r="AC863" s="48"/>
      <c r="AD863" s="48"/>
      <c r="AE863" s="48"/>
      <c r="AF863" s="48"/>
      <c r="AG863" s="48"/>
      <c r="AH863" s="48"/>
      <c r="AI863" s="48"/>
    </row>
    <row r="864">
      <c r="A864" s="41"/>
      <c r="B864" s="42" t="str">
        <f t="shared" si="1"/>
        <v/>
      </c>
      <c r="C864" s="38" t="s">
        <v>2405</v>
      </c>
      <c r="D864" s="43" t="s">
        <v>2406</v>
      </c>
      <c r="E864" s="38" t="s">
        <v>2076</v>
      </c>
      <c r="F864" s="38" t="s">
        <v>2125</v>
      </c>
      <c r="G864" s="43">
        <v>7.0</v>
      </c>
      <c r="H864" s="38" t="s">
        <v>7</v>
      </c>
      <c r="I864" s="43" t="s">
        <v>2126</v>
      </c>
      <c r="J864" s="43"/>
      <c r="K864" s="43"/>
      <c r="L864" s="43"/>
      <c r="M864" s="43"/>
      <c r="N864" s="43"/>
      <c r="O864" s="38" t="s">
        <v>2257</v>
      </c>
      <c r="P864" s="51" t="s">
        <v>2407</v>
      </c>
      <c r="Q864" s="45">
        <v>44385.0</v>
      </c>
      <c r="R864" s="46" t="str">
        <f>IFERROR(__xludf.DUMMYFUNCTION("if(isblank($A864),"""",REGEXREPLACE($A864,   "",?(\d),?"",  ""$1""&amp;""-""&amp;$H864))"),"")</f>
        <v/>
      </c>
      <c r="S864" s="47" t="b">
        <f t="shared" si="2"/>
        <v>0</v>
      </c>
      <c r="T864" s="47" t="str">
        <f>IFERROR(__xludf.DUMMYFUNCTION("iferror(split(A864,"","",TRUE,TRUE),"""")"),"")</f>
        <v/>
      </c>
      <c r="U864" s="47"/>
      <c r="V864" s="47"/>
      <c r="W864" s="47"/>
      <c r="X864" s="46" t="str">
        <f>IFERROR(__xludf.DUMMYFUNCTION("if(T864="""","""",if($S864,""Not aligned w/ a specific learning goal."",T864&amp;"": ""&amp;vlookup(to_text(T864),'1.Learning-Goals'!$A$3:$B$100,2,FALSE)))"),"")</f>
        <v/>
      </c>
      <c r="Y864" s="46" t="str">
        <f>IFERROR(__xludf.DUMMYFUNCTION("if(U864="""","""",if($S864,""Not aligned w/ a specific learning goal."",U864&amp;"": ""&amp;vlookup(to_text(U864),'1.Learning-Goals'!$A$3:$B$100,2,FALSE)))"),"")</f>
        <v/>
      </c>
      <c r="Z864" s="46" t="str">
        <f>IFERROR(__xludf.DUMMYFUNCTION("if(V864="""","""",if($S864,""Not aligned w/ a specific learning goal."",V864&amp;"": ""&amp;vlookup(to_text(V864),'1.Learning-Goals'!$A$3:$B$100,2,FALSE)))"),"")</f>
        <v/>
      </c>
      <c r="AA864" s="46" t="str">
        <f>IFERROR(__xludf.DUMMYFUNCTION("if(W864="""","""",if($S864,""Not aligned w/ a specific learning goal."",W864&amp;"": ""&amp;vlookup(to_text(W864),'1.Learning-Goals'!$A$3:$B$100,2,FALSE)))"),"")</f>
        <v/>
      </c>
      <c r="AB864" s="48"/>
      <c r="AC864" s="48"/>
      <c r="AD864" s="48"/>
      <c r="AE864" s="48"/>
      <c r="AF864" s="48"/>
      <c r="AG864" s="48"/>
      <c r="AH864" s="48"/>
      <c r="AI864" s="48"/>
    </row>
    <row r="865">
      <c r="A865" s="41"/>
      <c r="B865" s="42" t="str">
        <f t="shared" si="1"/>
        <v/>
      </c>
      <c r="C865" s="38" t="s">
        <v>2408</v>
      </c>
      <c r="D865" s="43" t="s">
        <v>2409</v>
      </c>
      <c r="E865" s="38" t="s">
        <v>2076</v>
      </c>
      <c r="F865" s="38" t="s">
        <v>2125</v>
      </c>
      <c r="G865" s="43">
        <v>7.0</v>
      </c>
      <c r="H865" s="38" t="s">
        <v>7</v>
      </c>
      <c r="I865" s="43" t="s">
        <v>2126</v>
      </c>
      <c r="J865" s="43"/>
      <c r="K865" s="43"/>
      <c r="L865" s="43"/>
      <c r="M865" s="43"/>
      <c r="N865" s="43"/>
      <c r="O865" s="38" t="s">
        <v>2257</v>
      </c>
      <c r="P865" s="51" t="s">
        <v>2410</v>
      </c>
      <c r="Q865" s="45">
        <v>44385.0</v>
      </c>
      <c r="R865" s="46" t="str">
        <f>IFERROR(__xludf.DUMMYFUNCTION("if(isblank($A865),"""",REGEXREPLACE($A865,   "",?(\d),?"",  ""$1""&amp;""-""&amp;$H865))"),"")</f>
        <v/>
      </c>
      <c r="S865" s="47" t="b">
        <f t="shared" si="2"/>
        <v>0</v>
      </c>
      <c r="T865" s="47" t="str">
        <f>IFERROR(__xludf.DUMMYFUNCTION("iferror(split(A865,"","",TRUE,TRUE),"""")"),"")</f>
        <v/>
      </c>
      <c r="U865" s="47"/>
      <c r="V865" s="47"/>
      <c r="W865" s="47"/>
      <c r="X865" s="46" t="str">
        <f>IFERROR(__xludf.DUMMYFUNCTION("if(T865="""","""",if($S865,""Not aligned w/ a specific learning goal."",T865&amp;"": ""&amp;vlookup(to_text(T865),'1.Learning-Goals'!$A$3:$B$100,2,FALSE)))"),"")</f>
        <v/>
      </c>
      <c r="Y865" s="46" t="str">
        <f>IFERROR(__xludf.DUMMYFUNCTION("if(U865="""","""",if($S865,""Not aligned w/ a specific learning goal."",U865&amp;"": ""&amp;vlookup(to_text(U865),'1.Learning-Goals'!$A$3:$B$100,2,FALSE)))"),"")</f>
        <v/>
      </c>
      <c r="Z865" s="46" t="str">
        <f>IFERROR(__xludf.DUMMYFUNCTION("if(V865="""","""",if($S865,""Not aligned w/ a specific learning goal."",V865&amp;"": ""&amp;vlookup(to_text(V865),'1.Learning-Goals'!$A$3:$B$100,2,FALSE)))"),"")</f>
        <v/>
      </c>
      <c r="AA865" s="46" t="str">
        <f>IFERROR(__xludf.DUMMYFUNCTION("if(W865="""","""",if($S865,""Not aligned w/ a specific learning goal."",W865&amp;"": ""&amp;vlookup(to_text(W865),'1.Learning-Goals'!$A$3:$B$100,2,FALSE)))"),"")</f>
        <v/>
      </c>
      <c r="AB865" s="48"/>
      <c r="AC865" s="48"/>
      <c r="AD865" s="48"/>
      <c r="AE865" s="48"/>
      <c r="AF865" s="48"/>
      <c r="AG865" s="48"/>
      <c r="AH865" s="48"/>
      <c r="AI865" s="48"/>
    </row>
    <row r="866">
      <c r="A866" s="41"/>
      <c r="B866" s="42" t="str">
        <f t="shared" si="1"/>
        <v/>
      </c>
      <c r="C866" s="38" t="s">
        <v>2411</v>
      </c>
      <c r="D866" s="43" t="s">
        <v>2412</v>
      </c>
      <c r="E866" s="38" t="s">
        <v>2076</v>
      </c>
      <c r="F866" s="38" t="s">
        <v>2125</v>
      </c>
      <c r="G866" s="43">
        <v>7.0</v>
      </c>
      <c r="H866" s="38" t="s">
        <v>7</v>
      </c>
      <c r="I866" s="43" t="s">
        <v>2126</v>
      </c>
      <c r="J866" s="43"/>
      <c r="K866" s="43"/>
      <c r="L866" s="43"/>
      <c r="M866" s="43"/>
      <c r="N866" s="43"/>
      <c r="O866" s="38" t="s">
        <v>2257</v>
      </c>
      <c r="P866" s="51" t="s">
        <v>2413</v>
      </c>
      <c r="Q866" s="45">
        <v>44385.0</v>
      </c>
      <c r="R866" s="46" t="str">
        <f>IFERROR(__xludf.DUMMYFUNCTION("if(isblank($A866),"""",REGEXREPLACE($A866,   "",?(\d),?"",  ""$1""&amp;""-""&amp;$H866))"),"")</f>
        <v/>
      </c>
      <c r="S866" s="47" t="b">
        <f t="shared" si="2"/>
        <v>0</v>
      </c>
      <c r="T866" s="47" t="str">
        <f>IFERROR(__xludf.DUMMYFUNCTION("iferror(split(A866,"","",TRUE,TRUE),"""")"),"")</f>
        <v/>
      </c>
      <c r="U866" s="47"/>
      <c r="V866" s="47"/>
      <c r="W866" s="47"/>
      <c r="X866" s="46" t="str">
        <f>IFERROR(__xludf.DUMMYFUNCTION("if(T866="""","""",if($S866,""Not aligned w/ a specific learning goal."",T866&amp;"": ""&amp;vlookup(to_text(T866),'1.Learning-Goals'!$A$3:$B$100,2,FALSE)))"),"")</f>
        <v/>
      </c>
      <c r="Y866" s="46" t="str">
        <f>IFERROR(__xludf.DUMMYFUNCTION("if(U866="""","""",if($S866,""Not aligned w/ a specific learning goal."",U866&amp;"": ""&amp;vlookup(to_text(U866),'1.Learning-Goals'!$A$3:$B$100,2,FALSE)))"),"")</f>
        <v/>
      </c>
      <c r="Z866" s="46" t="str">
        <f>IFERROR(__xludf.DUMMYFUNCTION("if(V866="""","""",if($S866,""Not aligned w/ a specific learning goal."",V866&amp;"": ""&amp;vlookup(to_text(V866),'1.Learning-Goals'!$A$3:$B$100,2,FALSE)))"),"")</f>
        <v/>
      </c>
      <c r="AA866" s="46" t="str">
        <f>IFERROR(__xludf.DUMMYFUNCTION("if(W866="""","""",if($S866,""Not aligned w/ a specific learning goal."",W866&amp;"": ""&amp;vlookup(to_text(W866),'1.Learning-Goals'!$A$3:$B$100,2,FALSE)))"),"")</f>
        <v/>
      </c>
      <c r="AB866" s="48"/>
      <c r="AC866" s="48"/>
      <c r="AD866" s="48"/>
      <c r="AE866" s="48"/>
      <c r="AF866" s="48"/>
      <c r="AG866" s="48"/>
      <c r="AH866" s="48"/>
      <c r="AI866" s="48"/>
    </row>
    <row r="867">
      <c r="A867" s="41"/>
      <c r="B867" s="42" t="str">
        <f t="shared" si="1"/>
        <v/>
      </c>
      <c r="C867" s="38" t="s">
        <v>2414</v>
      </c>
      <c r="D867" s="43" t="s">
        <v>2415</v>
      </c>
      <c r="E867" s="38" t="s">
        <v>2076</v>
      </c>
      <c r="F867" s="38" t="s">
        <v>2125</v>
      </c>
      <c r="G867" s="43">
        <v>7.0</v>
      </c>
      <c r="H867" s="38" t="s">
        <v>7</v>
      </c>
      <c r="I867" s="43" t="s">
        <v>2126</v>
      </c>
      <c r="J867" s="43"/>
      <c r="K867" s="43"/>
      <c r="L867" s="43"/>
      <c r="M867" s="43"/>
      <c r="N867" s="43"/>
      <c r="O867" s="38" t="s">
        <v>2257</v>
      </c>
      <c r="P867" s="51" t="s">
        <v>2416</v>
      </c>
      <c r="Q867" s="45">
        <v>44385.0</v>
      </c>
      <c r="R867" s="46" t="str">
        <f>IFERROR(__xludf.DUMMYFUNCTION("if(isblank($A867),"""",REGEXREPLACE($A867,   "",?(\d),?"",  ""$1""&amp;""-""&amp;$H867))"),"")</f>
        <v/>
      </c>
      <c r="S867" s="47" t="b">
        <f t="shared" si="2"/>
        <v>0</v>
      </c>
      <c r="T867" s="47" t="str">
        <f>IFERROR(__xludf.DUMMYFUNCTION("iferror(split(A867,"","",TRUE,TRUE),"""")"),"")</f>
        <v/>
      </c>
      <c r="U867" s="47"/>
      <c r="V867" s="47"/>
      <c r="W867" s="47"/>
      <c r="X867" s="46" t="str">
        <f>IFERROR(__xludf.DUMMYFUNCTION("if(T867="""","""",if($S867,""Not aligned w/ a specific learning goal."",T867&amp;"": ""&amp;vlookup(to_text(T867),'1.Learning-Goals'!$A$3:$B$100,2,FALSE)))"),"")</f>
        <v/>
      </c>
      <c r="Y867" s="46" t="str">
        <f>IFERROR(__xludf.DUMMYFUNCTION("if(U867="""","""",if($S867,""Not aligned w/ a specific learning goal."",U867&amp;"": ""&amp;vlookup(to_text(U867),'1.Learning-Goals'!$A$3:$B$100,2,FALSE)))"),"")</f>
        <v/>
      </c>
      <c r="Z867" s="46" t="str">
        <f>IFERROR(__xludf.DUMMYFUNCTION("if(V867="""","""",if($S867,""Not aligned w/ a specific learning goal."",V867&amp;"": ""&amp;vlookup(to_text(V867),'1.Learning-Goals'!$A$3:$B$100,2,FALSE)))"),"")</f>
        <v/>
      </c>
      <c r="AA867" s="46" t="str">
        <f>IFERROR(__xludf.DUMMYFUNCTION("if(W867="""","""",if($S867,""Not aligned w/ a specific learning goal."",W867&amp;"": ""&amp;vlookup(to_text(W867),'1.Learning-Goals'!$A$3:$B$100,2,FALSE)))"),"")</f>
        <v/>
      </c>
      <c r="AB867" s="48"/>
      <c r="AC867" s="48"/>
      <c r="AD867" s="48"/>
      <c r="AE867" s="48"/>
      <c r="AF867" s="48"/>
      <c r="AG867" s="48"/>
      <c r="AH867" s="48"/>
      <c r="AI867" s="48"/>
    </row>
    <row r="868">
      <c r="A868" s="41"/>
      <c r="B868" s="42" t="str">
        <f t="shared" si="1"/>
        <v/>
      </c>
      <c r="C868" s="38" t="s">
        <v>2417</v>
      </c>
      <c r="D868" s="43" t="s">
        <v>2418</v>
      </c>
      <c r="E868" s="38" t="s">
        <v>2076</v>
      </c>
      <c r="F868" s="38" t="s">
        <v>2125</v>
      </c>
      <c r="G868" s="43">
        <v>7.0</v>
      </c>
      <c r="H868" s="38" t="s">
        <v>7</v>
      </c>
      <c r="I868" s="43" t="s">
        <v>2126</v>
      </c>
      <c r="J868" s="43"/>
      <c r="K868" s="43"/>
      <c r="L868" s="43"/>
      <c r="M868" s="43"/>
      <c r="N868" s="43"/>
      <c r="O868" s="38" t="s">
        <v>2257</v>
      </c>
      <c r="P868" s="51" t="s">
        <v>2419</v>
      </c>
      <c r="Q868" s="45">
        <v>44385.0</v>
      </c>
      <c r="R868" s="46" t="str">
        <f>IFERROR(__xludf.DUMMYFUNCTION("if(isblank($A868),"""",REGEXREPLACE($A868,   "",?(\d),?"",  ""$1""&amp;""-""&amp;$H868))"),"")</f>
        <v/>
      </c>
      <c r="S868" s="47" t="b">
        <f t="shared" si="2"/>
        <v>0</v>
      </c>
      <c r="T868" s="47" t="str">
        <f>IFERROR(__xludf.DUMMYFUNCTION("iferror(split(A868,"","",TRUE,TRUE),"""")"),"")</f>
        <v/>
      </c>
      <c r="U868" s="47"/>
      <c r="V868" s="47"/>
      <c r="W868" s="47"/>
      <c r="X868" s="46" t="str">
        <f>IFERROR(__xludf.DUMMYFUNCTION("if(T868="""","""",if($S868,""Not aligned w/ a specific learning goal."",T868&amp;"": ""&amp;vlookup(to_text(T868),'1.Learning-Goals'!$A$3:$B$100,2,FALSE)))"),"")</f>
        <v/>
      </c>
      <c r="Y868" s="46" t="str">
        <f>IFERROR(__xludf.DUMMYFUNCTION("if(U868="""","""",if($S868,""Not aligned w/ a specific learning goal."",U868&amp;"": ""&amp;vlookup(to_text(U868),'1.Learning-Goals'!$A$3:$B$100,2,FALSE)))"),"")</f>
        <v/>
      </c>
      <c r="Z868" s="46" t="str">
        <f>IFERROR(__xludf.DUMMYFUNCTION("if(V868="""","""",if($S868,""Not aligned w/ a specific learning goal."",V868&amp;"": ""&amp;vlookup(to_text(V868),'1.Learning-Goals'!$A$3:$B$100,2,FALSE)))"),"")</f>
        <v/>
      </c>
      <c r="AA868" s="46" t="str">
        <f>IFERROR(__xludf.DUMMYFUNCTION("if(W868="""","""",if($S868,""Not aligned w/ a specific learning goal."",W868&amp;"": ""&amp;vlookup(to_text(W868),'1.Learning-Goals'!$A$3:$B$100,2,FALSE)))"),"")</f>
        <v/>
      </c>
      <c r="AB868" s="48"/>
      <c r="AC868" s="48"/>
      <c r="AD868" s="48"/>
      <c r="AE868" s="48"/>
      <c r="AF868" s="48"/>
      <c r="AG868" s="48"/>
      <c r="AH868" s="48"/>
      <c r="AI868" s="48"/>
    </row>
    <row r="869">
      <c r="A869" s="41"/>
      <c r="B869" s="42" t="str">
        <f t="shared" si="1"/>
        <v/>
      </c>
      <c r="C869" s="38" t="s">
        <v>2420</v>
      </c>
      <c r="D869" s="43" t="s">
        <v>2421</v>
      </c>
      <c r="E869" s="38" t="s">
        <v>2076</v>
      </c>
      <c r="F869" s="38" t="s">
        <v>2125</v>
      </c>
      <c r="G869" s="43">
        <v>7.0</v>
      </c>
      <c r="H869" s="38" t="s">
        <v>7</v>
      </c>
      <c r="I869" s="43" t="s">
        <v>2126</v>
      </c>
      <c r="J869" s="43"/>
      <c r="K869" s="43"/>
      <c r="L869" s="43"/>
      <c r="M869" s="43"/>
      <c r="N869" s="43"/>
      <c r="O869" s="38" t="s">
        <v>2303</v>
      </c>
      <c r="P869" s="51" t="s">
        <v>2422</v>
      </c>
      <c r="Q869" s="45">
        <v>44385.0</v>
      </c>
      <c r="R869" s="46" t="str">
        <f>IFERROR(__xludf.DUMMYFUNCTION("if(isblank($A869),"""",REGEXREPLACE($A869,   "",?(\d),?"",  ""$1""&amp;""-""&amp;$H869))"),"")</f>
        <v/>
      </c>
      <c r="S869" s="47" t="b">
        <f t="shared" si="2"/>
        <v>0</v>
      </c>
      <c r="T869" s="47" t="str">
        <f>IFERROR(__xludf.DUMMYFUNCTION("iferror(split(A869,"","",TRUE,TRUE),"""")"),"")</f>
        <v/>
      </c>
      <c r="U869" s="47"/>
      <c r="V869" s="47"/>
      <c r="W869" s="47"/>
      <c r="X869" s="46" t="str">
        <f>IFERROR(__xludf.DUMMYFUNCTION("if(T869="""","""",if($S869,""Not aligned w/ a specific learning goal."",T869&amp;"": ""&amp;vlookup(to_text(T869),'1.Learning-Goals'!$A$3:$B$100,2,FALSE)))"),"")</f>
        <v/>
      </c>
      <c r="Y869" s="46" t="str">
        <f>IFERROR(__xludf.DUMMYFUNCTION("if(U869="""","""",if($S869,""Not aligned w/ a specific learning goal."",U869&amp;"": ""&amp;vlookup(to_text(U869),'1.Learning-Goals'!$A$3:$B$100,2,FALSE)))"),"")</f>
        <v/>
      </c>
      <c r="Z869" s="46" t="str">
        <f>IFERROR(__xludf.DUMMYFUNCTION("if(V869="""","""",if($S869,""Not aligned w/ a specific learning goal."",V869&amp;"": ""&amp;vlookup(to_text(V869),'1.Learning-Goals'!$A$3:$B$100,2,FALSE)))"),"")</f>
        <v/>
      </c>
      <c r="AA869" s="46" t="str">
        <f>IFERROR(__xludf.DUMMYFUNCTION("if(W869="""","""",if($S869,""Not aligned w/ a specific learning goal."",W869&amp;"": ""&amp;vlookup(to_text(W869),'1.Learning-Goals'!$A$3:$B$100,2,FALSE)))"),"")</f>
        <v/>
      </c>
      <c r="AB869" s="48"/>
      <c r="AC869" s="48"/>
      <c r="AD869" s="48"/>
      <c r="AE869" s="48"/>
      <c r="AF869" s="48"/>
      <c r="AG869" s="48"/>
      <c r="AH869" s="48"/>
      <c r="AI869" s="48"/>
    </row>
    <row r="870">
      <c r="A870" s="41"/>
      <c r="B870" s="42" t="str">
        <f t="shared" si="1"/>
        <v/>
      </c>
      <c r="C870" s="38" t="s">
        <v>2423</v>
      </c>
      <c r="D870" s="43" t="s">
        <v>2424</v>
      </c>
      <c r="E870" s="38" t="s">
        <v>2076</v>
      </c>
      <c r="F870" s="38" t="s">
        <v>2125</v>
      </c>
      <c r="G870" s="43">
        <v>7.0</v>
      </c>
      <c r="H870" s="38" t="s">
        <v>7</v>
      </c>
      <c r="I870" s="43" t="s">
        <v>2126</v>
      </c>
      <c r="J870" s="43"/>
      <c r="K870" s="43"/>
      <c r="L870" s="43"/>
      <c r="M870" s="43"/>
      <c r="N870" s="43"/>
      <c r="O870" s="38" t="s">
        <v>2303</v>
      </c>
      <c r="P870" s="51" t="s">
        <v>2425</v>
      </c>
      <c r="Q870" s="45">
        <v>44385.0</v>
      </c>
      <c r="R870" s="46" t="str">
        <f>IFERROR(__xludf.DUMMYFUNCTION("if(isblank($A870),"""",REGEXREPLACE($A870,   "",?(\d),?"",  ""$1""&amp;""-""&amp;$H870))"),"")</f>
        <v/>
      </c>
      <c r="S870" s="47" t="b">
        <f t="shared" si="2"/>
        <v>0</v>
      </c>
      <c r="T870" s="47" t="str">
        <f>IFERROR(__xludf.DUMMYFUNCTION("iferror(split(A870,"","",TRUE,TRUE),"""")"),"")</f>
        <v/>
      </c>
      <c r="U870" s="47"/>
      <c r="V870" s="47"/>
      <c r="W870" s="47"/>
      <c r="X870" s="46" t="str">
        <f>IFERROR(__xludf.DUMMYFUNCTION("if(T870="""","""",if($S870,""Not aligned w/ a specific learning goal."",T870&amp;"": ""&amp;vlookup(to_text(T870),'1.Learning-Goals'!$A$3:$B$100,2,FALSE)))"),"")</f>
        <v/>
      </c>
      <c r="Y870" s="46" t="str">
        <f>IFERROR(__xludf.DUMMYFUNCTION("if(U870="""","""",if($S870,""Not aligned w/ a specific learning goal."",U870&amp;"": ""&amp;vlookup(to_text(U870),'1.Learning-Goals'!$A$3:$B$100,2,FALSE)))"),"")</f>
        <v/>
      </c>
      <c r="Z870" s="46" t="str">
        <f>IFERROR(__xludf.DUMMYFUNCTION("if(V870="""","""",if($S870,""Not aligned w/ a specific learning goal."",V870&amp;"": ""&amp;vlookup(to_text(V870),'1.Learning-Goals'!$A$3:$B$100,2,FALSE)))"),"")</f>
        <v/>
      </c>
      <c r="AA870" s="46" t="str">
        <f>IFERROR(__xludf.DUMMYFUNCTION("if(W870="""","""",if($S870,""Not aligned w/ a specific learning goal."",W870&amp;"": ""&amp;vlookup(to_text(W870),'1.Learning-Goals'!$A$3:$B$100,2,FALSE)))"),"")</f>
        <v/>
      </c>
      <c r="AB870" s="48"/>
      <c r="AC870" s="48"/>
      <c r="AD870" s="48"/>
      <c r="AE870" s="48"/>
      <c r="AF870" s="48"/>
      <c r="AG870" s="48"/>
      <c r="AH870" s="48"/>
      <c r="AI870" s="48"/>
    </row>
    <row r="871">
      <c r="A871" s="41"/>
      <c r="B871" s="42" t="str">
        <f t="shared" si="1"/>
        <v/>
      </c>
      <c r="C871" s="38" t="s">
        <v>2426</v>
      </c>
      <c r="D871" s="43" t="s">
        <v>2427</v>
      </c>
      <c r="E871" s="38" t="s">
        <v>2076</v>
      </c>
      <c r="F871" s="38" t="s">
        <v>2125</v>
      </c>
      <c r="G871" s="43">
        <v>7.0</v>
      </c>
      <c r="H871" s="38" t="s">
        <v>7</v>
      </c>
      <c r="I871" s="43" t="s">
        <v>2126</v>
      </c>
      <c r="J871" s="43"/>
      <c r="K871" s="43"/>
      <c r="L871" s="43"/>
      <c r="M871" s="43"/>
      <c r="N871" s="43"/>
      <c r="O871" s="38" t="s">
        <v>2303</v>
      </c>
      <c r="P871" s="51" t="s">
        <v>2428</v>
      </c>
      <c r="Q871" s="45">
        <v>44385.0</v>
      </c>
      <c r="R871" s="46" t="str">
        <f>IFERROR(__xludf.DUMMYFUNCTION("if(isblank($A871),"""",REGEXREPLACE($A871,   "",?(\d),?"",  ""$1""&amp;""-""&amp;$H871))"),"")</f>
        <v/>
      </c>
      <c r="S871" s="47" t="b">
        <f t="shared" si="2"/>
        <v>0</v>
      </c>
      <c r="T871" s="47" t="str">
        <f>IFERROR(__xludf.DUMMYFUNCTION("iferror(split(A871,"","",TRUE,TRUE),"""")"),"")</f>
        <v/>
      </c>
      <c r="U871" s="47"/>
      <c r="V871" s="47"/>
      <c r="W871" s="47"/>
      <c r="X871" s="46" t="str">
        <f>IFERROR(__xludf.DUMMYFUNCTION("if(T871="""","""",if($S871,""Not aligned w/ a specific learning goal."",T871&amp;"": ""&amp;vlookup(to_text(T871),'1.Learning-Goals'!$A$3:$B$100,2,FALSE)))"),"")</f>
        <v/>
      </c>
      <c r="Y871" s="46" t="str">
        <f>IFERROR(__xludf.DUMMYFUNCTION("if(U871="""","""",if($S871,""Not aligned w/ a specific learning goal."",U871&amp;"": ""&amp;vlookup(to_text(U871),'1.Learning-Goals'!$A$3:$B$100,2,FALSE)))"),"")</f>
        <v/>
      </c>
      <c r="Z871" s="46" t="str">
        <f>IFERROR(__xludf.DUMMYFUNCTION("if(V871="""","""",if($S871,""Not aligned w/ a specific learning goal."",V871&amp;"": ""&amp;vlookup(to_text(V871),'1.Learning-Goals'!$A$3:$B$100,2,FALSE)))"),"")</f>
        <v/>
      </c>
      <c r="AA871" s="46" t="str">
        <f>IFERROR(__xludf.DUMMYFUNCTION("if(W871="""","""",if($S871,""Not aligned w/ a specific learning goal."",W871&amp;"": ""&amp;vlookup(to_text(W871),'1.Learning-Goals'!$A$3:$B$100,2,FALSE)))"),"")</f>
        <v/>
      </c>
      <c r="AB871" s="48"/>
      <c r="AC871" s="48"/>
      <c r="AD871" s="48"/>
      <c r="AE871" s="48"/>
      <c r="AF871" s="48"/>
      <c r="AG871" s="48"/>
      <c r="AH871" s="48"/>
      <c r="AI871" s="48"/>
    </row>
    <row r="872">
      <c r="A872" s="41"/>
      <c r="B872" s="42" t="str">
        <f t="shared" si="1"/>
        <v/>
      </c>
      <c r="C872" s="38" t="s">
        <v>2429</v>
      </c>
      <c r="D872" s="43" t="s">
        <v>2430</v>
      </c>
      <c r="E872" s="38" t="s">
        <v>2076</v>
      </c>
      <c r="F872" s="38" t="s">
        <v>2125</v>
      </c>
      <c r="G872" s="43">
        <v>7.0</v>
      </c>
      <c r="H872" s="38" t="s">
        <v>7</v>
      </c>
      <c r="I872" s="43" t="s">
        <v>2126</v>
      </c>
      <c r="J872" s="43"/>
      <c r="K872" s="43"/>
      <c r="L872" s="43"/>
      <c r="M872" s="43"/>
      <c r="N872" s="43"/>
      <c r="O872" s="38" t="s">
        <v>2303</v>
      </c>
      <c r="P872" s="51" t="s">
        <v>2431</v>
      </c>
      <c r="Q872" s="45">
        <v>44385.0</v>
      </c>
      <c r="R872" s="46" t="str">
        <f>IFERROR(__xludf.DUMMYFUNCTION("if(isblank($A872),"""",REGEXREPLACE($A872,   "",?(\d),?"",  ""$1""&amp;""-""&amp;$H872))"),"")</f>
        <v/>
      </c>
      <c r="S872" s="47" t="b">
        <f t="shared" si="2"/>
        <v>0</v>
      </c>
      <c r="T872" s="47" t="str">
        <f>IFERROR(__xludf.DUMMYFUNCTION("iferror(split(A872,"","",TRUE,TRUE),"""")"),"")</f>
        <v/>
      </c>
      <c r="U872" s="47"/>
      <c r="V872" s="47"/>
      <c r="W872" s="47"/>
      <c r="X872" s="46" t="str">
        <f>IFERROR(__xludf.DUMMYFUNCTION("if(T872="""","""",if($S872,""Not aligned w/ a specific learning goal."",T872&amp;"": ""&amp;vlookup(to_text(T872),'1.Learning-Goals'!$A$3:$B$100,2,FALSE)))"),"")</f>
        <v/>
      </c>
      <c r="Y872" s="46" t="str">
        <f>IFERROR(__xludf.DUMMYFUNCTION("if(U872="""","""",if($S872,""Not aligned w/ a specific learning goal."",U872&amp;"": ""&amp;vlookup(to_text(U872),'1.Learning-Goals'!$A$3:$B$100,2,FALSE)))"),"")</f>
        <v/>
      </c>
      <c r="Z872" s="46" t="str">
        <f>IFERROR(__xludf.DUMMYFUNCTION("if(V872="""","""",if($S872,""Not aligned w/ a specific learning goal."",V872&amp;"": ""&amp;vlookup(to_text(V872),'1.Learning-Goals'!$A$3:$B$100,2,FALSE)))"),"")</f>
        <v/>
      </c>
      <c r="AA872" s="46" t="str">
        <f>IFERROR(__xludf.DUMMYFUNCTION("if(W872="""","""",if($S872,""Not aligned w/ a specific learning goal."",W872&amp;"": ""&amp;vlookup(to_text(W872),'1.Learning-Goals'!$A$3:$B$100,2,FALSE)))"),"")</f>
        <v/>
      </c>
      <c r="AB872" s="48"/>
      <c r="AC872" s="48"/>
      <c r="AD872" s="48"/>
      <c r="AE872" s="48"/>
      <c r="AF872" s="48"/>
      <c r="AG872" s="48"/>
      <c r="AH872" s="48"/>
      <c r="AI872" s="48"/>
    </row>
    <row r="873">
      <c r="A873" s="41"/>
      <c r="B873" s="42" t="str">
        <f t="shared" si="1"/>
        <v/>
      </c>
      <c r="C873" s="38" t="s">
        <v>2432</v>
      </c>
      <c r="D873" s="43" t="s">
        <v>2433</v>
      </c>
      <c r="E873" s="38" t="s">
        <v>2076</v>
      </c>
      <c r="F873" s="38" t="s">
        <v>2125</v>
      </c>
      <c r="G873" s="43">
        <v>7.0</v>
      </c>
      <c r="H873" s="38" t="s">
        <v>7</v>
      </c>
      <c r="I873" s="43" t="s">
        <v>2126</v>
      </c>
      <c r="J873" s="43"/>
      <c r="K873" s="43"/>
      <c r="L873" s="43"/>
      <c r="M873" s="43"/>
      <c r="N873" s="43"/>
      <c r="O873" s="38" t="s">
        <v>2303</v>
      </c>
      <c r="P873" s="51" t="s">
        <v>2434</v>
      </c>
      <c r="Q873" s="45">
        <v>44385.0</v>
      </c>
      <c r="R873" s="46" t="str">
        <f>IFERROR(__xludf.DUMMYFUNCTION("if(isblank($A873),"""",REGEXREPLACE($A873,   "",?(\d),?"",  ""$1""&amp;""-""&amp;$H873))"),"")</f>
        <v/>
      </c>
      <c r="S873" s="47" t="b">
        <f t="shared" si="2"/>
        <v>0</v>
      </c>
      <c r="T873" s="47" t="str">
        <f>IFERROR(__xludf.DUMMYFUNCTION("iferror(split(A873,"","",TRUE,TRUE),"""")"),"")</f>
        <v/>
      </c>
      <c r="U873" s="47"/>
      <c r="V873" s="47"/>
      <c r="W873" s="47"/>
      <c r="X873" s="46" t="str">
        <f>IFERROR(__xludf.DUMMYFUNCTION("if(T873="""","""",if($S873,""Not aligned w/ a specific learning goal."",T873&amp;"": ""&amp;vlookup(to_text(T873),'1.Learning-Goals'!$A$3:$B$100,2,FALSE)))"),"")</f>
        <v/>
      </c>
      <c r="Y873" s="46" t="str">
        <f>IFERROR(__xludf.DUMMYFUNCTION("if(U873="""","""",if($S873,""Not aligned w/ a specific learning goal."",U873&amp;"": ""&amp;vlookup(to_text(U873),'1.Learning-Goals'!$A$3:$B$100,2,FALSE)))"),"")</f>
        <v/>
      </c>
      <c r="Z873" s="46" t="str">
        <f>IFERROR(__xludf.DUMMYFUNCTION("if(V873="""","""",if($S873,""Not aligned w/ a specific learning goal."",V873&amp;"": ""&amp;vlookup(to_text(V873),'1.Learning-Goals'!$A$3:$B$100,2,FALSE)))"),"")</f>
        <v/>
      </c>
      <c r="AA873" s="46" t="str">
        <f>IFERROR(__xludf.DUMMYFUNCTION("if(W873="""","""",if($S873,""Not aligned w/ a specific learning goal."",W873&amp;"": ""&amp;vlookup(to_text(W873),'1.Learning-Goals'!$A$3:$B$100,2,FALSE)))"),"")</f>
        <v/>
      </c>
      <c r="AB873" s="48"/>
      <c r="AC873" s="48"/>
      <c r="AD873" s="48"/>
      <c r="AE873" s="48"/>
      <c r="AF873" s="48"/>
      <c r="AG873" s="48"/>
      <c r="AH873" s="48"/>
      <c r="AI873" s="48"/>
    </row>
    <row r="874">
      <c r="A874" s="41"/>
      <c r="B874" s="42" t="str">
        <f t="shared" si="1"/>
        <v/>
      </c>
      <c r="C874" s="38" t="s">
        <v>2435</v>
      </c>
      <c r="D874" s="43" t="s">
        <v>2436</v>
      </c>
      <c r="E874" s="38" t="s">
        <v>2076</v>
      </c>
      <c r="F874" s="38" t="s">
        <v>2125</v>
      </c>
      <c r="G874" s="43">
        <v>7.0</v>
      </c>
      <c r="H874" s="38" t="s">
        <v>7</v>
      </c>
      <c r="I874" s="43" t="s">
        <v>2126</v>
      </c>
      <c r="J874" s="43"/>
      <c r="K874" s="43"/>
      <c r="L874" s="43"/>
      <c r="M874" s="43"/>
      <c r="N874" s="43"/>
      <c r="O874" s="38" t="s">
        <v>2303</v>
      </c>
      <c r="P874" s="51" t="s">
        <v>2437</v>
      </c>
      <c r="Q874" s="45">
        <v>44385.0</v>
      </c>
      <c r="R874" s="46" t="str">
        <f>IFERROR(__xludf.DUMMYFUNCTION("if(isblank($A874),"""",REGEXREPLACE($A874,   "",?(\d),?"",  ""$1""&amp;""-""&amp;$H874))"),"")</f>
        <v/>
      </c>
      <c r="S874" s="47" t="b">
        <f t="shared" si="2"/>
        <v>0</v>
      </c>
      <c r="T874" s="47" t="str">
        <f>IFERROR(__xludf.DUMMYFUNCTION("iferror(split(A874,"","",TRUE,TRUE),"""")"),"")</f>
        <v/>
      </c>
      <c r="U874" s="47"/>
      <c r="V874" s="47"/>
      <c r="W874" s="47"/>
      <c r="X874" s="46" t="str">
        <f>IFERROR(__xludf.DUMMYFUNCTION("if(T874="""","""",if($S874,""Not aligned w/ a specific learning goal."",T874&amp;"": ""&amp;vlookup(to_text(T874),'1.Learning-Goals'!$A$3:$B$100,2,FALSE)))"),"")</f>
        <v/>
      </c>
      <c r="Y874" s="46" t="str">
        <f>IFERROR(__xludf.DUMMYFUNCTION("if(U874="""","""",if($S874,""Not aligned w/ a specific learning goal."",U874&amp;"": ""&amp;vlookup(to_text(U874),'1.Learning-Goals'!$A$3:$B$100,2,FALSE)))"),"")</f>
        <v/>
      </c>
      <c r="Z874" s="46" t="str">
        <f>IFERROR(__xludf.DUMMYFUNCTION("if(V874="""","""",if($S874,""Not aligned w/ a specific learning goal."",V874&amp;"": ""&amp;vlookup(to_text(V874),'1.Learning-Goals'!$A$3:$B$100,2,FALSE)))"),"")</f>
        <v/>
      </c>
      <c r="AA874" s="46" t="str">
        <f>IFERROR(__xludf.DUMMYFUNCTION("if(W874="""","""",if($S874,""Not aligned w/ a specific learning goal."",W874&amp;"": ""&amp;vlookup(to_text(W874),'1.Learning-Goals'!$A$3:$B$100,2,FALSE)))"),"")</f>
        <v/>
      </c>
      <c r="AB874" s="48"/>
      <c r="AC874" s="48"/>
      <c r="AD874" s="48"/>
      <c r="AE874" s="48"/>
      <c r="AF874" s="48"/>
      <c r="AG874" s="48"/>
      <c r="AH874" s="48"/>
      <c r="AI874" s="48"/>
    </row>
    <row r="875">
      <c r="A875" s="41"/>
      <c r="B875" s="42" t="str">
        <f t="shared" si="1"/>
        <v/>
      </c>
      <c r="C875" s="38" t="s">
        <v>2438</v>
      </c>
      <c r="D875" s="43" t="s">
        <v>2439</v>
      </c>
      <c r="E875" s="38" t="s">
        <v>2076</v>
      </c>
      <c r="F875" s="38" t="s">
        <v>2125</v>
      </c>
      <c r="G875" s="43">
        <v>7.0</v>
      </c>
      <c r="H875" s="38" t="s">
        <v>7</v>
      </c>
      <c r="I875" s="43" t="s">
        <v>2126</v>
      </c>
      <c r="J875" s="43"/>
      <c r="K875" s="43"/>
      <c r="L875" s="43"/>
      <c r="M875" s="43"/>
      <c r="N875" s="43"/>
      <c r="O875" s="38" t="s">
        <v>2303</v>
      </c>
      <c r="P875" s="51" t="s">
        <v>2440</v>
      </c>
      <c r="Q875" s="45">
        <v>44385.0</v>
      </c>
      <c r="R875" s="46" t="str">
        <f>IFERROR(__xludf.DUMMYFUNCTION("if(isblank($A875),"""",REGEXREPLACE($A875,   "",?(\d),?"",  ""$1""&amp;""-""&amp;$H875))"),"")</f>
        <v/>
      </c>
      <c r="S875" s="47" t="b">
        <f t="shared" si="2"/>
        <v>0</v>
      </c>
      <c r="T875" s="47" t="str">
        <f>IFERROR(__xludf.DUMMYFUNCTION("iferror(split(A875,"","",TRUE,TRUE),"""")"),"")</f>
        <v/>
      </c>
      <c r="U875" s="47"/>
      <c r="V875" s="47"/>
      <c r="W875" s="47"/>
      <c r="X875" s="46" t="str">
        <f>IFERROR(__xludf.DUMMYFUNCTION("if(T875="""","""",if($S875,""Not aligned w/ a specific learning goal."",T875&amp;"": ""&amp;vlookup(to_text(T875),'1.Learning-Goals'!$A$3:$B$100,2,FALSE)))"),"")</f>
        <v/>
      </c>
      <c r="Y875" s="46" t="str">
        <f>IFERROR(__xludf.DUMMYFUNCTION("if(U875="""","""",if($S875,""Not aligned w/ a specific learning goal."",U875&amp;"": ""&amp;vlookup(to_text(U875),'1.Learning-Goals'!$A$3:$B$100,2,FALSE)))"),"")</f>
        <v/>
      </c>
      <c r="Z875" s="46" t="str">
        <f>IFERROR(__xludf.DUMMYFUNCTION("if(V875="""","""",if($S875,""Not aligned w/ a specific learning goal."",V875&amp;"": ""&amp;vlookup(to_text(V875),'1.Learning-Goals'!$A$3:$B$100,2,FALSE)))"),"")</f>
        <v/>
      </c>
      <c r="AA875" s="46" t="str">
        <f>IFERROR(__xludf.DUMMYFUNCTION("if(W875="""","""",if($S875,""Not aligned w/ a specific learning goal."",W875&amp;"": ""&amp;vlookup(to_text(W875),'1.Learning-Goals'!$A$3:$B$100,2,FALSE)))"),"")</f>
        <v/>
      </c>
      <c r="AB875" s="48"/>
      <c r="AC875" s="48"/>
      <c r="AD875" s="48"/>
      <c r="AE875" s="48"/>
      <c r="AF875" s="48"/>
      <c r="AG875" s="48"/>
      <c r="AH875" s="48"/>
      <c r="AI875" s="48"/>
    </row>
    <row r="876">
      <c r="A876" s="41"/>
      <c r="B876" s="42" t="str">
        <f t="shared" si="1"/>
        <v/>
      </c>
      <c r="C876" s="38" t="s">
        <v>2441</v>
      </c>
      <c r="D876" s="43" t="s">
        <v>2442</v>
      </c>
      <c r="E876" s="38" t="s">
        <v>2076</v>
      </c>
      <c r="F876" s="38" t="s">
        <v>2092</v>
      </c>
      <c r="G876" s="43">
        <v>7.0</v>
      </c>
      <c r="H876" s="38" t="s">
        <v>7</v>
      </c>
      <c r="I876" s="43" t="s">
        <v>2093</v>
      </c>
      <c r="J876" s="43"/>
      <c r="K876" s="43"/>
      <c r="L876" s="43"/>
      <c r="M876" s="43"/>
      <c r="N876" s="43"/>
      <c r="O876" s="38" t="s">
        <v>2325</v>
      </c>
      <c r="P876" s="51" t="s">
        <v>2443</v>
      </c>
      <c r="Q876" s="45">
        <v>44385.0</v>
      </c>
      <c r="R876" s="46" t="str">
        <f>IFERROR(__xludf.DUMMYFUNCTION("if(isblank($A876),"""",REGEXREPLACE($A876,   "",?(\d),?"",  ""$1""&amp;""-""&amp;$H876))"),"")</f>
        <v/>
      </c>
      <c r="S876" s="47" t="b">
        <f t="shared" si="2"/>
        <v>0</v>
      </c>
      <c r="T876" s="47" t="str">
        <f>IFERROR(__xludf.DUMMYFUNCTION("iferror(split(A876,"","",TRUE,TRUE),"""")"),"")</f>
        <v/>
      </c>
      <c r="U876" s="47"/>
      <c r="V876" s="47"/>
      <c r="W876" s="47"/>
      <c r="X876" s="46" t="str">
        <f>IFERROR(__xludf.DUMMYFUNCTION("if(T876="""","""",if($S876,""Not aligned w/ a specific learning goal."",T876&amp;"": ""&amp;vlookup(to_text(T876),'1.Learning-Goals'!$A$3:$B$100,2,FALSE)))"),"")</f>
        <v/>
      </c>
      <c r="Y876" s="46" t="str">
        <f>IFERROR(__xludf.DUMMYFUNCTION("if(U876="""","""",if($S876,""Not aligned w/ a specific learning goal."",U876&amp;"": ""&amp;vlookup(to_text(U876),'1.Learning-Goals'!$A$3:$B$100,2,FALSE)))"),"")</f>
        <v/>
      </c>
      <c r="Z876" s="46" t="str">
        <f>IFERROR(__xludf.DUMMYFUNCTION("if(V876="""","""",if($S876,""Not aligned w/ a specific learning goal."",V876&amp;"": ""&amp;vlookup(to_text(V876),'1.Learning-Goals'!$A$3:$B$100,2,FALSE)))"),"")</f>
        <v/>
      </c>
      <c r="AA876" s="46" t="str">
        <f>IFERROR(__xludf.DUMMYFUNCTION("if(W876="""","""",if($S876,""Not aligned w/ a specific learning goal."",W876&amp;"": ""&amp;vlookup(to_text(W876),'1.Learning-Goals'!$A$3:$B$100,2,FALSE)))"),"")</f>
        <v/>
      </c>
      <c r="AB876" s="48"/>
      <c r="AC876" s="48"/>
      <c r="AD876" s="48"/>
      <c r="AE876" s="48"/>
      <c r="AF876" s="48"/>
      <c r="AG876" s="48"/>
      <c r="AH876" s="48"/>
      <c r="AI876" s="48"/>
    </row>
    <row r="877">
      <c r="A877" s="41"/>
      <c r="B877" s="42" t="str">
        <f t="shared" si="1"/>
        <v/>
      </c>
      <c r="C877" s="38" t="s">
        <v>2444</v>
      </c>
      <c r="D877" s="43" t="s">
        <v>2445</v>
      </c>
      <c r="E877" s="38" t="s">
        <v>2076</v>
      </c>
      <c r="F877" s="38" t="s">
        <v>2092</v>
      </c>
      <c r="G877" s="43">
        <v>7.0</v>
      </c>
      <c r="H877" s="38" t="s">
        <v>7</v>
      </c>
      <c r="I877" s="43" t="s">
        <v>2093</v>
      </c>
      <c r="J877" s="43"/>
      <c r="K877" s="43"/>
      <c r="L877" s="43"/>
      <c r="M877" s="43"/>
      <c r="N877" s="43"/>
      <c r="O877" s="38" t="s">
        <v>2325</v>
      </c>
      <c r="P877" s="51" t="s">
        <v>2446</v>
      </c>
      <c r="Q877" s="45">
        <v>44385.0</v>
      </c>
      <c r="R877" s="46" t="str">
        <f>IFERROR(__xludf.DUMMYFUNCTION("if(isblank($A877),"""",REGEXREPLACE($A877,   "",?(\d),?"",  ""$1""&amp;""-""&amp;$H877))"),"")</f>
        <v/>
      </c>
      <c r="S877" s="47" t="b">
        <f t="shared" si="2"/>
        <v>0</v>
      </c>
      <c r="T877" s="47" t="str">
        <f>IFERROR(__xludf.DUMMYFUNCTION("iferror(split(A877,"","",TRUE,TRUE),"""")"),"")</f>
        <v/>
      </c>
      <c r="U877" s="47"/>
      <c r="V877" s="47"/>
      <c r="W877" s="47"/>
      <c r="X877" s="46" t="str">
        <f>IFERROR(__xludf.DUMMYFUNCTION("if(T877="""","""",if($S877,""Not aligned w/ a specific learning goal."",T877&amp;"": ""&amp;vlookup(to_text(T877),'1.Learning-Goals'!$A$3:$B$100,2,FALSE)))"),"")</f>
        <v/>
      </c>
      <c r="Y877" s="46" t="str">
        <f>IFERROR(__xludf.DUMMYFUNCTION("if(U877="""","""",if($S877,""Not aligned w/ a specific learning goal."",U877&amp;"": ""&amp;vlookup(to_text(U877),'1.Learning-Goals'!$A$3:$B$100,2,FALSE)))"),"")</f>
        <v/>
      </c>
      <c r="Z877" s="46" t="str">
        <f>IFERROR(__xludf.DUMMYFUNCTION("if(V877="""","""",if($S877,""Not aligned w/ a specific learning goal."",V877&amp;"": ""&amp;vlookup(to_text(V877),'1.Learning-Goals'!$A$3:$B$100,2,FALSE)))"),"")</f>
        <v/>
      </c>
      <c r="AA877" s="46" t="str">
        <f>IFERROR(__xludf.DUMMYFUNCTION("if(W877="""","""",if($S877,""Not aligned w/ a specific learning goal."",W877&amp;"": ""&amp;vlookup(to_text(W877),'1.Learning-Goals'!$A$3:$B$100,2,FALSE)))"),"")</f>
        <v/>
      </c>
      <c r="AB877" s="48"/>
      <c r="AC877" s="48"/>
      <c r="AD877" s="48"/>
      <c r="AE877" s="48"/>
      <c r="AF877" s="48"/>
      <c r="AG877" s="48"/>
      <c r="AH877" s="48"/>
      <c r="AI877" s="48"/>
    </row>
    <row r="878">
      <c r="A878" s="41"/>
      <c r="B878" s="42" t="str">
        <f t="shared" si="1"/>
        <v/>
      </c>
      <c r="C878" s="38" t="s">
        <v>2447</v>
      </c>
      <c r="D878" s="43" t="s">
        <v>2448</v>
      </c>
      <c r="E878" s="38" t="s">
        <v>2076</v>
      </c>
      <c r="F878" s="38" t="s">
        <v>2092</v>
      </c>
      <c r="G878" s="43">
        <v>7.0</v>
      </c>
      <c r="H878" s="38" t="s">
        <v>7</v>
      </c>
      <c r="I878" s="43" t="s">
        <v>2093</v>
      </c>
      <c r="J878" s="43"/>
      <c r="K878" s="43"/>
      <c r="L878" s="43"/>
      <c r="M878" s="43"/>
      <c r="N878" s="43"/>
      <c r="O878" s="38" t="s">
        <v>2325</v>
      </c>
      <c r="P878" s="51" t="s">
        <v>2449</v>
      </c>
      <c r="Q878" s="45">
        <v>44385.0</v>
      </c>
      <c r="R878" s="46" t="str">
        <f>IFERROR(__xludf.DUMMYFUNCTION("if(isblank($A878),"""",REGEXREPLACE($A878,   "",?(\d),?"",  ""$1""&amp;""-""&amp;$H878))"),"")</f>
        <v/>
      </c>
      <c r="S878" s="47" t="b">
        <f t="shared" si="2"/>
        <v>0</v>
      </c>
      <c r="T878" s="47" t="str">
        <f>IFERROR(__xludf.DUMMYFUNCTION("iferror(split(A878,"","",TRUE,TRUE),"""")"),"")</f>
        <v/>
      </c>
      <c r="U878" s="47"/>
      <c r="V878" s="47"/>
      <c r="W878" s="47"/>
      <c r="X878" s="46" t="str">
        <f>IFERROR(__xludf.DUMMYFUNCTION("if(T878="""","""",if($S878,""Not aligned w/ a specific learning goal."",T878&amp;"": ""&amp;vlookup(to_text(T878),'1.Learning-Goals'!$A$3:$B$100,2,FALSE)))"),"")</f>
        <v/>
      </c>
      <c r="Y878" s="46" t="str">
        <f>IFERROR(__xludf.DUMMYFUNCTION("if(U878="""","""",if($S878,""Not aligned w/ a specific learning goal."",U878&amp;"": ""&amp;vlookup(to_text(U878),'1.Learning-Goals'!$A$3:$B$100,2,FALSE)))"),"")</f>
        <v/>
      </c>
      <c r="Z878" s="46" t="str">
        <f>IFERROR(__xludf.DUMMYFUNCTION("if(V878="""","""",if($S878,""Not aligned w/ a specific learning goal."",V878&amp;"": ""&amp;vlookup(to_text(V878),'1.Learning-Goals'!$A$3:$B$100,2,FALSE)))"),"")</f>
        <v/>
      </c>
      <c r="AA878" s="46" t="str">
        <f>IFERROR(__xludf.DUMMYFUNCTION("if(W878="""","""",if($S878,""Not aligned w/ a specific learning goal."",W878&amp;"": ""&amp;vlookup(to_text(W878),'1.Learning-Goals'!$A$3:$B$100,2,FALSE)))"),"")</f>
        <v/>
      </c>
      <c r="AB878" s="48"/>
      <c r="AC878" s="48"/>
      <c r="AD878" s="48"/>
      <c r="AE878" s="48"/>
      <c r="AF878" s="48"/>
      <c r="AG878" s="48"/>
      <c r="AH878" s="48"/>
      <c r="AI878" s="48"/>
    </row>
    <row r="879">
      <c r="A879" s="41"/>
      <c r="B879" s="42" t="str">
        <f t="shared" si="1"/>
        <v/>
      </c>
      <c r="C879" s="38" t="s">
        <v>2450</v>
      </c>
      <c r="D879" s="43" t="s">
        <v>2451</v>
      </c>
      <c r="E879" s="38" t="s">
        <v>2076</v>
      </c>
      <c r="F879" s="38" t="s">
        <v>2092</v>
      </c>
      <c r="G879" s="43">
        <v>7.0</v>
      </c>
      <c r="H879" s="38" t="s">
        <v>7</v>
      </c>
      <c r="I879" s="43" t="s">
        <v>2093</v>
      </c>
      <c r="J879" s="43"/>
      <c r="K879" s="43"/>
      <c r="L879" s="43"/>
      <c r="M879" s="43"/>
      <c r="N879" s="43"/>
      <c r="O879" s="38" t="s">
        <v>2325</v>
      </c>
      <c r="P879" s="51" t="s">
        <v>2452</v>
      </c>
      <c r="Q879" s="45">
        <v>44385.0</v>
      </c>
      <c r="R879" s="46" t="str">
        <f>IFERROR(__xludf.DUMMYFUNCTION("if(isblank($A879),"""",REGEXREPLACE($A879,   "",?(\d),?"",  ""$1""&amp;""-""&amp;$H879))"),"")</f>
        <v/>
      </c>
      <c r="S879" s="47" t="b">
        <f t="shared" si="2"/>
        <v>0</v>
      </c>
      <c r="T879" s="47" t="str">
        <f>IFERROR(__xludf.DUMMYFUNCTION("iferror(split(A879,"","",TRUE,TRUE),"""")"),"")</f>
        <v/>
      </c>
      <c r="U879" s="47"/>
      <c r="V879" s="47"/>
      <c r="W879" s="47"/>
      <c r="X879" s="46" t="str">
        <f>IFERROR(__xludf.DUMMYFUNCTION("if(T879="""","""",if($S879,""Not aligned w/ a specific learning goal."",T879&amp;"": ""&amp;vlookup(to_text(T879),'1.Learning-Goals'!$A$3:$B$100,2,FALSE)))"),"")</f>
        <v/>
      </c>
      <c r="Y879" s="46" t="str">
        <f>IFERROR(__xludf.DUMMYFUNCTION("if(U879="""","""",if($S879,""Not aligned w/ a specific learning goal."",U879&amp;"": ""&amp;vlookup(to_text(U879),'1.Learning-Goals'!$A$3:$B$100,2,FALSE)))"),"")</f>
        <v/>
      </c>
      <c r="Z879" s="46" t="str">
        <f>IFERROR(__xludf.DUMMYFUNCTION("if(V879="""","""",if($S879,""Not aligned w/ a specific learning goal."",V879&amp;"": ""&amp;vlookup(to_text(V879),'1.Learning-Goals'!$A$3:$B$100,2,FALSE)))"),"")</f>
        <v/>
      </c>
      <c r="AA879" s="46" t="str">
        <f>IFERROR(__xludf.DUMMYFUNCTION("if(W879="""","""",if($S879,""Not aligned w/ a specific learning goal."",W879&amp;"": ""&amp;vlookup(to_text(W879),'1.Learning-Goals'!$A$3:$B$100,2,FALSE)))"),"")</f>
        <v/>
      </c>
      <c r="AB879" s="48"/>
      <c r="AC879" s="48"/>
      <c r="AD879" s="48"/>
      <c r="AE879" s="48"/>
      <c r="AF879" s="48"/>
      <c r="AG879" s="48"/>
      <c r="AH879" s="48"/>
      <c r="AI879" s="48"/>
    </row>
    <row r="880">
      <c r="A880" s="41"/>
      <c r="B880" s="42" t="str">
        <f t="shared" si="1"/>
        <v/>
      </c>
      <c r="C880" s="38" t="s">
        <v>2453</v>
      </c>
      <c r="D880" s="43" t="s">
        <v>2454</v>
      </c>
      <c r="E880" s="38" t="s">
        <v>2076</v>
      </c>
      <c r="F880" s="38" t="s">
        <v>2092</v>
      </c>
      <c r="G880" s="43">
        <v>7.0</v>
      </c>
      <c r="H880" s="38" t="s">
        <v>7</v>
      </c>
      <c r="I880" s="43" t="s">
        <v>2093</v>
      </c>
      <c r="J880" s="43"/>
      <c r="K880" s="43"/>
      <c r="L880" s="43"/>
      <c r="M880" s="43"/>
      <c r="N880" s="43"/>
      <c r="O880" s="38" t="s">
        <v>2325</v>
      </c>
      <c r="P880" s="51" t="s">
        <v>2455</v>
      </c>
      <c r="Q880" s="45">
        <v>44385.0</v>
      </c>
      <c r="R880" s="46" t="str">
        <f>IFERROR(__xludf.DUMMYFUNCTION("if(isblank($A880),"""",REGEXREPLACE($A880,   "",?(\d),?"",  ""$1""&amp;""-""&amp;$H880))"),"")</f>
        <v/>
      </c>
      <c r="S880" s="47" t="b">
        <f t="shared" si="2"/>
        <v>0</v>
      </c>
      <c r="T880" s="47" t="str">
        <f>IFERROR(__xludf.DUMMYFUNCTION("iferror(split(A880,"","",TRUE,TRUE),"""")"),"")</f>
        <v/>
      </c>
      <c r="U880" s="47"/>
      <c r="V880" s="47"/>
      <c r="W880" s="47"/>
      <c r="X880" s="46" t="str">
        <f>IFERROR(__xludf.DUMMYFUNCTION("if(T880="""","""",if($S880,""Not aligned w/ a specific learning goal."",T880&amp;"": ""&amp;vlookup(to_text(T880),'1.Learning-Goals'!$A$3:$B$100,2,FALSE)))"),"")</f>
        <v/>
      </c>
      <c r="Y880" s="46" t="str">
        <f>IFERROR(__xludf.DUMMYFUNCTION("if(U880="""","""",if($S880,""Not aligned w/ a specific learning goal."",U880&amp;"": ""&amp;vlookup(to_text(U880),'1.Learning-Goals'!$A$3:$B$100,2,FALSE)))"),"")</f>
        <v/>
      </c>
      <c r="Z880" s="46" t="str">
        <f>IFERROR(__xludf.DUMMYFUNCTION("if(V880="""","""",if($S880,""Not aligned w/ a specific learning goal."",V880&amp;"": ""&amp;vlookup(to_text(V880),'1.Learning-Goals'!$A$3:$B$100,2,FALSE)))"),"")</f>
        <v/>
      </c>
      <c r="AA880" s="46" t="str">
        <f>IFERROR(__xludf.DUMMYFUNCTION("if(W880="""","""",if($S880,""Not aligned w/ a specific learning goal."",W880&amp;"": ""&amp;vlookup(to_text(W880),'1.Learning-Goals'!$A$3:$B$100,2,FALSE)))"),"")</f>
        <v/>
      </c>
      <c r="AB880" s="48"/>
      <c r="AC880" s="48"/>
      <c r="AD880" s="48"/>
      <c r="AE880" s="48"/>
      <c r="AF880" s="48"/>
      <c r="AG880" s="48"/>
      <c r="AH880" s="48"/>
      <c r="AI880" s="48"/>
    </row>
    <row r="881">
      <c r="A881" s="41"/>
      <c r="B881" s="42" t="str">
        <f t="shared" si="1"/>
        <v/>
      </c>
      <c r="C881" s="38" t="s">
        <v>2456</v>
      </c>
      <c r="D881" s="43" t="s">
        <v>2457</v>
      </c>
      <c r="E881" s="38" t="s">
        <v>2076</v>
      </c>
      <c r="F881" s="38" t="s">
        <v>2092</v>
      </c>
      <c r="G881" s="43">
        <v>7.0</v>
      </c>
      <c r="H881" s="38" t="s">
        <v>7</v>
      </c>
      <c r="I881" s="43" t="s">
        <v>2093</v>
      </c>
      <c r="J881" s="43"/>
      <c r="K881" s="43"/>
      <c r="L881" s="43"/>
      <c r="M881" s="43"/>
      <c r="N881" s="43"/>
      <c r="O881" s="38" t="s">
        <v>2325</v>
      </c>
      <c r="P881" s="51" t="s">
        <v>2458</v>
      </c>
      <c r="Q881" s="45">
        <v>44385.0</v>
      </c>
      <c r="R881" s="46" t="str">
        <f>IFERROR(__xludf.DUMMYFUNCTION("if(isblank($A881),"""",REGEXREPLACE($A881,   "",?(\d),?"",  ""$1""&amp;""-""&amp;$H881))"),"")</f>
        <v/>
      </c>
      <c r="S881" s="47" t="b">
        <f t="shared" si="2"/>
        <v>0</v>
      </c>
      <c r="T881" s="47" t="str">
        <f>IFERROR(__xludf.DUMMYFUNCTION("iferror(split(A881,"","",TRUE,TRUE),"""")"),"")</f>
        <v/>
      </c>
      <c r="U881" s="47"/>
      <c r="V881" s="47"/>
      <c r="W881" s="47"/>
      <c r="X881" s="46" t="str">
        <f>IFERROR(__xludf.DUMMYFUNCTION("if(T881="""","""",if($S881,""Not aligned w/ a specific learning goal."",T881&amp;"": ""&amp;vlookup(to_text(T881),'1.Learning-Goals'!$A$3:$B$100,2,FALSE)))"),"")</f>
        <v/>
      </c>
      <c r="Y881" s="46" t="str">
        <f>IFERROR(__xludf.DUMMYFUNCTION("if(U881="""","""",if($S881,""Not aligned w/ a specific learning goal."",U881&amp;"": ""&amp;vlookup(to_text(U881),'1.Learning-Goals'!$A$3:$B$100,2,FALSE)))"),"")</f>
        <v/>
      </c>
      <c r="Z881" s="46" t="str">
        <f>IFERROR(__xludf.DUMMYFUNCTION("if(V881="""","""",if($S881,""Not aligned w/ a specific learning goal."",V881&amp;"": ""&amp;vlookup(to_text(V881),'1.Learning-Goals'!$A$3:$B$100,2,FALSE)))"),"")</f>
        <v/>
      </c>
      <c r="AA881" s="46" t="str">
        <f>IFERROR(__xludf.DUMMYFUNCTION("if(W881="""","""",if($S881,""Not aligned w/ a specific learning goal."",W881&amp;"": ""&amp;vlookup(to_text(W881),'1.Learning-Goals'!$A$3:$B$100,2,FALSE)))"),"")</f>
        <v/>
      </c>
      <c r="AB881" s="48"/>
      <c r="AC881" s="48"/>
      <c r="AD881" s="48"/>
      <c r="AE881" s="48"/>
      <c r="AF881" s="48"/>
      <c r="AG881" s="48"/>
      <c r="AH881" s="48"/>
      <c r="AI881" s="48"/>
    </row>
    <row r="882">
      <c r="A882" s="41"/>
      <c r="B882" s="42" t="str">
        <f t="shared" si="1"/>
        <v/>
      </c>
      <c r="C882" s="38" t="s">
        <v>2459</v>
      </c>
      <c r="D882" s="43" t="s">
        <v>2460</v>
      </c>
      <c r="E882" s="38" t="s">
        <v>2076</v>
      </c>
      <c r="F882" s="38" t="s">
        <v>2092</v>
      </c>
      <c r="G882" s="43">
        <v>7.0</v>
      </c>
      <c r="H882" s="38" t="s">
        <v>7</v>
      </c>
      <c r="I882" s="43" t="s">
        <v>2093</v>
      </c>
      <c r="J882" s="43"/>
      <c r="K882" s="43"/>
      <c r="L882" s="43"/>
      <c r="M882" s="43"/>
      <c r="N882" s="43"/>
      <c r="O882" s="38" t="s">
        <v>2325</v>
      </c>
      <c r="P882" s="51" t="s">
        <v>2461</v>
      </c>
      <c r="Q882" s="45">
        <v>44385.0</v>
      </c>
      <c r="R882" s="46" t="str">
        <f>IFERROR(__xludf.DUMMYFUNCTION("if(isblank($A882),"""",REGEXREPLACE($A882,   "",?(\d),?"",  ""$1""&amp;""-""&amp;$H882))"),"")</f>
        <v/>
      </c>
      <c r="S882" s="47" t="b">
        <f t="shared" si="2"/>
        <v>0</v>
      </c>
      <c r="T882" s="47" t="str">
        <f>IFERROR(__xludf.DUMMYFUNCTION("iferror(split(A882,"","",TRUE,TRUE),"""")"),"")</f>
        <v/>
      </c>
      <c r="U882" s="47"/>
      <c r="V882" s="47"/>
      <c r="W882" s="47"/>
      <c r="X882" s="46" t="str">
        <f>IFERROR(__xludf.DUMMYFUNCTION("if(T882="""","""",if($S882,""Not aligned w/ a specific learning goal."",T882&amp;"": ""&amp;vlookup(to_text(T882),'1.Learning-Goals'!$A$3:$B$100,2,FALSE)))"),"")</f>
        <v/>
      </c>
      <c r="Y882" s="46" t="str">
        <f>IFERROR(__xludf.DUMMYFUNCTION("if(U882="""","""",if($S882,""Not aligned w/ a specific learning goal."",U882&amp;"": ""&amp;vlookup(to_text(U882),'1.Learning-Goals'!$A$3:$B$100,2,FALSE)))"),"")</f>
        <v/>
      </c>
      <c r="Z882" s="46" t="str">
        <f>IFERROR(__xludf.DUMMYFUNCTION("if(V882="""","""",if($S882,""Not aligned w/ a specific learning goal."",V882&amp;"": ""&amp;vlookup(to_text(V882),'1.Learning-Goals'!$A$3:$B$100,2,FALSE)))"),"")</f>
        <v/>
      </c>
      <c r="AA882" s="46" t="str">
        <f>IFERROR(__xludf.DUMMYFUNCTION("if(W882="""","""",if($S882,""Not aligned w/ a specific learning goal."",W882&amp;"": ""&amp;vlookup(to_text(W882),'1.Learning-Goals'!$A$3:$B$100,2,FALSE)))"),"")</f>
        <v/>
      </c>
      <c r="AB882" s="48"/>
      <c r="AC882" s="48"/>
      <c r="AD882" s="48"/>
      <c r="AE882" s="48"/>
      <c r="AF882" s="48"/>
      <c r="AG882" s="48"/>
      <c r="AH882" s="48"/>
      <c r="AI882" s="48"/>
    </row>
    <row r="883">
      <c r="A883" s="41"/>
      <c r="B883" s="42" t="str">
        <f t="shared" si="1"/>
        <v/>
      </c>
      <c r="C883" s="38" t="s">
        <v>2462</v>
      </c>
      <c r="D883" s="43" t="s">
        <v>2463</v>
      </c>
      <c r="E883" s="38" t="s">
        <v>2076</v>
      </c>
      <c r="F883" s="38" t="s">
        <v>2092</v>
      </c>
      <c r="G883" s="43">
        <v>7.0</v>
      </c>
      <c r="H883" s="38" t="s">
        <v>7</v>
      </c>
      <c r="I883" s="43" t="s">
        <v>2093</v>
      </c>
      <c r="J883" s="43"/>
      <c r="K883" s="43"/>
      <c r="L883" s="43"/>
      <c r="M883" s="43"/>
      <c r="N883" s="43"/>
      <c r="O883" s="38" t="s">
        <v>2325</v>
      </c>
      <c r="P883" s="51" t="s">
        <v>2464</v>
      </c>
      <c r="Q883" s="45">
        <v>44385.0</v>
      </c>
      <c r="R883" s="46" t="str">
        <f>IFERROR(__xludf.DUMMYFUNCTION("if(isblank($A883),"""",REGEXREPLACE($A883,   "",?(\d),?"",  ""$1""&amp;""-""&amp;$H883))"),"")</f>
        <v/>
      </c>
      <c r="S883" s="47" t="b">
        <f t="shared" si="2"/>
        <v>0</v>
      </c>
      <c r="T883" s="47" t="str">
        <f>IFERROR(__xludf.DUMMYFUNCTION("iferror(split(A883,"","",TRUE,TRUE),"""")"),"")</f>
        <v/>
      </c>
      <c r="U883" s="47"/>
      <c r="V883" s="47"/>
      <c r="W883" s="47"/>
      <c r="X883" s="46" t="str">
        <f>IFERROR(__xludf.DUMMYFUNCTION("if(T883="""","""",if($S883,""Not aligned w/ a specific learning goal."",T883&amp;"": ""&amp;vlookup(to_text(T883),'1.Learning-Goals'!$A$3:$B$100,2,FALSE)))"),"")</f>
        <v/>
      </c>
      <c r="Y883" s="46" t="str">
        <f>IFERROR(__xludf.DUMMYFUNCTION("if(U883="""","""",if($S883,""Not aligned w/ a specific learning goal."",U883&amp;"": ""&amp;vlookup(to_text(U883),'1.Learning-Goals'!$A$3:$B$100,2,FALSE)))"),"")</f>
        <v/>
      </c>
      <c r="Z883" s="46" t="str">
        <f>IFERROR(__xludf.DUMMYFUNCTION("if(V883="""","""",if($S883,""Not aligned w/ a specific learning goal."",V883&amp;"": ""&amp;vlookup(to_text(V883),'1.Learning-Goals'!$A$3:$B$100,2,FALSE)))"),"")</f>
        <v/>
      </c>
      <c r="AA883" s="46" t="str">
        <f>IFERROR(__xludf.DUMMYFUNCTION("if(W883="""","""",if($S883,""Not aligned w/ a specific learning goal."",W883&amp;"": ""&amp;vlookup(to_text(W883),'1.Learning-Goals'!$A$3:$B$100,2,FALSE)))"),"")</f>
        <v/>
      </c>
      <c r="AB883" s="48"/>
      <c r="AC883" s="48"/>
      <c r="AD883" s="48"/>
      <c r="AE883" s="48"/>
      <c r="AF883" s="48"/>
      <c r="AG883" s="48"/>
      <c r="AH883" s="48"/>
      <c r="AI883" s="48"/>
    </row>
    <row r="884">
      <c r="A884" s="41"/>
      <c r="B884" s="42" t="str">
        <f t="shared" si="1"/>
        <v/>
      </c>
      <c r="C884" s="38" t="s">
        <v>2465</v>
      </c>
      <c r="D884" s="43" t="s">
        <v>2466</v>
      </c>
      <c r="E884" s="38" t="s">
        <v>2076</v>
      </c>
      <c r="F884" s="38" t="s">
        <v>2092</v>
      </c>
      <c r="G884" s="43">
        <v>7.0</v>
      </c>
      <c r="H884" s="38" t="s">
        <v>7</v>
      </c>
      <c r="I884" s="43" t="s">
        <v>2093</v>
      </c>
      <c r="J884" s="43"/>
      <c r="K884" s="43"/>
      <c r="L884" s="43"/>
      <c r="M884" s="43"/>
      <c r="N884" s="43"/>
      <c r="O884" s="38" t="s">
        <v>2325</v>
      </c>
      <c r="P884" s="51" t="s">
        <v>2467</v>
      </c>
      <c r="Q884" s="45">
        <v>44385.0</v>
      </c>
      <c r="R884" s="46" t="str">
        <f>IFERROR(__xludf.DUMMYFUNCTION("if(isblank($A884),"""",REGEXREPLACE($A884,   "",?(\d),?"",  ""$1""&amp;""-""&amp;$H884))"),"")</f>
        <v/>
      </c>
      <c r="S884" s="47" t="b">
        <f t="shared" si="2"/>
        <v>0</v>
      </c>
      <c r="T884" s="47" t="str">
        <f>IFERROR(__xludf.DUMMYFUNCTION("iferror(split(A884,"","",TRUE,TRUE),"""")"),"")</f>
        <v/>
      </c>
      <c r="U884" s="47"/>
      <c r="V884" s="47"/>
      <c r="W884" s="47"/>
      <c r="X884" s="46" t="str">
        <f>IFERROR(__xludf.DUMMYFUNCTION("if(T884="""","""",if($S884,""Not aligned w/ a specific learning goal."",T884&amp;"": ""&amp;vlookup(to_text(T884),'1.Learning-Goals'!$A$3:$B$100,2,FALSE)))"),"")</f>
        <v/>
      </c>
      <c r="Y884" s="46" t="str">
        <f>IFERROR(__xludf.DUMMYFUNCTION("if(U884="""","""",if($S884,""Not aligned w/ a specific learning goal."",U884&amp;"": ""&amp;vlookup(to_text(U884),'1.Learning-Goals'!$A$3:$B$100,2,FALSE)))"),"")</f>
        <v/>
      </c>
      <c r="Z884" s="46" t="str">
        <f>IFERROR(__xludf.DUMMYFUNCTION("if(V884="""","""",if($S884,""Not aligned w/ a specific learning goal."",V884&amp;"": ""&amp;vlookup(to_text(V884),'1.Learning-Goals'!$A$3:$B$100,2,FALSE)))"),"")</f>
        <v/>
      </c>
      <c r="AA884" s="46" t="str">
        <f>IFERROR(__xludf.DUMMYFUNCTION("if(W884="""","""",if($S884,""Not aligned w/ a specific learning goal."",W884&amp;"": ""&amp;vlookup(to_text(W884),'1.Learning-Goals'!$A$3:$B$100,2,FALSE)))"),"")</f>
        <v/>
      </c>
      <c r="AB884" s="48"/>
      <c r="AC884" s="48"/>
      <c r="AD884" s="48"/>
      <c r="AE884" s="48"/>
      <c r="AF884" s="48"/>
      <c r="AG884" s="48"/>
      <c r="AH884" s="48"/>
      <c r="AI884" s="48"/>
    </row>
    <row r="885">
      <c r="A885" s="41"/>
      <c r="B885" s="42" t="str">
        <f t="shared" si="1"/>
        <v/>
      </c>
      <c r="C885" s="38" t="s">
        <v>2468</v>
      </c>
      <c r="D885" s="43" t="s">
        <v>2469</v>
      </c>
      <c r="E885" s="38" t="s">
        <v>2076</v>
      </c>
      <c r="F885" s="38" t="s">
        <v>2092</v>
      </c>
      <c r="G885" s="43">
        <v>7.0</v>
      </c>
      <c r="H885" s="38" t="s">
        <v>7</v>
      </c>
      <c r="I885" s="43" t="s">
        <v>2093</v>
      </c>
      <c r="J885" s="43"/>
      <c r="K885" s="43"/>
      <c r="L885" s="43"/>
      <c r="M885" s="43"/>
      <c r="N885" s="43"/>
      <c r="O885" s="38" t="s">
        <v>2325</v>
      </c>
      <c r="P885" s="51" t="s">
        <v>2470</v>
      </c>
      <c r="Q885" s="45">
        <v>44385.0</v>
      </c>
      <c r="R885" s="46" t="str">
        <f>IFERROR(__xludf.DUMMYFUNCTION("if(isblank($A885),"""",REGEXREPLACE($A885,   "",?(\d),?"",  ""$1""&amp;""-""&amp;$H885))"),"")</f>
        <v/>
      </c>
      <c r="S885" s="47" t="b">
        <f t="shared" si="2"/>
        <v>0</v>
      </c>
      <c r="T885" s="47" t="str">
        <f>IFERROR(__xludf.DUMMYFUNCTION("iferror(split(A885,"","",TRUE,TRUE),"""")"),"")</f>
        <v/>
      </c>
      <c r="U885" s="47"/>
      <c r="V885" s="47"/>
      <c r="W885" s="47"/>
      <c r="X885" s="46" t="str">
        <f>IFERROR(__xludf.DUMMYFUNCTION("if(T885="""","""",if($S885,""Not aligned w/ a specific learning goal."",T885&amp;"": ""&amp;vlookup(to_text(T885),'1.Learning-Goals'!$A$3:$B$100,2,FALSE)))"),"")</f>
        <v/>
      </c>
      <c r="Y885" s="46" t="str">
        <f>IFERROR(__xludf.DUMMYFUNCTION("if(U885="""","""",if($S885,""Not aligned w/ a specific learning goal."",U885&amp;"": ""&amp;vlookup(to_text(U885),'1.Learning-Goals'!$A$3:$B$100,2,FALSE)))"),"")</f>
        <v/>
      </c>
      <c r="Z885" s="46" t="str">
        <f>IFERROR(__xludf.DUMMYFUNCTION("if(V885="""","""",if($S885,""Not aligned w/ a specific learning goal."",V885&amp;"": ""&amp;vlookup(to_text(V885),'1.Learning-Goals'!$A$3:$B$100,2,FALSE)))"),"")</f>
        <v/>
      </c>
      <c r="AA885" s="46" t="str">
        <f>IFERROR(__xludf.DUMMYFUNCTION("if(W885="""","""",if($S885,""Not aligned w/ a specific learning goal."",W885&amp;"": ""&amp;vlookup(to_text(W885),'1.Learning-Goals'!$A$3:$B$100,2,FALSE)))"),"")</f>
        <v/>
      </c>
      <c r="AB885" s="48"/>
      <c r="AC885" s="48"/>
      <c r="AD885" s="48"/>
      <c r="AE885" s="48"/>
      <c r="AF885" s="48"/>
      <c r="AG885" s="48"/>
      <c r="AH885" s="48"/>
      <c r="AI885" s="48"/>
    </row>
    <row r="886">
      <c r="A886" s="41"/>
      <c r="B886" s="42" t="str">
        <f t="shared" si="1"/>
        <v/>
      </c>
      <c r="C886" s="38" t="s">
        <v>2471</v>
      </c>
      <c r="D886" s="43" t="s">
        <v>2472</v>
      </c>
      <c r="E886" s="38" t="s">
        <v>2076</v>
      </c>
      <c r="F886" s="38" t="s">
        <v>2092</v>
      </c>
      <c r="G886" s="43">
        <v>7.0</v>
      </c>
      <c r="H886" s="38" t="s">
        <v>7</v>
      </c>
      <c r="I886" s="43" t="s">
        <v>2093</v>
      </c>
      <c r="J886" s="43"/>
      <c r="K886" s="43"/>
      <c r="L886" s="43"/>
      <c r="M886" s="43"/>
      <c r="N886" s="43"/>
      <c r="O886" s="38" t="s">
        <v>2325</v>
      </c>
      <c r="P886" s="51" t="s">
        <v>2473</v>
      </c>
      <c r="Q886" s="45">
        <v>44385.0</v>
      </c>
      <c r="R886" s="46" t="str">
        <f>IFERROR(__xludf.DUMMYFUNCTION("if(isblank($A886),"""",REGEXREPLACE($A886,   "",?(\d),?"",  ""$1""&amp;""-""&amp;$H886))"),"")</f>
        <v/>
      </c>
      <c r="S886" s="47" t="b">
        <f t="shared" si="2"/>
        <v>0</v>
      </c>
      <c r="T886" s="47" t="str">
        <f>IFERROR(__xludf.DUMMYFUNCTION("iferror(split(A886,"","",TRUE,TRUE),"""")"),"")</f>
        <v/>
      </c>
      <c r="U886" s="47"/>
      <c r="V886" s="47"/>
      <c r="W886" s="47"/>
      <c r="X886" s="46" t="str">
        <f>IFERROR(__xludf.DUMMYFUNCTION("if(T886="""","""",if($S886,""Not aligned w/ a specific learning goal."",T886&amp;"": ""&amp;vlookup(to_text(T886),'1.Learning-Goals'!$A$3:$B$100,2,FALSE)))"),"")</f>
        <v/>
      </c>
      <c r="Y886" s="46" t="str">
        <f>IFERROR(__xludf.DUMMYFUNCTION("if(U886="""","""",if($S886,""Not aligned w/ a specific learning goal."",U886&amp;"": ""&amp;vlookup(to_text(U886),'1.Learning-Goals'!$A$3:$B$100,2,FALSE)))"),"")</f>
        <v/>
      </c>
      <c r="Z886" s="46" t="str">
        <f>IFERROR(__xludf.DUMMYFUNCTION("if(V886="""","""",if($S886,""Not aligned w/ a specific learning goal."",V886&amp;"": ""&amp;vlookup(to_text(V886),'1.Learning-Goals'!$A$3:$B$100,2,FALSE)))"),"")</f>
        <v/>
      </c>
      <c r="AA886" s="46" t="str">
        <f>IFERROR(__xludf.DUMMYFUNCTION("if(W886="""","""",if($S886,""Not aligned w/ a specific learning goal."",W886&amp;"": ""&amp;vlookup(to_text(W886),'1.Learning-Goals'!$A$3:$B$100,2,FALSE)))"),"")</f>
        <v/>
      </c>
      <c r="AB886" s="48"/>
      <c r="AC886" s="48"/>
      <c r="AD886" s="48"/>
      <c r="AE886" s="48"/>
      <c r="AF886" s="48"/>
      <c r="AG886" s="48"/>
      <c r="AH886" s="48"/>
      <c r="AI886" s="48"/>
    </row>
    <row r="887">
      <c r="A887" s="41"/>
      <c r="B887" s="42" t="str">
        <f t="shared" si="1"/>
        <v/>
      </c>
      <c r="C887" s="38" t="s">
        <v>2474</v>
      </c>
      <c r="D887" s="43" t="s">
        <v>2475</v>
      </c>
      <c r="E887" s="38" t="s">
        <v>2076</v>
      </c>
      <c r="F887" s="38" t="s">
        <v>2092</v>
      </c>
      <c r="G887" s="43">
        <v>7.0</v>
      </c>
      <c r="H887" s="38" t="s">
        <v>7</v>
      </c>
      <c r="I887" s="43" t="s">
        <v>2093</v>
      </c>
      <c r="J887" s="43"/>
      <c r="K887" s="43"/>
      <c r="L887" s="43"/>
      <c r="M887" s="43"/>
      <c r="N887" s="43"/>
      <c r="O887" s="38" t="s">
        <v>2325</v>
      </c>
      <c r="P887" s="51" t="s">
        <v>2476</v>
      </c>
      <c r="Q887" s="45">
        <v>44385.0</v>
      </c>
      <c r="R887" s="46" t="str">
        <f>IFERROR(__xludf.DUMMYFUNCTION("if(isblank($A887),"""",REGEXREPLACE($A887,   "",?(\d),?"",  ""$1""&amp;""-""&amp;$H887))"),"")</f>
        <v/>
      </c>
      <c r="S887" s="47" t="b">
        <f t="shared" si="2"/>
        <v>0</v>
      </c>
      <c r="T887" s="47" t="str">
        <f>IFERROR(__xludf.DUMMYFUNCTION("iferror(split(A887,"","",TRUE,TRUE),"""")"),"")</f>
        <v/>
      </c>
      <c r="U887" s="47"/>
      <c r="V887" s="47"/>
      <c r="W887" s="47"/>
      <c r="X887" s="46" t="str">
        <f>IFERROR(__xludf.DUMMYFUNCTION("if(T887="""","""",if($S887,""Not aligned w/ a specific learning goal."",T887&amp;"": ""&amp;vlookup(to_text(T887),'1.Learning-Goals'!$A$3:$B$100,2,FALSE)))"),"")</f>
        <v/>
      </c>
      <c r="Y887" s="46" t="str">
        <f>IFERROR(__xludf.DUMMYFUNCTION("if(U887="""","""",if($S887,""Not aligned w/ a specific learning goal."",U887&amp;"": ""&amp;vlookup(to_text(U887),'1.Learning-Goals'!$A$3:$B$100,2,FALSE)))"),"")</f>
        <v/>
      </c>
      <c r="Z887" s="46" t="str">
        <f>IFERROR(__xludf.DUMMYFUNCTION("if(V887="""","""",if($S887,""Not aligned w/ a specific learning goal."",V887&amp;"": ""&amp;vlookup(to_text(V887),'1.Learning-Goals'!$A$3:$B$100,2,FALSE)))"),"")</f>
        <v/>
      </c>
      <c r="AA887" s="46" t="str">
        <f>IFERROR(__xludf.DUMMYFUNCTION("if(W887="""","""",if($S887,""Not aligned w/ a specific learning goal."",W887&amp;"": ""&amp;vlookup(to_text(W887),'1.Learning-Goals'!$A$3:$B$100,2,FALSE)))"),"")</f>
        <v/>
      </c>
      <c r="AB887" s="48"/>
      <c r="AC887" s="48"/>
      <c r="AD887" s="48"/>
      <c r="AE887" s="48"/>
      <c r="AF887" s="48"/>
      <c r="AG887" s="48"/>
      <c r="AH887" s="48"/>
      <c r="AI887" s="48"/>
    </row>
    <row r="888">
      <c r="A888" s="41"/>
      <c r="B888" s="42" t="str">
        <f t="shared" si="1"/>
        <v/>
      </c>
      <c r="C888" s="38" t="s">
        <v>2477</v>
      </c>
      <c r="D888" s="43" t="s">
        <v>2478</v>
      </c>
      <c r="E888" s="38" t="s">
        <v>2076</v>
      </c>
      <c r="F888" s="38" t="s">
        <v>2092</v>
      </c>
      <c r="G888" s="43">
        <v>7.0</v>
      </c>
      <c r="H888" s="38" t="s">
        <v>7</v>
      </c>
      <c r="I888" s="43" t="s">
        <v>2093</v>
      </c>
      <c r="J888" s="43"/>
      <c r="K888" s="43"/>
      <c r="L888" s="43"/>
      <c r="M888" s="43"/>
      <c r="N888" s="43"/>
      <c r="O888" s="38" t="s">
        <v>2325</v>
      </c>
      <c r="P888" s="51" t="s">
        <v>2479</v>
      </c>
      <c r="Q888" s="45">
        <v>44385.0</v>
      </c>
      <c r="R888" s="46" t="str">
        <f>IFERROR(__xludf.DUMMYFUNCTION("if(isblank($A888),"""",REGEXREPLACE($A888,   "",?(\d),?"",  ""$1""&amp;""-""&amp;$H888))"),"")</f>
        <v/>
      </c>
      <c r="S888" s="47" t="b">
        <f t="shared" si="2"/>
        <v>0</v>
      </c>
      <c r="T888" s="47" t="str">
        <f>IFERROR(__xludf.DUMMYFUNCTION("iferror(split(A888,"","",TRUE,TRUE),"""")"),"")</f>
        <v/>
      </c>
      <c r="U888" s="47"/>
      <c r="V888" s="47"/>
      <c r="W888" s="47"/>
      <c r="X888" s="46" t="str">
        <f>IFERROR(__xludf.DUMMYFUNCTION("if(T888="""","""",if($S888,""Not aligned w/ a specific learning goal."",T888&amp;"": ""&amp;vlookup(to_text(T888),'1.Learning-Goals'!$A$3:$B$100,2,FALSE)))"),"")</f>
        <v/>
      </c>
      <c r="Y888" s="46" t="str">
        <f>IFERROR(__xludf.DUMMYFUNCTION("if(U888="""","""",if($S888,""Not aligned w/ a specific learning goal."",U888&amp;"": ""&amp;vlookup(to_text(U888),'1.Learning-Goals'!$A$3:$B$100,2,FALSE)))"),"")</f>
        <v/>
      </c>
      <c r="Z888" s="46" t="str">
        <f>IFERROR(__xludf.DUMMYFUNCTION("if(V888="""","""",if($S888,""Not aligned w/ a specific learning goal."",V888&amp;"": ""&amp;vlookup(to_text(V888),'1.Learning-Goals'!$A$3:$B$100,2,FALSE)))"),"")</f>
        <v/>
      </c>
      <c r="AA888" s="46" t="str">
        <f>IFERROR(__xludf.DUMMYFUNCTION("if(W888="""","""",if($S888,""Not aligned w/ a specific learning goal."",W888&amp;"": ""&amp;vlookup(to_text(W888),'1.Learning-Goals'!$A$3:$B$100,2,FALSE)))"),"")</f>
        <v/>
      </c>
      <c r="AB888" s="48"/>
      <c r="AC888" s="48"/>
      <c r="AD888" s="48"/>
      <c r="AE888" s="48"/>
      <c r="AF888" s="48"/>
      <c r="AG888" s="48"/>
      <c r="AH888" s="48"/>
      <c r="AI888" s="48"/>
    </row>
    <row r="889">
      <c r="A889" s="41"/>
      <c r="B889" s="42" t="str">
        <f t="shared" si="1"/>
        <v/>
      </c>
      <c r="C889" s="38" t="s">
        <v>2480</v>
      </c>
      <c r="D889" s="43" t="s">
        <v>2481</v>
      </c>
      <c r="E889" s="38" t="s">
        <v>2076</v>
      </c>
      <c r="F889" s="38" t="s">
        <v>2077</v>
      </c>
      <c r="G889" s="43">
        <v>8.0</v>
      </c>
      <c r="H889" s="38" t="s">
        <v>7</v>
      </c>
      <c r="I889" s="43" t="s">
        <v>2078</v>
      </c>
      <c r="J889" s="43"/>
      <c r="K889" s="43"/>
      <c r="L889" s="43"/>
      <c r="M889" s="43"/>
      <c r="N889" s="43"/>
      <c r="O889" s="38" t="s">
        <v>2208</v>
      </c>
      <c r="P889" s="51" t="s">
        <v>2482</v>
      </c>
      <c r="Q889" s="45">
        <v>44385.0</v>
      </c>
      <c r="R889" s="46" t="str">
        <f>IFERROR(__xludf.DUMMYFUNCTION("if(isblank($A889),"""",REGEXREPLACE($A889,   "",?(\d),?"",  ""$1""&amp;""-""&amp;$H889))"),"")</f>
        <v/>
      </c>
      <c r="S889" s="47" t="b">
        <f t="shared" si="2"/>
        <v>0</v>
      </c>
      <c r="T889" s="47" t="str">
        <f>IFERROR(__xludf.DUMMYFUNCTION("iferror(split(A889,"","",TRUE,TRUE),"""")"),"")</f>
        <v/>
      </c>
      <c r="U889" s="47"/>
      <c r="V889" s="47"/>
      <c r="W889" s="47"/>
      <c r="X889" s="46" t="str">
        <f>IFERROR(__xludf.DUMMYFUNCTION("if(T889="""","""",if($S889,""Not aligned w/ a specific learning goal."",T889&amp;"": ""&amp;vlookup(to_text(T889),'1.Learning-Goals'!$A$3:$B$100,2,FALSE)))"),"")</f>
        <v/>
      </c>
      <c r="Y889" s="46" t="str">
        <f>IFERROR(__xludf.DUMMYFUNCTION("if(U889="""","""",if($S889,""Not aligned w/ a specific learning goal."",U889&amp;"": ""&amp;vlookup(to_text(U889),'1.Learning-Goals'!$A$3:$B$100,2,FALSE)))"),"")</f>
        <v/>
      </c>
      <c r="Z889" s="46" t="str">
        <f>IFERROR(__xludf.DUMMYFUNCTION("if(V889="""","""",if($S889,""Not aligned w/ a specific learning goal."",V889&amp;"": ""&amp;vlookup(to_text(V889),'1.Learning-Goals'!$A$3:$B$100,2,FALSE)))"),"")</f>
        <v/>
      </c>
      <c r="AA889" s="46" t="str">
        <f>IFERROR(__xludf.DUMMYFUNCTION("if(W889="""","""",if($S889,""Not aligned w/ a specific learning goal."",W889&amp;"": ""&amp;vlookup(to_text(W889),'1.Learning-Goals'!$A$3:$B$100,2,FALSE)))"),"")</f>
        <v/>
      </c>
      <c r="AB889" s="48"/>
      <c r="AC889" s="48"/>
      <c r="AD889" s="48"/>
      <c r="AE889" s="48"/>
      <c r="AF889" s="48"/>
      <c r="AG889" s="48"/>
      <c r="AH889" s="48"/>
      <c r="AI889" s="48"/>
    </row>
    <row r="890">
      <c r="A890" s="41"/>
      <c r="B890" s="42" t="str">
        <f t="shared" si="1"/>
        <v/>
      </c>
      <c r="C890" s="38" t="s">
        <v>2483</v>
      </c>
      <c r="D890" s="43" t="s">
        <v>2484</v>
      </c>
      <c r="E890" s="38" t="s">
        <v>2076</v>
      </c>
      <c r="F890" s="38" t="s">
        <v>2077</v>
      </c>
      <c r="G890" s="43">
        <v>8.0</v>
      </c>
      <c r="H890" s="38" t="s">
        <v>7</v>
      </c>
      <c r="I890" s="43" t="s">
        <v>2078</v>
      </c>
      <c r="J890" s="43"/>
      <c r="K890" s="43"/>
      <c r="L890" s="43"/>
      <c r="M890" s="43"/>
      <c r="N890" s="43"/>
      <c r="O890" s="38" t="s">
        <v>2208</v>
      </c>
      <c r="P890" s="51" t="s">
        <v>2485</v>
      </c>
      <c r="Q890" s="45">
        <v>44385.0</v>
      </c>
      <c r="R890" s="46" t="str">
        <f>IFERROR(__xludf.DUMMYFUNCTION("if(isblank($A890),"""",REGEXREPLACE($A890,   "",?(\d),?"",  ""$1""&amp;""-""&amp;$H890))"),"")</f>
        <v/>
      </c>
      <c r="S890" s="47" t="b">
        <f t="shared" si="2"/>
        <v>0</v>
      </c>
      <c r="T890" s="47" t="str">
        <f>IFERROR(__xludf.DUMMYFUNCTION("iferror(split(A890,"","",TRUE,TRUE),"""")"),"")</f>
        <v/>
      </c>
      <c r="U890" s="47"/>
      <c r="V890" s="47"/>
      <c r="W890" s="47"/>
      <c r="X890" s="46" t="str">
        <f>IFERROR(__xludf.DUMMYFUNCTION("if(T890="""","""",if($S890,""Not aligned w/ a specific learning goal."",T890&amp;"": ""&amp;vlookup(to_text(T890),'1.Learning-Goals'!$A$3:$B$100,2,FALSE)))"),"")</f>
        <v/>
      </c>
      <c r="Y890" s="46" t="str">
        <f>IFERROR(__xludf.DUMMYFUNCTION("if(U890="""","""",if($S890,""Not aligned w/ a specific learning goal."",U890&amp;"": ""&amp;vlookup(to_text(U890),'1.Learning-Goals'!$A$3:$B$100,2,FALSE)))"),"")</f>
        <v/>
      </c>
      <c r="Z890" s="46" t="str">
        <f>IFERROR(__xludf.DUMMYFUNCTION("if(V890="""","""",if($S890,""Not aligned w/ a specific learning goal."",V890&amp;"": ""&amp;vlookup(to_text(V890),'1.Learning-Goals'!$A$3:$B$100,2,FALSE)))"),"")</f>
        <v/>
      </c>
      <c r="AA890" s="46" t="str">
        <f>IFERROR(__xludf.DUMMYFUNCTION("if(W890="""","""",if($S890,""Not aligned w/ a specific learning goal."",W890&amp;"": ""&amp;vlookup(to_text(W890),'1.Learning-Goals'!$A$3:$B$100,2,FALSE)))"),"")</f>
        <v/>
      </c>
      <c r="AB890" s="48"/>
      <c r="AC890" s="48"/>
      <c r="AD890" s="48"/>
      <c r="AE890" s="48"/>
      <c r="AF890" s="48"/>
      <c r="AG890" s="48"/>
      <c r="AH890" s="48"/>
      <c r="AI890" s="48"/>
    </row>
    <row r="891">
      <c r="A891" s="41"/>
      <c r="B891" s="42" t="str">
        <f t="shared" si="1"/>
        <v/>
      </c>
      <c r="C891" s="38" t="s">
        <v>2486</v>
      </c>
      <c r="D891" s="43" t="s">
        <v>2487</v>
      </c>
      <c r="E891" s="38" t="s">
        <v>2076</v>
      </c>
      <c r="F891" s="38" t="s">
        <v>2077</v>
      </c>
      <c r="G891" s="43">
        <v>8.0</v>
      </c>
      <c r="H891" s="38" t="s">
        <v>7</v>
      </c>
      <c r="I891" s="43" t="s">
        <v>2078</v>
      </c>
      <c r="J891" s="43"/>
      <c r="K891" s="43"/>
      <c r="L891" s="43"/>
      <c r="M891" s="43"/>
      <c r="N891" s="43"/>
      <c r="O891" s="38" t="s">
        <v>2208</v>
      </c>
      <c r="P891" s="51" t="s">
        <v>2488</v>
      </c>
      <c r="Q891" s="45">
        <v>44385.0</v>
      </c>
      <c r="R891" s="46" t="str">
        <f>IFERROR(__xludf.DUMMYFUNCTION("if(isblank($A891),"""",REGEXREPLACE($A891,   "",?(\d),?"",  ""$1""&amp;""-""&amp;$H891))"),"")</f>
        <v/>
      </c>
      <c r="S891" s="47" t="b">
        <f t="shared" si="2"/>
        <v>0</v>
      </c>
      <c r="T891" s="47" t="str">
        <f>IFERROR(__xludf.DUMMYFUNCTION("iferror(split(A891,"","",TRUE,TRUE),"""")"),"")</f>
        <v/>
      </c>
      <c r="U891" s="47"/>
      <c r="V891" s="47"/>
      <c r="W891" s="47"/>
      <c r="X891" s="46" t="str">
        <f>IFERROR(__xludf.DUMMYFUNCTION("if(T891="""","""",if($S891,""Not aligned w/ a specific learning goal."",T891&amp;"": ""&amp;vlookup(to_text(T891),'1.Learning-Goals'!$A$3:$B$100,2,FALSE)))"),"")</f>
        <v/>
      </c>
      <c r="Y891" s="46" t="str">
        <f>IFERROR(__xludf.DUMMYFUNCTION("if(U891="""","""",if($S891,""Not aligned w/ a specific learning goal."",U891&amp;"": ""&amp;vlookup(to_text(U891),'1.Learning-Goals'!$A$3:$B$100,2,FALSE)))"),"")</f>
        <v/>
      </c>
      <c r="Z891" s="46" t="str">
        <f>IFERROR(__xludf.DUMMYFUNCTION("if(V891="""","""",if($S891,""Not aligned w/ a specific learning goal."",V891&amp;"": ""&amp;vlookup(to_text(V891),'1.Learning-Goals'!$A$3:$B$100,2,FALSE)))"),"")</f>
        <v/>
      </c>
      <c r="AA891" s="46" t="str">
        <f>IFERROR(__xludf.DUMMYFUNCTION("if(W891="""","""",if($S891,""Not aligned w/ a specific learning goal."",W891&amp;"": ""&amp;vlookup(to_text(W891),'1.Learning-Goals'!$A$3:$B$100,2,FALSE)))"),"")</f>
        <v/>
      </c>
      <c r="AB891" s="48"/>
      <c r="AC891" s="48"/>
      <c r="AD891" s="48"/>
      <c r="AE891" s="48"/>
      <c r="AF891" s="48"/>
      <c r="AG891" s="48"/>
      <c r="AH891" s="48"/>
      <c r="AI891" s="48"/>
    </row>
    <row r="892">
      <c r="A892" s="41"/>
      <c r="B892" s="42" t="str">
        <f t="shared" si="1"/>
        <v/>
      </c>
      <c r="C892" s="38" t="s">
        <v>2489</v>
      </c>
      <c r="D892" s="43" t="s">
        <v>2490</v>
      </c>
      <c r="E892" s="38" t="s">
        <v>2076</v>
      </c>
      <c r="F892" s="38" t="s">
        <v>2077</v>
      </c>
      <c r="G892" s="43">
        <v>8.0</v>
      </c>
      <c r="H892" s="38" t="s">
        <v>7</v>
      </c>
      <c r="I892" s="43" t="s">
        <v>2078</v>
      </c>
      <c r="J892" s="43"/>
      <c r="K892" s="43"/>
      <c r="L892" s="43"/>
      <c r="M892" s="43"/>
      <c r="N892" s="43"/>
      <c r="O892" s="38" t="s">
        <v>2208</v>
      </c>
      <c r="P892" s="51" t="s">
        <v>2491</v>
      </c>
      <c r="Q892" s="45">
        <v>44385.0</v>
      </c>
      <c r="R892" s="46" t="str">
        <f>IFERROR(__xludf.DUMMYFUNCTION("if(isblank($A892),"""",REGEXREPLACE($A892,   "",?(\d),?"",  ""$1""&amp;""-""&amp;$H892))"),"")</f>
        <v/>
      </c>
      <c r="S892" s="47" t="b">
        <f t="shared" si="2"/>
        <v>0</v>
      </c>
      <c r="T892" s="47" t="str">
        <f>IFERROR(__xludf.DUMMYFUNCTION("iferror(split(A892,"","",TRUE,TRUE),"""")"),"")</f>
        <v/>
      </c>
      <c r="U892" s="47"/>
      <c r="V892" s="47"/>
      <c r="W892" s="47"/>
      <c r="X892" s="46" t="str">
        <f>IFERROR(__xludf.DUMMYFUNCTION("if(T892="""","""",if($S892,""Not aligned w/ a specific learning goal."",T892&amp;"": ""&amp;vlookup(to_text(T892),'1.Learning-Goals'!$A$3:$B$100,2,FALSE)))"),"")</f>
        <v/>
      </c>
      <c r="Y892" s="46" t="str">
        <f>IFERROR(__xludf.DUMMYFUNCTION("if(U892="""","""",if($S892,""Not aligned w/ a specific learning goal."",U892&amp;"": ""&amp;vlookup(to_text(U892),'1.Learning-Goals'!$A$3:$B$100,2,FALSE)))"),"")</f>
        <v/>
      </c>
      <c r="Z892" s="46" t="str">
        <f>IFERROR(__xludf.DUMMYFUNCTION("if(V892="""","""",if($S892,""Not aligned w/ a specific learning goal."",V892&amp;"": ""&amp;vlookup(to_text(V892),'1.Learning-Goals'!$A$3:$B$100,2,FALSE)))"),"")</f>
        <v/>
      </c>
      <c r="AA892" s="46" t="str">
        <f>IFERROR(__xludf.DUMMYFUNCTION("if(W892="""","""",if($S892,""Not aligned w/ a specific learning goal."",W892&amp;"": ""&amp;vlookup(to_text(W892),'1.Learning-Goals'!$A$3:$B$100,2,FALSE)))"),"")</f>
        <v/>
      </c>
      <c r="AB892" s="48"/>
      <c r="AC892" s="48"/>
      <c r="AD892" s="48"/>
      <c r="AE892" s="48"/>
      <c r="AF892" s="48"/>
      <c r="AG892" s="48"/>
      <c r="AH892" s="48"/>
      <c r="AI892" s="48"/>
    </row>
    <row r="893">
      <c r="A893" s="41"/>
      <c r="B893" s="42" t="str">
        <f t="shared" si="1"/>
        <v/>
      </c>
      <c r="C893" s="38" t="s">
        <v>2492</v>
      </c>
      <c r="D893" s="43" t="s">
        <v>2493</v>
      </c>
      <c r="E893" s="38" t="s">
        <v>2076</v>
      </c>
      <c r="F893" s="38" t="s">
        <v>2077</v>
      </c>
      <c r="G893" s="43">
        <v>8.0</v>
      </c>
      <c r="H893" s="38" t="s">
        <v>7</v>
      </c>
      <c r="I893" s="43" t="s">
        <v>2078</v>
      </c>
      <c r="J893" s="43"/>
      <c r="K893" s="43"/>
      <c r="L893" s="43"/>
      <c r="M893" s="43"/>
      <c r="N893" s="43"/>
      <c r="O893" s="38" t="s">
        <v>2208</v>
      </c>
      <c r="P893" s="51" t="s">
        <v>2494</v>
      </c>
      <c r="Q893" s="45">
        <v>44385.0</v>
      </c>
      <c r="R893" s="46" t="str">
        <f>IFERROR(__xludf.DUMMYFUNCTION("if(isblank($A893),"""",REGEXREPLACE($A893,   "",?(\d),?"",  ""$1""&amp;""-""&amp;$H893))"),"")</f>
        <v/>
      </c>
      <c r="S893" s="47" t="b">
        <f t="shared" si="2"/>
        <v>0</v>
      </c>
      <c r="T893" s="47" t="str">
        <f>IFERROR(__xludf.DUMMYFUNCTION("iferror(split(A893,"","",TRUE,TRUE),"""")"),"")</f>
        <v/>
      </c>
      <c r="U893" s="47"/>
      <c r="V893" s="47"/>
      <c r="W893" s="47"/>
      <c r="X893" s="46" t="str">
        <f>IFERROR(__xludf.DUMMYFUNCTION("if(T893="""","""",if($S893,""Not aligned w/ a specific learning goal."",T893&amp;"": ""&amp;vlookup(to_text(T893),'1.Learning-Goals'!$A$3:$B$100,2,FALSE)))"),"")</f>
        <v/>
      </c>
      <c r="Y893" s="46" t="str">
        <f>IFERROR(__xludf.DUMMYFUNCTION("if(U893="""","""",if($S893,""Not aligned w/ a specific learning goal."",U893&amp;"": ""&amp;vlookup(to_text(U893),'1.Learning-Goals'!$A$3:$B$100,2,FALSE)))"),"")</f>
        <v/>
      </c>
      <c r="Z893" s="46" t="str">
        <f>IFERROR(__xludf.DUMMYFUNCTION("if(V893="""","""",if($S893,""Not aligned w/ a specific learning goal."",V893&amp;"": ""&amp;vlookup(to_text(V893),'1.Learning-Goals'!$A$3:$B$100,2,FALSE)))"),"")</f>
        <v/>
      </c>
      <c r="AA893" s="46" t="str">
        <f>IFERROR(__xludf.DUMMYFUNCTION("if(W893="""","""",if($S893,""Not aligned w/ a specific learning goal."",W893&amp;"": ""&amp;vlookup(to_text(W893),'1.Learning-Goals'!$A$3:$B$100,2,FALSE)))"),"")</f>
        <v/>
      </c>
      <c r="AB893" s="48"/>
      <c r="AC893" s="48"/>
      <c r="AD893" s="48"/>
      <c r="AE893" s="48"/>
      <c r="AF893" s="48"/>
      <c r="AG893" s="48"/>
      <c r="AH893" s="48"/>
      <c r="AI893" s="48"/>
    </row>
    <row r="894">
      <c r="A894" s="41"/>
      <c r="B894" s="42" t="str">
        <f t="shared" si="1"/>
        <v/>
      </c>
      <c r="C894" s="38" t="s">
        <v>2495</v>
      </c>
      <c r="D894" s="43" t="s">
        <v>2496</v>
      </c>
      <c r="E894" s="38" t="s">
        <v>2076</v>
      </c>
      <c r="F894" s="38" t="s">
        <v>2077</v>
      </c>
      <c r="G894" s="43">
        <v>8.0</v>
      </c>
      <c r="H894" s="38" t="s">
        <v>7</v>
      </c>
      <c r="I894" s="43" t="s">
        <v>2078</v>
      </c>
      <c r="J894" s="43"/>
      <c r="K894" s="43"/>
      <c r="L894" s="43"/>
      <c r="M894" s="43"/>
      <c r="N894" s="43"/>
      <c r="O894" s="38" t="s">
        <v>2208</v>
      </c>
      <c r="P894" s="51" t="s">
        <v>2497</v>
      </c>
      <c r="Q894" s="45">
        <v>44385.0</v>
      </c>
      <c r="R894" s="46" t="str">
        <f>IFERROR(__xludf.DUMMYFUNCTION("if(isblank($A894),"""",REGEXREPLACE($A894,   "",?(\d),?"",  ""$1""&amp;""-""&amp;$H894))"),"")</f>
        <v/>
      </c>
      <c r="S894" s="47" t="b">
        <f t="shared" si="2"/>
        <v>0</v>
      </c>
      <c r="T894" s="47" t="str">
        <f>IFERROR(__xludf.DUMMYFUNCTION("iferror(split(A894,"","",TRUE,TRUE),"""")"),"")</f>
        <v/>
      </c>
      <c r="U894" s="47"/>
      <c r="V894" s="47"/>
      <c r="W894" s="47"/>
      <c r="X894" s="46" t="str">
        <f>IFERROR(__xludf.DUMMYFUNCTION("if(T894="""","""",if($S894,""Not aligned w/ a specific learning goal."",T894&amp;"": ""&amp;vlookup(to_text(T894),'1.Learning-Goals'!$A$3:$B$100,2,FALSE)))"),"")</f>
        <v/>
      </c>
      <c r="Y894" s="46" t="str">
        <f>IFERROR(__xludf.DUMMYFUNCTION("if(U894="""","""",if($S894,""Not aligned w/ a specific learning goal."",U894&amp;"": ""&amp;vlookup(to_text(U894),'1.Learning-Goals'!$A$3:$B$100,2,FALSE)))"),"")</f>
        <v/>
      </c>
      <c r="Z894" s="46" t="str">
        <f>IFERROR(__xludf.DUMMYFUNCTION("if(V894="""","""",if($S894,""Not aligned w/ a specific learning goal."",V894&amp;"": ""&amp;vlookup(to_text(V894),'1.Learning-Goals'!$A$3:$B$100,2,FALSE)))"),"")</f>
        <v/>
      </c>
      <c r="AA894" s="46" t="str">
        <f>IFERROR(__xludf.DUMMYFUNCTION("if(W894="""","""",if($S894,""Not aligned w/ a specific learning goal."",W894&amp;"": ""&amp;vlookup(to_text(W894),'1.Learning-Goals'!$A$3:$B$100,2,FALSE)))"),"")</f>
        <v/>
      </c>
      <c r="AB894" s="48"/>
      <c r="AC894" s="48"/>
      <c r="AD894" s="48"/>
      <c r="AE894" s="48"/>
      <c r="AF894" s="48"/>
      <c r="AG894" s="48"/>
      <c r="AH894" s="48"/>
      <c r="AI894" s="48"/>
    </row>
    <row r="895">
      <c r="A895" s="41"/>
      <c r="B895" s="42" t="str">
        <f t="shared" si="1"/>
        <v/>
      </c>
      <c r="C895" s="38" t="s">
        <v>2498</v>
      </c>
      <c r="D895" s="43" t="s">
        <v>2499</v>
      </c>
      <c r="E895" s="38" t="s">
        <v>2076</v>
      </c>
      <c r="F895" s="38" t="s">
        <v>2077</v>
      </c>
      <c r="G895" s="43">
        <v>8.0</v>
      </c>
      <c r="H895" s="38" t="s">
        <v>7</v>
      </c>
      <c r="I895" s="43" t="s">
        <v>2078</v>
      </c>
      <c r="J895" s="43"/>
      <c r="K895" s="43"/>
      <c r="L895" s="43"/>
      <c r="M895" s="43"/>
      <c r="N895" s="43"/>
      <c r="O895" s="38" t="s">
        <v>2208</v>
      </c>
      <c r="P895" s="51" t="s">
        <v>2500</v>
      </c>
      <c r="Q895" s="45">
        <v>44385.0</v>
      </c>
      <c r="R895" s="46" t="str">
        <f>IFERROR(__xludf.DUMMYFUNCTION("if(isblank($A895),"""",REGEXREPLACE($A895,   "",?(\d),?"",  ""$1""&amp;""-""&amp;$H895))"),"")</f>
        <v/>
      </c>
      <c r="S895" s="47" t="b">
        <f t="shared" si="2"/>
        <v>0</v>
      </c>
      <c r="T895" s="47" t="str">
        <f>IFERROR(__xludf.DUMMYFUNCTION("iferror(split(A895,"","",TRUE,TRUE),"""")"),"")</f>
        <v/>
      </c>
      <c r="U895" s="47"/>
      <c r="V895" s="47"/>
      <c r="W895" s="47"/>
      <c r="X895" s="46" t="str">
        <f>IFERROR(__xludf.DUMMYFUNCTION("if(T895="""","""",if($S895,""Not aligned w/ a specific learning goal."",T895&amp;"": ""&amp;vlookup(to_text(T895),'1.Learning-Goals'!$A$3:$B$100,2,FALSE)))"),"")</f>
        <v/>
      </c>
      <c r="Y895" s="46" t="str">
        <f>IFERROR(__xludf.DUMMYFUNCTION("if(U895="""","""",if($S895,""Not aligned w/ a specific learning goal."",U895&amp;"": ""&amp;vlookup(to_text(U895),'1.Learning-Goals'!$A$3:$B$100,2,FALSE)))"),"")</f>
        <v/>
      </c>
      <c r="Z895" s="46" t="str">
        <f>IFERROR(__xludf.DUMMYFUNCTION("if(V895="""","""",if($S895,""Not aligned w/ a specific learning goal."",V895&amp;"": ""&amp;vlookup(to_text(V895),'1.Learning-Goals'!$A$3:$B$100,2,FALSE)))"),"")</f>
        <v/>
      </c>
      <c r="AA895" s="46" t="str">
        <f>IFERROR(__xludf.DUMMYFUNCTION("if(W895="""","""",if($S895,""Not aligned w/ a specific learning goal."",W895&amp;"": ""&amp;vlookup(to_text(W895),'1.Learning-Goals'!$A$3:$B$100,2,FALSE)))"),"")</f>
        <v/>
      </c>
      <c r="AB895" s="48"/>
      <c r="AC895" s="48"/>
      <c r="AD895" s="48"/>
      <c r="AE895" s="48"/>
      <c r="AF895" s="48"/>
      <c r="AG895" s="48"/>
      <c r="AH895" s="48"/>
      <c r="AI895" s="48"/>
    </row>
    <row r="896">
      <c r="A896" s="41"/>
      <c r="B896" s="42" t="str">
        <f t="shared" si="1"/>
        <v/>
      </c>
      <c r="C896" s="38" t="s">
        <v>2501</v>
      </c>
      <c r="D896" s="43" t="s">
        <v>2502</v>
      </c>
      <c r="E896" s="38" t="s">
        <v>2076</v>
      </c>
      <c r="F896" s="38" t="s">
        <v>2077</v>
      </c>
      <c r="G896" s="43">
        <v>8.0</v>
      </c>
      <c r="H896" s="38" t="s">
        <v>7</v>
      </c>
      <c r="I896" s="43" t="s">
        <v>2078</v>
      </c>
      <c r="J896" s="43"/>
      <c r="K896" s="43"/>
      <c r="L896" s="43"/>
      <c r="M896" s="43"/>
      <c r="N896" s="43"/>
      <c r="O896" s="38" t="s">
        <v>2208</v>
      </c>
      <c r="P896" s="51" t="s">
        <v>2503</v>
      </c>
      <c r="Q896" s="45">
        <v>44385.0</v>
      </c>
      <c r="R896" s="46" t="str">
        <f>IFERROR(__xludf.DUMMYFUNCTION("if(isblank($A896),"""",REGEXREPLACE($A896,   "",?(\d),?"",  ""$1""&amp;""-""&amp;$H896))"),"")</f>
        <v/>
      </c>
      <c r="S896" s="47" t="b">
        <f t="shared" si="2"/>
        <v>0</v>
      </c>
      <c r="T896" s="47" t="str">
        <f>IFERROR(__xludf.DUMMYFUNCTION("iferror(split(A896,"","",TRUE,TRUE),"""")"),"")</f>
        <v/>
      </c>
      <c r="U896" s="47"/>
      <c r="V896" s="47"/>
      <c r="W896" s="47"/>
      <c r="X896" s="46" t="str">
        <f>IFERROR(__xludf.DUMMYFUNCTION("if(T896="""","""",if($S896,""Not aligned w/ a specific learning goal."",T896&amp;"": ""&amp;vlookup(to_text(T896),'1.Learning-Goals'!$A$3:$B$100,2,FALSE)))"),"")</f>
        <v/>
      </c>
      <c r="Y896" s="46" t="str">
        <f>IFERROR(__xludf.DUMMYFUNCTION("if(U896="""","""",if($S896,""Not aligned w/ a specific learning goal."",U896&amp;"": ""&amp;vlookup(to_text(U896),'1.Learning-Goals'!$A$3:$B$100,2,FALSE)))"),"")</f>
        <v/>
      </c>
      <c r="Z896" s="46" t="str">
        <f>IFERROR(__xludf.DUMMYFUNCTION("if(V896="""","""",if($S896,""Not aligned w/ a specific learning goal."",V896&amp;"": ""&amp;vlookup(to_text(V896),'1.Learning-Goals'!$A$3:$B$100,2,FALSE)))"),"")</f>
        <v/>
      </c>
      <c r="AA896" s="46" t="str">
        <f>IFERROR(__xludf.DUMMYFUNCTION("if(W896="""","""",if($S896,""Not aligned w/ a specific learning goal."",W896&amp;"": ""&amp;vlookup(to_text(W896),'1.Learning-Goals'!$A$3:$B$100,2,FALSE)))"),"")</f>
        <v/>
      </c>
      <c r="AB896" s="48"/>
      <c r="AC896" s="48"/>
      <c r="AD896" s="48"/>
      <c r="AE896" s="48"/>
      <c r="AF896" s="48"/>
      <c r="AG896" s="48"/>
      <c r="AH896" s="48"/>
      <c r="AI896" s="48"/>
    </row>
    <row r="897">
      <c r="A897" s="41"/>
      <c r="B897" s="42" t="str">
        <f t="shared" si="1"/>
        <v/>
      </c>
      <c r="C897" s="38" t="s">
        <v>2504</v>
      </c>
      <c r="D897" s="43" t="s">
        <v>2505</v>
      </c>
      <c r="E897" s="38" t="s">
        <v>2076</v>
      </c>
      <c r="F897" s="38" t="s">
        <v>2077</v>
      </c>
      <c r="G897" s="43">
        <v>8.0</v>
      </c>
      <c r="H897" s="38" t="s">
        <v>7</v>
      </c>
      <c r="I897" s="43" t="s">
        <v>2078</v>
      </c>
      <c r="J897" s="43"/>
      <c r="K897" s="43"/>
      <c r="L897" s="43"/>
      <c r="M897" s="43"/>
      <c r="N897" s="43"/>
      <c r="O897" s="38" t="s">
        <v>2208</v>
      </c>
      <c r="P897" s="51" t="s">
        <v>2506</v>
      </c>
      <c r="Q897" s="45">
        <v>44385.0</v>
      </c>
      <c r="R897" s="46" t="str">
        <f>IFERROR(__xludf.DUMMYFUNCTION("if(isblank($A897),"""",REGEXREPLACE($A897,   "",?(\d),?"",  ""$1""&amp;""-""&amp;$H897))"),"")</f>
        <v/>
      </c>
      <c r="S897" s="47" t="b">
        <f t="shared" si="2"/>
        <v>0</v>
      </c>
      <c r="T897" s="47" t="str">
        <f>IFERROR(__xludf.DUMMYFUNCTION("iferror(split(A897,"","",TRUE,TRUE),"""")"),"")</f>
        <v/>
      </c>
      <c r="U897" s="47"/>
      <c r="V897" s="47"/>
      <c r="W897" s="47"/>
      <c r="X897" s="46" t="str">
        <f>IFERROR(__xludf.DUMMYFUNCTION("if(T897="""","""",if($S897,""Not aligned w/ a specific learning goal."",T897&amp;"": ""&amp;vlookup(to_text(T897),'1.Learning-Goals'!$A$3:$B$100,2,FALSE)))"),"")</f>
        <v/>
      </c>
      <c r="Y897" s="46" t="str">
        <f>IFERROR(__xludf.DUMMYFUNCTION("if(U897="""","""",if($S897,""Not aligned w/ a specific learning goal."",U897&amp;"": ""&amp;vlookup(to_text(U897),'1.Learning-Goals'!$A$3:$B$100,2,FALSE)))"),"")</f>
        <v/>
      </c>
      <c r="Z897" s="46" t="str">
        <f>IFERROR(__xludf.DUMMYFUNCTION("if(V897="""","""",if($S897,""Not aligned w/ a specific learning goal."",V897&amp;"": ""&amp;vlookup(to_text(V897),'1.Learning-Goals'!$A$3:$B$100,2,FALSE)))"),"")</f>
        <v/>
      </c>
      <c r="AA897" s="46" t="str">
        <f>IFERROR(__xludf.DUMMYFUNCTION("if(W897="""","""",if($S897,""Not aligned w/ a specific learning goal."",W897&amp;"": ""&amp;vlookup(to_text(W897),'1.Learning-Goals'!$A$3:$B$100,2,FALSE)))"),"")</f>
        <v/>
      </c>
      <c r="AB897" s="48"/>
      <c r="AC897" s="48"/>
      <c r="AD897" s="48"/>
      <c r="AE897" s="48"/>
      <c r="AF897" s="48"/>
      <c r="AG897" s="48"/>
      <c r="AH897" s="48"/>
      <c r="AI897" s="48"/>
    </row>
    <row r="898">
      <c r="A898" s="41"/>
      <c r="B898" s="42" t="str">
        <f t="shared" si="1"/>
        <v/>
      </c>
      <c r="C898" s="38" t="s">
        <v>2507</v>
      </c>
      <c r="D898" s="43" t="s">
        <v>2508</v>
      </c>
      <c r="E898" s="38" t="s">
        <v>2076</v>
      </c>
      <c r="F898" s="38" t="s">
        <v>2077</v>
      </c>
      <c r="G898" s="43">
        <v>8.0</v>
      </c>
      <c r="H898" s="38" t="s">
        <v>7</v>
      </c>
      <c r="I898" s="43" t="s">
        <v>2078</v>
      </c>
      <c r="J898" s="43"/>
      <c r="K898" s="43"/>
      <c r="L898" s="43"/>
      <c r="M898" s="43"/>
      <c r="N898" s="43"/>
      <c r="O898" s="38" t="s">
        <v>2208</v>
      </c>
      <c r="P898" s="51" t="s">
        <v>2509</v>
      </c>
      <c r="Q898" s="45">
        <v>44385.0</v>
      </c>
      <c r="R898" s="46" t="str">
        <f>IFERROR(__xludf.DUMMYFUNCTION("if(isblank($A898),"""",REGEXREPLACE($A898,   "",?(\d),?"",  ""$1""&amp;""-""&amp;$H898))"),"")</f>
        <v/>
      </c>
      <c r="S898" s="47" t="b">
        <f t="shared" si="2"/>
        <v>0</v>
      </c>
      <c r="T898" s="47" t="str">
        <f>IFERROR(__xludf.DUMMYFUNCTION("iferror(split(A898,"","",TRUE,TRUE),"""")"),"")</f>
        <v/>
      </c>
      <c r="U898" s="47"/>
      <c r="V898" s="47"/>
      <c r="W898" s="47"/>
      <c r="X898" s="46" t="str">
        <f>IFERROR(__xludf.DUMMYFUNCTION("if(T898="""","""",if($S898,""Not aligned w/ a specific learning goal."",T898&amp;"": ""&amp;vlookup(to_text(T898),'1.Learning-Goals'!$A$3:$B$100,2,FALSE)))"),"")</f>
        <v/>
      </c>
      <c r="Y898" s="46" t="str">
        <f>IFERROR(__xludf.DUMMYFUNCTION("if(U898="""","""",if($S898,""Not aligned w/ a specific learning goal."",U898&amp;"": ""&amp;vlookup(to_text(U898),'1.Learning-Goals'!$A$3:$B$100,2,FALSE)))"),"")</f>
        <v/>
      </c>
      <c r="Z898" s="46" t="str">
        <f>IFERROR(__xludf.DUMMYFUNCTION("if(V898="""","""",if($S898,""Not aligned w/ a specific learning goal."",V898&amp;"": ""&amp;vlookup(to_text(V898),'1.Learning-Goals'!$A$3:$B$100,2,FALSE)))"),"")</f>
        <v/>
      </c>
      <c r="AA898" s="46" t="str">
        <f>IFERROR(__xludf.DUMMYFUNCTION("if(W898="""","""",if($S898,""Not aligned w/ a specific learning goal."",W898&amp;"": ""&amp;vlookup(to_text(W898),'1.Learning-Goals'!$A$3:$B$100,2,FALSE)))"),"")</f>
        <v/>
      </c>
      <c r="AB898" s="48"/>
      <c r="AC898" s="48"/>
      <c r="AD898" s="48"/>
      <c r="AE898" s="48"/>
      <c r="AF898" s="48"/>
      <c r="AG898" s="48"/>
      <c r="AH898" s="48"/>
      <c r="AI898" s="48"/>
    </row>
    <row r="899">
      <c r="A899" s="41"/>
      <c r="B899" s="42" t="str">
        <f t="shared" si="1"/>
        <v/>
      </c>
      <c r="C899" s="38" t="s">
        <v>2510</v>
      </c>
      <c r="D899" s="43" t="s">
        <v>2511</v>
      </c>
      <c r="E899" s="38" t="s">
        <v>2076</v>
      </c>
      <c r="F899" s="38" t="s">
        <v>2077</v>
      </c>
      <c r="G899" s="43">
        <v>8.0</v>
      </c>
      <c r="H899" s="38" t="s">
        <v>7</v>
      </c>
      <c r="I899" s="43" t="s">
        <v>2078</v>
      </c>
      <c r="J899" s="43"/>
      <c r="K899" s="43"/>
      <c r="L899" s="43"/>
      <c r="M899" s="43"/>
      <c r="N899" s="43"/>
      <c r="O899" s="38" t="s">
        <v>2208</v>
      </c>
      <c r="P899" s="51" t="s">
        <v>2512</v>
      </c>
      <c r="Q899" s="45">
        <v>44385.0</v>
      </c>
      <c r="R899" s="46" t="str">
        <f>IFERROR(__xludf.DUMMYFUNCTION("if(isblank($A899),"""",REGEXREPLACE($A899,   "",?(\d),?"",  ""$1""&amp;""-""&amp;$H899))"),"")</f>
        <v/>
      </c>
      <c r="S899" s="47" t="b">
        <f t="shared" si="2"/>
        <v>0</v>
      </c>
      <c r="T899" s="47" t="str">
        <f>IFERROR(__xludf.DUMMYFUNCTION("iferror(split(A899,"","",TRUE,TRUE),"""")"),"")</f>
        <v/>
      </c>
      <c r="U899" s="47"/>
      <c r="V899" s="47"/>
      <c r="W899" s="47"/>
      <c r="X899" s="46" t="str">
        <f>IFERROR(__xludf.DUMMYFUNCTION("if(T899="""","""",if($S899,""Not aligned w/ a specific learning goal."",T899&amp;"": ""&amp;vlookup(to_text(T899),'1.Learning-Goals'!$A$3:$B$100,2,FALSE)))"),"")</f>
        <v/>
      </c>
      <c r="Y899" s="46" t="str">
        <f>IFERROR(__xludf.DUMMYFUNCTION("if(U899="""","""",if($S899,""Not aligned w/ a specific learning goal."",U899&amp;"": ""&amp;vlookup(to_text(U899),'1.Learning-Goals'!$A$3:$B$100,2,FALSE)))"),"")</f>
        <v/>
      </c>
      <c r="Z899" s="46" t="str">
        <f>IFERROR(__xludf.DUMMYFUNCTION("if(V899="""","""",if($S899,""Not aligned w/ a specific learning goal."",V899&amp;"": ""&amp;vlookup(to_text(V899),'1.Learning-Goals'!$A$3:$B$100,2,FALSE)))"),"")</f>
        <v/>
      </c>
      <c r="AA899" s="46" t="str">
        <f>IFERROR(__xludf.DUMMYFUNCTION("if(W899="""","""",if($S899,""Not aligned w/ a specific learning goal."",W899&amp;"": ""&amp;vlookup(to_text(W899),'1.Learning-Goals'!$A$3:$B$100,2,FALSE)))"),"")</f>
        <v/>
      </c>
      <c r="AB899" s="48"/>
      <c r="AC899" s="48"/>
      <c r="AD899" s="48"/>
      <c r="AE899" s="48"/>
      <c r="AF899" s="48"/>
      <c r="AG899" s="48"/>
      <c r="AH899" s="48"/>
      <c r="AI899" s="48"/>
    </row>
    <row r="900">
      <c r="A900" s="41"/>
      <c r="B900" s="42" t="str">
        <f t="shared" si="1"/>
        <v/>
      </c>
      <c r="C900" s="38" t="s">
        <v>2513</v>
      </c>
      <c r="D900" s="43" t="s">
        <v>2514</v>
      </c>
      <c r="E900" s="38" t="s">
        <v>2076</v>
      </c>
      <c r="F900" s="38" t="s">
        <v>2077</v>
      </c>
      <c r="G900" s="43">
        <v>8.0</v>
      </c>
      <c r="H900" s="38" t="s">
        <v>7</v>
      </c>
      <c r="I900" s="43" t="s">
        <v>2078</v>
      </c>
      <c r="J900" s="43"/>
      <c r="K900" s="43"/>
      <c r="L900" s="43"/>
      <c r="M900" s="43"/>
      <c r="N900" s="43"/>
      <c r="O900" s="38" t="s">
        <v>2208</v>
      </c>
      <c r="P900" s="51" t="s">
        <v>2515</v>
      </c>
      <c r="Q900" s="45">
        <v>44385.0</v>
      </c>
      <c r="R900" s="46" t="str">
        <f>IFERROR(__xludf.DUMMYFUNCTION("if(isblank($A900),"""",REGEXREPLACE($A900,   "",?(\d),?"",  ""$1""&amp;""-""&amp;$H900))"),"")</f>
        <v/>
      </c>
      <c r="S900" s="47" t="b">
        <f t="shared" si="2"/>
        <v>0</v>
      </c>
      <c r="T900" s="47" t="str">
        <f>IFERROR(__xludf.DUMMYFUNCTION("iferror(split(A900,"","",TRUE,TRUE),"""")"),"")</f>
        <v/>
      </c>
      <c r="U900" s="47"/>
      <c r="V900" s="47"/>
      <c r="W900" s="47"/>
      <c r="X900" s="46" t="str">
        <f>IFERROR(__xludf.DUMMYFUNCTION("if(T900="""","""",if($S900,""Not aligned w/ a specific learning goal."",T900&amp;"": ""&amp;vlookup(to_text(T900),'1.Learning-Goals'!$A$3:$B$100,2,FALSE)))"),"")</f>
        <v/>
      </c>
      <c r="Y900" s="46" t="str">
        <f>IFERROR(__xludf.DUMMYFUNCTION("if(U900="""","""",if($S900,""Not aligned w/ a specific learning goal."",U900&amp;"": ""&amp;vlookup(to_text(U900),'1.Learning-Goals'!$A$3:$B$100,2,FALSE)))"),"")</f>
        <v/>
      </c>
      <c r="Z900" s="46" t="str">
        <f>IFERROR(__xludf.DUMMYFUNCTION("if(V900="""","""",if($S900,""Not aligned w/ a specific learning goal."",V900&amp;"": ""&amp;vlookup(to_text(V900),'1.Learning-Goals'!$A$3:$B$100,2,FALSE)))"),"")</f>
        <v/>
      </c>
      <c r="AA900" s="46" t="str">
        <f>IFERROR(__xludf.DUMMYFUNCTION("if(W900="""","""",if($S900,""Not aligned w/ a specific learning goal."",W900&amp;"": ""&amp;vlookup(to_text(W900),'1.Learning-Goals'!$A$3:$B$100,2,FALSE)))"),"")</f>
        <v/>
      </c>
      <c r="AB900" s="48"/>
      <c r="AC900" s="48"/>
      <c r="AD900" s="48"/>
      <c r="AE900" s="48"/>
      <c r="AF900" s="48"/>
      <c r="AG900" s="48"/>
      <c r="AH900" s="48"/>
      <c r="AI900" s="48"/>
    </row>
    <row r="901">
      <c r="A901" s="41"/>
      <c r="B901" s="42" t="str">
        <f t="shared" si="1"/>
        <v/>
      </c>
      <c r="C901" s="38" t="s">
        <v>2516</v>
      </c>
      <c r="D901" s="43" t="s">
        <v>2517</v>
      </c>
      <c r="E901" s="38" t="s">
        <v>2076</v>
      </c>
      <c r="F901" s="38" t="s">
        <v>2077</v>
      </c>
      <c r="G901" s="43">
        <v>8.0</v>
      </c>
      <c r="H901" s="38" t="s">
        <v>7</v>
      </c>
      <c r="I901" s="43" t="s">
        <v>2078</v>
      </c>
      <c r="J901" s="43"/>
      <c r="K901" s="43"/>
      <c r="L901" s="43"/>
      <c r="M901" s="43"/>
      <c r="N901" s="43"/>
      <c r="O901" s="38" t="s">
        <v>2208</v>
      </c>
      <c r="P901" s="51" t="s">
        <v>2518</v>
      </c>
      <c r="Q901" s="45">
        <v>44385.0</v>
      </c>
      <c r="R901" s="46" t="str">
        <f>IFERROR(__xludf.DUMMYFUNCTION("if(isblank($A901),"""",REGEXREPLACE($A901,   "",?(\d),?"",  ""$1""&amp;""-""&amp;$H901))"),"")</f>
        <v/>
      </c>
      <c r="S901" s="47" t="b">
        <f t="shared" si="2"/>
        <v>0</v>
      </c>
      <c r="T901" s="47" t="str">
        <f>IFERROR(__xludf.DUMMYFUNCTION("iferror(split(A901,"","",TRUE,TRUE),"""")"),"")</f>
        <v/>
      </c>
      <c r="U901" s="47"/>
      <c r="V901" s="47"/>
      <c r="W901" s="47"/>
      <c r="X901" s="46" t="str">
        <f>IFERROR(__xludf.DUMMYFUNCTION("if(T901="""","""",if($S901,""Not aligned w/ a specific learning goal."",T901&amp;"": ""&amp;vlookup(to_text(T901),'1.Learning-Goals'!$A$3:$B$100,2,FALSE)))"),"")</f>
        <v/>
      </c>
      <c r="Y901" s="46" t="str">
        <f>IFERROR(__xludf.DUMMYFUNCTION("if(U901="""","""",if($S901,""Not aligned w/ a specific learning goal."",U901&amp;"": ""&amp;vlookup(to_text(U901),'1.Learning-Goals'!$A$3:$B$100,2,FALSE)))"),"")</f>
        <v/>
      </c>
      <c r="Z901" s="46" t="str">
        <f>IFERROR(__xludf.DUMMYFUNCTION("if(V901="""","""",if($S901,""Not aligned w/ a specific learning goal."",V901&amp;"": ""&amp;vlookup(to_text(V901),'1.Learning-Goals'!$A$3:$B$100,2,FALSE)))"),"")</f>
        <v/>
      </c>
      <c r="AA901" s="46" t="str">
        <f>IFERROR(__xludf.DUMMYFUNCTION("if(W901="""","""",if($S901,""Not aligned w/ a specific learning goal."",W901&amp;"": ""&amp;vlookup(to_text(W901),'1.Learning-Goals'!$A$3:$B$100,2,FALSE)))"),"")</f>
        <v/>
      </c>
      <c r="AB901" s="48"/>
      <c r="AC901" s="48"/>
      <c r="AD901" s="48"/>
      <c r="AE901" s="48"/>
      <c r="AF901" s="48"/>
      <c r="AG901" s="48"/>
      <c r="AH901" s="48"/>
      <c r="AI901" s="48"/>
    </row>
    <row r="902">
      <c r="A902" s="41"/>
      <c r="B902" s="42" t="str">
        <f t="shared" si="1"/>
        <v/>
      </c>
      <c r="C902" s="38" t="s">
        <v>2519</v>
      </c>
      <c r="D902" s="43" t="s">
        <v>2520</v>
      </c>
      <c r="E902" s="38" t="s">
        <v>2076</v>
      </c>
      <c r="F902" s="38" t="s">
        <v>2077</v>
      </c>
      <c r="G902" s="43">
        <v>8.0</v>
      </c>
      <c r="H902" s="38" t="s">
        <v>7</v>
      </c>
      <c r="I902" s="43" t="s">
        <v>2078</v>
      </c>
      <c r="J902" s="43"/>
      <c r="K902" s="43"/>
      <c r="L902" s="43"/>
      <c r="M902" s="43"/>
      <c r="N902" s="43"/>
      <c r="O902" s="38" t="s">
        <v>2521</v>
      </c>
      <c r="P902" s="51" t="s">
        <v>2522</v>
      </c>
      <c r="Q902" s="45">
        <v>44385.0</v>
      </c>
      <c r="R902" s="46" t="str">
        <f>IFERROR(__xludf.DUMMYFUNCTION("if(isblank($A902),"""",REGEXREPLACE($A902,   "",?(\d),?"",  ""$1""&amp;""-""&amp;$H902))"),"")</f>
        <v/>
      </c>
      <c r="S902" s="47" t="b">
        <f t="shared" si="2"/>
        <v>0</v>
      </c>
      <c r="T902" s="47" t="str">
        <f>IFERROR(__xludf.DUMMYFUNCTION("iferror(split(A902,"","",TRUE,TRUE),"""")"),"")</f>
        <v/>
      </c>
      <c r="U902" s="47"/>
      <c r="V902" s="47"/>
      <c r="W902" s="47"/>
      <c r="X902" s="46" t="str">
        <f>IFERROR(__xludf.DUMMYFUNCTION("if(T902="""","""",if($S902,""Not aligned w/ a specific learning goal."",T902&amp;"": ""&amp;vlookup(to_text(T902),'1.Learning-Goals'!$A$3:$B$100,2,FALSE)))"),"")</f>
        <v/>
      </c>
      <c r="Y902" s="46" t="str">
        <f>IFERROR(__xludf.DUMMYFUNCTION("if(U902="""","""",if($S902,""Not aligned w/ a specific learning goal."",U902&amp;"": ""&amp;vlookup(to_text(U902),'1.Learning-Goals'!$A$3:$B$100,2,FALSE)))"),"")</f>
        <v/>
      </c>
      <c r="Z902" s="46" t="str">
        <f>IFERROR(__xludf.DUMMYFUNCTION("if(V902="""","""",if($S902,""Not aligned w/ a specific learning goal."",V902&amp;"": ""&amp;vlookup(to_text(V902),'1.Learning-Goals'!$A$3:$B$100,2,FALSE)))"),"")</f>
        <v/>
      </c>
      <c r="AA902" s="46" t="str">
        <f>IFERROR(__xludf.DUMMYFUNCTION("if(W902="""","""",if($S902,""Not aligned w/ a specific learning goal."",W902&amp;"": ""&amp;vlookup(to_text(W902),'1.Learning-Goals'!$A$3:$B$100,2,FALSE)))"),"")</f>
        <v/>
      </c>
      <c r="AB902" s="48"/>
      <c r="AC902" s="48"/>
      <c r="AD902" s="48"/>
      <c r="AE902" s="48"/>
      <c r="AF902" s="48"/>
      <c r="AG902" s="48"/>
      <c r="AH902" s="48"/>
      <c r="AI902" s="48"/>
    </row>
    <row r="903">
      <c r="A903" s="41"/>
      <c r="B903" s="42" t="str">
        <f t="shared" si="1"/>
        <v/>
      </c>
      <c r="C903" s="38" t="s">
        <v>2523</v>
      </c>
      <c r="D903" s="43" t="s">
        <v>2524</v>
      </c>
      <c r="E903" s="38" t="s">
        <v>2076</v>
      </c>
      <c r="F903" s="38" t="s">
        <v>2077</v>
      </c>
      <c r="G903" s="43">
        <v>8.0</v>
      </c>
      <c r="H903" s="38" t="s">
        <v>7</v>
      </c>
      <c r="I903" s="43" t="s">
        <v>2078</v>
      </c>
      <c r="J903" s="43"/>
      <c r="K903" s="43"/>
      <c r="L903" s="43"/>
      <c r="M903" s="43"/>
      <c r="N903" s="43"/>
      <c r="O903" s="38" t="s">
        <v>2521</v>
      </c>
      <c r="P903" s="51" t="s">
        <v>2525</v>
      </c>
      <c r="Q903" s="45">
        <v>44385.0</v>
      </c>
      <c r="R903" s="46" t="str">
        <f>IFERROR(__xludf.DUMMYFUNCTION("if(isblank($A903),"""",REGEXREPLACE($A903,   "",?(\d),?"",  ""$1""&amp;""-""&amp;$H903))"),"")</f>
        <v/>
      </c>
      <c r="S903" s="47" t="b">
        <f t="shared" si="2"/>
        <v>0</v>
      </c>
      <c r="T903" s="47" t="str">
        <f>IFERROR(__xludf.DUMMYFUNCTION("iferror(split(A903,"","",TRUE,TRUE),"""")"),"")</f>
        <v/>
      </c>
      <c r="U903" s="47"/>
      <c r="V903" s="47"/>
      <c r="W903" s="47"/>
      <c r="X903" s="46" t="str">
        <f>IFERROR(__xludf.DUMMYFUNCTION("if(T903="""","""",if($S903,""Not aligned w/ a specific learning goal."",T903&amp;"": ""&amp;vlookup(to_text(T903),'1.Learning-Goals'!$A$3:$B$100,2,FALSE)))"),"")</f>
        <v/>
      </c>
      <c r="Y903" s="46" t="str">
        <f>IFERROR(__xludf.DUMMYFUNCTION("if(U903="""","""",if($S903,""Not aligned w/ a specific learning goal."",U903&amp;"": ""&amp;vlookup(to_text(U903),'1.Learning-Goals'!$A$3:$B$100,2,FALSE)))"),"")</f>
        <v/>
      </c>
      <c r="Z903" s="46" t="str">
        <f>IFERROR(__xludf.DUMMYFUNCTION("if(V903="""","""",if($S903,""Not aligned w/ a specific learning goal."",V903&amp;"": ""&amp;vlookup(to_text(V903),'1.Learning-Goals'!$A$3:$B$100,2,FALSE)))"),"")</f>
        <v/>
      </c>
      <c r="AA903" s="46" t="str">
        <f>IFERROR(__xludf.DUMMYFUNCTION("if(W903="""","""",if($S903,""Not aligned w/ a specific learning goal."",W903&amp;"": ""&amp;vlookup(to_text(W903),'1.Learning-Goals'!$A$3:$B$100,2,FALSE)))"),"")</f>
        <v/>
      </c>
      <c r="AB903" s="48"/>
      <c r="AC903" s="48"/>
      <c r="AD903" s="48"/>
      <c r="AE903" s="48"/>
      <c r="AF903" s="48"/>
      <c r="AG903" s="48"/>
      <c r="AH903" s="48"/>
      <c r="AI903" s="48"/>
    </row>
    <row r="904">
      <c r="A904" s="41"/>
      <c r="B904" s="42" t="str">
        <f t="shared" si="1"/>
        <v/>
      </c>
      <c r="C904" s="38" t="s">
        <v>2526</v>
      </c>
      <c r="D904" s="43" t="s">
        <v>2527</v>
      </c>
      <c r="E904" s="38" t="s">
        <v>2076</v>
      </c>
      <c r="F904" s="38" t="s">
        <v>2077</v>
      </c>
      <c r="G904" s="43">
        <v>8.0</v>
      </c>
      <c r="H904" s="38" t="s">
        <v>7</v>
      </c>
      <c r="I904" s="43" t="s">
        <v>2078</v>
      </c>
      <c r="J904" s="43"/>
      <c r="K904" s="43"/>
      <c r="L904" s="43"/>
      <c r="M904" s="43"/>
      <c r="N904" s="43"/>
      <c r="O904" s="38" t="s">
        <v>2521</v>
      </c>
      <c r="P904" s="51" t="s">
        <v>2528</v>
      </c>
      <c r="Q904" s="45">
        <v>44385.0</v>
      </c>
      <c r="R904" s="46" t="str">
        <f>IFERROR(__xludf.DUMMYFUNCTION("if(isblank($A904),"""",REGEXREPLACE($A904,   "",?(\d),?"",  ""$1""&amp;""-""&amp;$H904))"),"")</f>
        <v/>
      </c>
      <c r="S904" s="47" t="b">
        <f t="shared" si="2"/>
        <v>0</v>
      </c>
      <c r="T904" s="47" t="str">
        <f>IFERROR(__xludf.DUMMYFUNCTION("iferror(split(A904,"","",TRUE,TRUE),"""")"),"")</f>
        <v/>
      </c>
      <c r="U904" s="47"/>
      <c r="V904" s="47"/>
      <c r="W904" s="47"/>
      <c r="X904" s="46" t="str">
        <f>IFERROR(__xludf.DUMMYFUNCTION("if(T904="""","""",if($S904,""Not aligned w/ a specific learning goal."",T904&amp;"": ""&amp;vlookup(to_text(T904),'1.Learning-Goals'!$A$3:$B$100,2,FALSE)))"),"")</f>
        <v/>
      </c>
      <c r="Y904" s="46" t="str">
        <f>IFERROR(__xludf.DUMMYFUNCTION("if(U904="""","""",if($S904,""Not aligned w/ a specific learning goal."",U904&amp;"": ""&amp;vlookup(to_text(U904),'1.Learning-Goals'!$A$3:$B$100,2,FALSE)))"),"")</f>
        <v/>
      </c>
      <c r="Z904" s="46" t="str">
        <f>IFERROR(__xludf.DUMMYFUNCTION("if(V904="""","""",if($S904,""Not aligned w/ a specific learning goal."",V904&amp;"": ""&amp;vlookup(to_text(V904),'1.Learning-Goals'!$A$3:$B$100,2,FALSE)))"),"")</f>
        <v/>
      </c>
      <c r="AA904" s="46" t="str">
        <f>IFERROR(__xludf.DUMMYFUNCTION("if(W904="""","""",if($S904,""Not aligned w/ a specific learning goal."",W904&amp;"": ""&amp;vlookup(to_text(W904),'1.Learning-Goals'!$A$3:$B$100,2,FALSE)))"),"")</f>
        <v/>
      </c>
      <c r="AB904" s="48"/>
      <c r="AC904" s="48"/>
      <c r="AD904" s="48"/>
      <c r="AE904" s="48"/>
      <c r="AF904" s="48"/>
      <c r="AG904" s="48"/>
      <c r="AH904" s="48"/>
      <c r="AI904" s="48"/>
    </row>
    <row r="905">
      <c r="A905" s="41"/>
      <c r="B905" s="42" t="str">
        <f t="shared" si="1"/>
        <v/>
      </c>
      <c r="C905" s="38" t="s">
        <v>2529</v>
      </c>
      <c r="D905" s="43" t="s">
        <v>2530</v>
      </c>
      <c r="E905" s="38" t="s">
        <v>2076</v>
      </c>
      <c r="F905" s="38" t="s">
        <v>2077</v>
      </c>
      <c r="G905" s="43">
        <v>8.0</v>
      </c>
      <c r="H905" s="38" t="s">
        <v>7</v>
      </c>
      <c r="I905" s="43" t="s">
        <v>2078</v>
      </c>
      <c r="J905" s="43"/>
      <c r="K905" s="43"/>
      <c r="L905" s="43"/>
      <c r="M905" s="43"/>
      <c r="N905" s="43"/>
      <c r="O905" s="38" t="s">
        <v>2521</v>
      </c>
      <c r="P905" s="51" t="s">
        <v>2531</v>
      </c>
      <c r="Q905" s="45">
        <v>44385.0</v>
      </c>
      <c r="R905" s="46" t="str">
        <f>IFERROR(__xludf.DUMMYFUNCTION("if(isblank($A905),"""",REGEXREPLACE($A905,   "",?(\d),?"",  ""$1""&amp;""-""&amp;$H905))"),"")</f>
        <v/>
      </c>
      <c r="S905" s="47" t="b">
        <f t="shared" si="2"/>
        <v>0</v>
      </c>
      <c r="T905" s="47" t="str">
        <f>IFERROR(__xludf.DUMMYFUNCTION("iferror(split(A905,"","",TRUE,TRUE),"""")"),"")</f>
        <v/>
      </c>
      <c r="U905" s="47"/>
      <c r="V905" s="47"/>
      <c r="W905" s="47"/>
      <c r="X905" s="46" t="str">
        <f>IFERROR(__xludf.DUMMYFUNCTION("if(T905="""","""",if($S905,""Not aligned w/ a specific learning goal."",T905&amp;"": ""&amp;vlookup(to_text(T905),'1.Learning-Goals'!$A$3:$B$100,2,FALSE)))"),"")</f>
        <v/>
      </c>
      <c r="Y905" s="46" t="str">
        <f>IFERROR(__xludf.DUMMYFUNCTION("if(U905="""","""",if($S905,""Not aligned w/ a specific learning goal."",U905&amp;"": ""&amp;vlookup(to_text(U905),'1.Learning-Goals'!$A$3:$B$100,2,FALSE)))"),"")</f>
        <v/>
      </c>
      <c r="Z905" s="46" t="str">
        <f>IFERROR(__xludf.DUMMYFUNCTION("if(V905="""","""",if($S905,""Not aligned w/ a specific learning goal."",V905&amp;"": ""&amp;vlookup(to_text(V905),'1.Learning-Goals'!$A$3:$B$100,2,FALSE)))"),"")</f>
        <v/>
      </c>
      <c r="AA905" s="46" t="str">
        <f>IFERROR(__xludf.DUMMYFUNCTION("if(W905="""","""",if($S905,""Not aligned w/ a specific learning goal."",W905&amp;"": ""&amp;vlookup(to_text(W905),'1.Learning-Goals'!$A$3:$B$100,2,FALSE)))"),"")</f>
        <v/>
      </c>
      <c r="AB905" s="48"/>
      <c r="AC905" s="48"/>
      <c r="AD905" s="48"/>
      <c r="AE905" s="48"/>
      <c r="AF905" s="48"/>
      <c r="AG905" s="48"/>
      <c r="AH905" s="48"/>
      <c r="AI905" s="48"/>
    </row>
    <row r="906">
      <c r="A906" s="41"/>
      <c r="B906" s="42" t="str">
        <f t="shared" si="1"/>
        <v/>
      </c>
      <c r="C906" s="38" t="s">
        <v>2532</v>
      </c>
      <c r="D906" s="43" t="s">
        <v>2533</v>
      </c>
      <c r="E906" s="38" t="s">
        <v>2076</v>
      </c>
      <c r="F906" s="38" t="s">
        <v>2077</v>
      </c>
      <c r="G906" s="43">
        <v>8.0</v>
      </c>
      <c r="H906" s="38" t="s">
        <v>7</v>
      </c>
      <c r="I906" s="43" t="s">
        <v>2078</v>
      </c>
      <c r="J906" s="43"/>
      <c r="K906" s="43"/>
      <c r="L906" s="43"/>
      <c r="M906" s="43"/>
      <c r="N906" s="43"/>
      <c r="O906" s="38" t="s">
        <v>2521</v>
      </c>
      <c r="P906" s="51" t="s">
        <v>2534</v>
      </c>
      <c r="Q906" s="45">
        <v>44385.0</v>
      </c>
      <c r="R906" s="46" t="str">
        <f>IFERROR(__xludf.DUMMYFUNCTION("if(isblank($A906),"""",REGEXREPLACE($A906,   "",?(\d),?"",  ""$1""&amp;""-""&amp;$H906))"),"")</f>
        <v/>
      </c>
      <c r="S906" s="47" t="b">
        <f t="shared" si="2"/>
        <v>0</v>
      </c>
      <c r="T906" s="47" t="str">
        <f>IFERROR(__xludf.DUMMYFUNCTION("iferror(split(A906,"","",TRUE,TRUE),"""")"),"")</f>
        <v/>
      </c>
      <c r="U906" s="47"/>
      <c r="V906" s="47"/>
      <c r="W906" s="47"/>
      <c r="X906" s="46" t="str">
        <f>IFERROR(__xludf.DUMMYFUNCTION("if(T906="""","""",if($S906,""Not aligned w/ a specific learning goal."",T906&amp;"": ""&amp;vlookup(to_text(T906),'1.Learning-Goals'!$A$3:$B$100,2,FALSE)))"),"")</f>
        <v/>
      </c>
      <c r="Y906" s="46" t="str">
        <f>IFERROR(__xludf.DUMMYFUNCTION("if(U906="""","""",if($S906,""Not aligned w/ a specific learning goal."",U906&amp;"": ""&amp;vlookup(to_text(U906),'1.Learning-Goals'!$A$3:$B$100,2,FALSE)))"),"")</f>
        <v/>
      </c>
      <c r="Z906" s="46" t="str">
        <f>IFERROR(__xludf.DUMMYFUNCTION("if(V906="""","""",if($S906,""Not aligned w/ a specific learning goal."",V906&amp;"": ""&amp;vlookup(to_text(V906),'1.Learning-Goals'!$A$3:$B$100,2,FALSE)))"),"")</f>
        <v/>
      </c>
      <c r="AA906" s="46" t="str">
        <f>IFERROR(__xludf.DUMMYFUNCTION("if(W906="""","""",if($S906,""Not aligned w/ a specific learning goal."",W906&amp;"": ""&amp;vlookup(to_text(W906),'1.Learning-Goals'!$A$3:$B$100,2,FALSE)))"),"")</f>
        <v/>
      </c>
      <c r="AB906" s="48"/>
      <c r="AC906" s="48"/>
      <c r="AD906" s="48"/>
      <c r="AE906" s="48"/>
      <c r="AF906" s="48"/>
      <c r="AG906" s="48"/>
      <c r="AH906" s="48"/>
      <c r="AI906" s="48"/>
    </row>
    <row r="907">
      <c r="A907" s="41"/>
      <c r="B907" s="42" t="str">
        <f t="shared" si="1"/>
        <v/>
      </c>
      <c r="C907" s="38" t="s">
        <v>2535</v>
      </c>
      <c r="D907" s="43" t="s">
        <v>2536</v>
      </c>
      <c r="E907" s="38" t="s">
        <v>2076</v>
      </c>
      <c r="F907" s="38" t="s">
        <v>2077</v>
      </c>
      <c r="G907" s="43">
        <v>8.0</v>
      </c>
      <c r="H907" s="38" t="s">
        <v>7</v>
      </c>
      <c r="I907" s="43" t="s">
        <v>2078</v>
      </c>
      <c r="J907" s="43"/>
      <c r="K907" s="43"/>
      <c r="L907" s="43"/>
      <c r="M907" s="43"/>
      <c r="N907" s="43"/>
      <c r="O907" s="38" t="s">
        <v>2079</v>
      </c>
      <c r="P907" s="51" t="s">
        <v>2537</v>
      </c>
      <c r="Q907" s="45">
        <v>44385.0</v>
      </c>
      <c r="R907" s="46" t="str">
        <f>IFERROR(__xludf.DUMMYFUNCTION("if(isblank($A907),"""",REGEXREPLACE($A907,   "",?(\d),?"",  ""$1""&amp;""-""&amp;$H907))"),"")</f>
        <v/>
      </c>
      <c r="S907" s="47" t="b">
        <f t="shared" si="2"/>
        <v>0</v>
      </c>
      <c r="T907" s="47" t="str">
        <f>IFERROR(__xludf.DUMMYFUNCTION("iferror(split(A907,"","",TRUE,TRUE),"""")"),"")</f>
        <v/>
      </c>
      <c r="U907" s="47"/>
      <c r="V907" s="47"/>
      <c r="W907" s="47"/>
      <c r="X907" s="46" t="str">
        <f>IFERROR(__xludf.DUMMYFUNCTION("if(T907="""","""",if($S907,""Not aligned w/ a specific learning goal."",T907&amp;"": ""&amp;vlookup(to_text(T907),'1.Learning-Goals'!$A$3:$B$100,2,FALSE)))"),"")</f>
        <v/>
      </c>
      <c r="Y907" s="46" t="str">
        <f>IFERROR(__xludf.DUMMYFUNCTION("if(U907="""","""",if($S907,""Not aligned w/ a specific learning goal."",U907&amp;"": ""&amp;vlookup(to_text(U907),'1.Learning-Goals'!$A$3:$B$100,2,FALSE)))"),"")</f>
        <v/>
      </c>
      <c r="Z907" s="46" t="str">
        <f>IFERROR(__xludf.DUMMYFUNCTION("if(V907="""","""",if($S907,""Not aligned w/ a specific learning goal."",V907&amp;"": ""&amp;vlookup(to_text(V907),'1.Learning-Goals'!$A$3:$B$100,2,FALSE)))"),"")</f>
        <v/>
      </c>
      <c r="AA907" s="46" t="str">
        <f>IFERROR(__xludf.DUMMYFUNCTION("if(W907="""","""",if($S907,""Not aligned w/ a specific learning goal."",W907&amp;"": ""&amp;vlookup(to_text(W907),'1.Learning-Goals'!$A$3:$B$100,2,FALSE)))"),"")</f>
        <v/>
      </c>
      <c r="AB907" s="48"/>
      <c r="AC907" s="48"/>
      <c r="AD907" s="48"/>
      <c r="AE907" s="48"/>
      <c r="AF907" s="48"/>
      <c r="AG907" s="48"/>
      <c r="AH907" s="48"/>
      <c r="AI907" s="48"/>
    </row>
    <row r="908">
      <c r="A908" s="41"/>
      <c r="B908" s="42" t="str">
        <f t="shared" si="1"/>
        <v/>
      </c>
      <c r="C908" s="38" t="s">
        <v>2538</v>
      </c>
      <c r="D908" s="43" t="s">
        <v>2539</v>
      </c>
      <c r="E908" s="38" t="s">
        <v>2076</v>
      </c>
      <c r="F908" s="38" t="s">
        <v>2077</v>
      </c>
      <c r="G908" s="43">
        <v>8.0</v>
      </c>
      <c r="H908" s="38" t="s">
        <v>7</v>
      </c>
      <c r="I908" s="43" t="s">
        <v>2078</v>
      </c>
      <c r="J908" s="43"/>
      <c r="K908" s="43"/>
      <c r="L908" s="43"/>
      <c r="M908" s="43"/>
      <c r="N908" s="43"/>
      <c r="O908" s="38" t="s">
        <v>2079</v>
      </c>
      <c r="P908" s="51" t="s">
        <v>2540</v>
      </c>
      <c r="Q908" s="45">
        <v>44385.0</v>
      </c>
      <c r="R908" s="46" t="str">
        <f>IFERROR(__xludf.DUMMYFUNCTION("if(isblank($A908),"""",REGEXREPLACE($A908,   "",?(\d),?"",  ""$1""&amp;""-""&amp;$H908))"),"")</f>
        <v/>
      </c>
      <c r="S908" s="47" t="b">
        <f t="shared" si="2"/>
        <v>0</v>
      </c>
      <c r="T908" s="47" t="str">
        <f>IFERROR(__xludf.DUMMYFUNCTION("iferror(split(A908,"","",TRUE,TRUE),"""")"),"")</f>
        <v/>
      </c>
      <c r="U908" s="47"/>
      <c r="V908" s="47"/>
      <c r="W908" s="47"/>
      <c r="X908" s="46" t="str">
        <f>IFERROR(__xludf.DUMMYFUNCTION("if(T908="""","""",if($S908,""Not aligned w/ a specific learning goal."",T908&amp;"": ""&amp;vlookup(to_text(T908),'1.Learning-Goals'!$A$3:$B$100,2,FALSE)))"),"")</f>
        <v/>
      </c>
      <c r="Y908" s="46" t="str">
        <f>IFERROR(__xludf.DUMMYFUNCTION("if(U908="""","""",if($S908,""Not aligned w/ a specific learning goal."",U908&amp;"": ""&amp;vlookup(to_text(U908),'1.Learning-Goals'!$A$3:$B$100,2,FALSE)))"),"")</f>
        <v/>
      </c>
      <c r="Z908" s="46" t="str">
        <f>IFERROR(__xludf.DUMMYFUNCTION("if(V908="""","""",if($S908,""Not aligned w/ a specific learning goal."",V908&amp;"": ""&amp;vlookup(to_text(V908),'1.Learning-Goals'!$A$3:$B$100,2,FALSE)))"),"")</f>
        <v/>
      </c>
      <c r="AA908" s="46" t="str">
        <f>IFERROR(__xludf.DUMMYFUNCTION("if(W908="""","""",if($S908,""Not aligned w/ a specific learning goal."",W908&amp;"": ""&amp;vlookup(to_text(W908),'1.Learning-Goals'!$A$3:$B$100,2,FALSE)))"),"")</f>
        <v/>
      </c>
      <c r="AB908" s="48"/>
      <c r="AC908" s="48"/>
      <c r="AD908" s="48"/>
      <c r="AE908" s="48"/>
      <c r="AF908" s="48"/>
      <c r="AG908" s="48"/>
      <c r="AH908" s="48"/>
      <c r="AI908" s="48"/>
    </row>
    <row r="909">
      <c r="A909" s="41"/>
      <c r="B909" s="42" t="str">
        <f t="shared" si="1"/>
        <v/>
      </c>
      <c r="C909" s="38" t="s">
        <v>2541</v>
      </c>
      <c r="D909" s="43" t="s">
        <v>2542</v>
      </c>
      <c r="E909" s="38" t="s">
        <v>2076</v>
      </c>
      <c r="F909" s="38" t="s">
        <v>2077</v>
      </c>
      <c r="G909" s="43">
        <v>8.0</v>
      </c>
      <c r="H909" s="38" t="s">
        <v>7</v>
      </c>
      <c r="I909" s="43" t="s">
        <v>2078</v>
      </c>
      <c r="J909" s="43"/>
      <c r="K909" s="43"/>
      <c r="L909" s="43"/>
      <c r="M909" s="43"/>
      <c r="N909" s="43"/>
      <c r="O909" s="38" t="s">
        <v>2079</v>
      </c>
      <c r="P909" s="51" t="s">
        <v>2543</v>
      </c>
      <c r="Q909" s="45">
        <v>44385.0</v>
      </c>
      <c r="R909" s="46" t="str">
        <f>IFERROR(__xludf.DUMMYFUNCTION("if(isblank($A909),"""",REGEXREPLACE($A909,   "",?(\d),?"",  ""$1""&amp;""-""&amp;$H909))"),"")</f>
        <v/>
      </c>
      <c r="S909" s="47" t="b">
        <f t="shared" si="2"/>
        <v>0</v>
      </c>
      <c r="T909" s="47" t="str">
        <f>IFERROR(__xludf.DUMMYFUNCTION("iferror(split(A909,"","",TRUE,TRUE),"""")"),"")</f>
        <v/>
      </c>
      <c r="U909" s="47"/>
      <c r="V909" s="47"/>
      <c r="W909" s="47"/>
      <c r="X909" s="46" t="str">
        <f>IFERROR(__xludf.DUMMYFUNCTION("if(T909="""","""",if($S909,""Not aligned w/ a specific learning goal."",T909&amp;"": ""&amp;vlookup(to_text(T909),'1.Learning-Goals'!$A$3:$B$100,2,FALSE)))"),"")</f>
        <v/>
      </c>
      <c r="Y909" s="46" t="str">
        <f>IFERROR(__xludf.DUMMYFUNCTION("if(U909="""","""",if($S909,""Not aligned w/ a specific learning goal."",U909&amp;"": ""&amp;vlookup(to_text(U909),'1.Learning-Goals'!$A$3:$B$100,2,FALSE)))"),"")</f>
        <v/>
      </c>
      <c r="Z909" s="46" t="str">
        <f>IFERROR(__xludf.DUMMYFUNCTION("if(V909="""","""",if($S909,""Not aligned w/ a specific learning goal."",V909&amp;"": ""&amp;vlookup(to_text(V909),'1.Learning-Goals'!$A$3:$B$100,2,FALSE)))"),"")</f>
        <v/>
      </c>
      <c r="AA909" s="46" t="str">
        <f>IFERROR(__xludf.DUMMYFUNCTION("if(W909="""","""",if($S909,""Not aligned w/ a specific learning goal."",W909&amp;"": ""&amp;vlookup(to_text(W909),'1.Learning-Goals'!$A$3:$B$100,2,FALSE)))"),"")</f>
        <v/>
      </c>
      <c r="AB909" s="48"/>
      <c r="AC909" s="48"/>
      <c r="AD909" s="48"/>
      <c r="AE909" s="48"/>
      <c r="AF909" s="48"/>
      <c r="AG909" s="48"/>
      <c r="AH909" s="48"/>
      <c r="AI909" s="48"/>
    </row>
    <row r="910">
      <c r="A910" s="41"/>
      <c r="B910" s="42" t="str">
        <f t="shared" si="1"/>
        <v/>
      </c>
      <c r="C910" s="38" t="s">
        <v>2544</v>
      </c>
      <c r="D910" s="43" t="s">
        <v>2545</v>
      </c>
      <c r="E910" s="38" t="s">
        <v>2076</v>
      </c>
      <c r="F910" s="38" t="s">
        <v>2077</v>
      </c>
      <c r="G910" s="43">
        <v>8.0</v>
      </c>
      <c r="H910" s="38" t="s">
        <v>7</v>
      </c>
      <c r="I910" s="43" t="s">
        <v>2078</v>
      </c>
      <c r="J910" s="43"/>
      <c r="K910" s="43"/>
      <c r="L910" s="43"/>
      <c r="M910" s="43"/>
      <c r="N910" s="43"/>
      <c r="O910" s="38" t="s">
        <v>2079</v>
      </c>
      <c r="P910" s="51" t="s">
        <v>2546</v>
      </c>
      <c r="Q910" s="45">
        <v>44385.0</v>
      </c>
      <c r="R910" s="46" t="str">
        <f>IFERROR(__xludf.DUMMYFUNCTION("if(isblank($A910),"""",REGEXREPLACE($A910,   "",?(\d),?"",  ""$1""&amp;""-""&amp;$H910))"),"")</f>
        <v/>
      </c>
      <c r="S910" s="47" t="b">
        <f t="shared" si="2"/>
        <v>0</v>
      </c>
      <c r="T910" s="47" t="str">
        <f>IFERROR(__xludf.DUMMYFUNCTION("iferror(split(A910,"","",TRUE,TRUE),"""")"),"")</f>
        <v/>
      </c>
      <c r="U910" s="47"/>
      <c r="V910" s="47"/>
      <c r="W910" s="47"/>
      <c r="X910" s="46" t="str">
        <f>IFERROR(__xludf.DUMMYFUNCTION("if(T910="""","""",if($S910,""Not aligned w/ a specific learning goal."",T910&amp;"": ""&amp;vlookup(to_text(T910),'1.Learning-Goals'!$A$3:$B$100,2,FALSE)))"),"")</f>
        <v/>
      </c>
      <c r="Y910" s="46" t="str">
        <f>IFERROR(__xludf.DUMMYFUNCTION("if(U910="""","""",if($S910,""Not aligned w/ a specific learning goal."",U910&amp;"": ""&amp;vlookup(to_text(U910),'1.Learning-Goals'!$A$3:$B$100,2,FALSE)))"),"")</f>
        <v/>
      </c>
      <c r="Z910" s="46" t="str">
        <f>IFERROR(__xludf.DUMMYFUNCTION("if(V910="""","""",if($S910,""Not aligned w/ a specific learning goal."",V910&amp;"": ""&amp;vlookup(to_text(V910),'1.Learning-Goals'!$A$3:$B$100,2,FALSE)))"),"")</f>
        <v/>
      </c>
      <c r="AA910" s="46" t="str">
        <f>IFERROR(__xludf.DUMMYFUNCTION("if(W910="""","""",if($S910,""Not aligned w/ a specific learning goal."",W910&amp;"": ""&amp;vlookup(to_text(W910),'1.Learning-Goals'!$A$3:$B$100,2,FALSE)))"),"")</f>
        <v/>
      </c>
      <c r="AB910" s="48"/>
      <c r="AC910" s="48"/>
      <c r="AD910" s="48"/>
      <c r="AE910" s="48"/>
      <c r="AF910" s="48"/>
      <c r="AG910" s="48"/>
      <c r="AH910" s="48"/>
      <c r="AI910" s="48"/>
    </row>
    <row r="911">
      <c r="A911" s="41"/>
      <c r="B911" s="42" t="str">
        <f t="shared" si="1"/>
        <v/>
      </c>
      <c r="C911" s="38" t="s">
        <v>2547</v>
      </c>
      <c r="D911" s="43" t="s">
        <v>2548</v>
      </c>
      <c r="E911" s="38" t="s">
        <v>2076</v>
      </c>
      <c r="F911" s="38" t="s">
        <v>2077</v>
      </c>
      <c r="G911" s="43">
        <v>8.0</v>
      </c>
      <c r="H911" s="38" t="s">
        <v>7</v>
      </c>
      <c r="I911" s="43" t="s">
        <v>2078</v>
      </c>
      <c r="J911" s="43"/>
      <c r="K911" s="43"/>
      <c r="L911" s="43"/>
      <c r="M911" s="43"/>
      <c r="N911" s="43"/>
      <c r="O911" s="38" t="s">
        <v>2079</v>
      </c>
      <c r="P911" s="51" t="s">
        <v>2549</v>
      </c>
      <c r="Q911" s="45">
        <v>44385.0</v>
      </c>
      <c r="R911" s="46" t="str">
        <f>IFERROR(__xludf.DUMMYFUNCTION("if(isblank($A911),"""",REGEXREPLACE($A911,   "",?(\d),?"",  ""$1""&amp;""-""&amp;$H911))"),"")</f>
        <v/>
      </c>
      <c r="S911" s="47" t="b">
        <f t="shared" si="2"/>
        <v>0</v>
      </c>
      <c r="T911" s="47" t="str">
        <f>IFERROR(__xludf.DUMMYFUNCTION("iferror(split(A911,"","",TRUE,TRUE),"""")"),"")</f>
        <v/>
      </c>
      <c r="U911" s="47"/>
      <c r="V911" s="47"/>
      <c r="W911" s="47"/>
      <c r="X911" s="46" t="str">
        <f>IFERROR(__xludf.DUMMYFUNCTION("if(T911="""","""",if($S911,""Not aligned w/ a specific learning goal."",T911&amp;"": ""&amp;vlookup(to_text(T911),'1.Learning-Goals'!$A$3:$B$100,2,FALSE)))"),"")</f>
        <v/>
      </c>
      <c r="Y911" s="46" t="str">
        <f>IFERROR(__xludf.DUMMYFUNCTION("if(U911="""","""",if($S911,""Not aligned w/ a specific learning goal."",U911&amp;"": ""&amp;vlookup(to_text(U911),'1.Learning-Goals'!$A$3:$B$100,2,FALSE)))"),"")</f>
        <v/>
      </c>
      <c r="Z911" s="46" t="str">
        <f>IFERROR(__xludf.DUMMYFUNCTION("if(V911="""","""",if($S911,""Not aligned w/ a specific learning goal."",V911&amp;"": ""&amp;vlookup(to_text(V911),'1.Learning-Goals'!$A$3:$B$100,2,FALSE)))"),"")</f>
        <v/>
      </c>
      <c r="AA911" s="46" t="str">
        <f>IFERROR(__xludf.DUMMYFUNCTION("if(W911="""","""",if($S911,""Not aligned w/ a specific learning goal."",W911&amp;"": ""&amp;vlookup(to_text(W911),'1.Learning-Goals'!$A$3:$B$100,2,FALSE)))"),"")</f>
        <v/>
      </c>
      <c r="AB911" s="48"/>
      <c r="AC911" s="48"/>
      <c r="AD911" s="48"/>
      <c r="AE911" s="48"/>
      <c r="AF911" s="48"/>
      <c r="AG911" s="48"/>
      <c r="AH911" s="48"/>
      <c r="AI911" s="48"/>
    </row>
    <row r="912">
      <c r="A912" s="41"/>
      <c r="B912" s="42" t="str">
        <f t="shared" si="1"/>
        <v/>
      </c>
      <c r="C912" s="38" t="s">
        <v>2550</v>
      </c>
      <c r="D912" s="43" t="s">
        <v>2551</v>
      </c>
      <c r="E912" s="38" t="s">
        <v>2076</v>
      </c>
      <c r="F912" s="38" t="s">
        <v>2077</v>
      </c>
      <c r="G912" s="43">
        <v>8.0</v>
      </c>
      <c r="H912" s="38" t="s">
        <v>7</v>
      </c>
      <c r="I912" s="43" t="s">
        <v>2078</v>
      </c>
      <c r="J912" s="43"/>
      <c r="K912" s="43"/>
      <c r="L912" s="43"/>
      <c r="M912" s="43"/>
      <c r="N912" s="43"/>
      <c r="O912" s="38" t="s">
        <v>2079</v>
      </c>
      <c r="P912" s="51" t="s">
        <v>2552</v>
      </c>
      <c r="Q912" s="45">
        <v>44385.0</v>
      </c>
      <c r="R912" s="46" t="str">
        <f>IFERROR(__xludf.DUMMYFUNCTION("if(isblank($A912),"""",REGEXREPLACE($A912,   "",?(\d),?"",  ""$1""&amp;""-""&amp;$H912))"),"")</f>
        <v/>
      </c>
      <c r="S912" s="47" t="b">
        <f t="shared" si="2"/>
        <v>0</v>
      </c>
      <c r="T912" s="47" t="str">
        <f>IFERROR(__xludf.DUMMYFUNCTION("iferror(split(A912,"","",TRUE,TRUE),"""")"),"")</f>
        <v/>
      </c>
      <c r="U912" s="47"/>
      <c r="V912" s="47"/>
      <c r="W912" s="47"/>
      <c r="X912" s="46" t="str">
        <f>IFERROR(__xludf.DUMMYFUNCTION("if(T912="""","""",if($S912,""Not aligned w/ a specific learning goal."",T912&amp;"": ""&amp;vlookup(to_text(T912),'1.Learning-Goals'!$A$3:$B$100,2,FALSE)))"),"")</f>
        <v/>
      </c>
      <c r="Y912" s="46" t="str">
        <f>IFERROR(__xludf.DUMMYFUNCTION("if(U912="""","""",if($S912,""Not aligned w/ a specific learning goal."",U912&amp;"": ""&amp;vlookup(to_text(U912),'1.Learning-Goals'!$A$3:$B$100,2,FALSE)))"),"")</f>
        <v/>
      </c>
      <c r="Z912" s="46" t="str">
        <f>IFERROR(__xludf.DUMMYFUNCTION("if(V912="""","""",if($S912,""Not aligned w/ a specific learning goal."",V912&amp;"": ""&amp;vlookup(to_text(V912),'1.Learning-Goals'!$A$3:$B$100,2,FALSE)))"),"")</f>
        <v/>
      </c>
      <c r="AA912" s="46" t="str">
        <f>IFERROR(__xludf.DUMMYFUNCTION("if(W912="""","""",if($S912,""Not aligned w/ a specific learning goal."",W912&amp;"": ""&amp;vlookup(to_text(W912),'1.Learning-Goals'!$A$3:$B$100,2,FALSE)))"),"")</f>
        <v/>
      </c>
      <c r="AB912" s="48"/>
      <c r="AC912" s="48"/>
      <c r="AD912" s="48"/>
      <c r="AE912" s="48"/>
      <c r="AF912" s="48"/>
      <c r="AG912" s="48"/>
      <c r="AH912" s="48"/>
      <c r="AI912" s="48"/>
    </row>
    <row r="913">
      <c r="A913" s="41"/>
      <c r="B913" s="42" t="str">
        <f t="shared" si="1"/>
        <v/>
      </c>
      <c r="C913" s="38" t="s">
        <v>2553</v>
      </c>
      <c r="D913" s="43" t="s">
        <v>2554</v>
      </c>
      <c r="E913" s="38" t="s">
        <v>2076</v>
      </c>
      <c r="F913" s="38" t="s">
        <v>2077</v>
      </c>
      <c r="G913" s="43">
        <v>8.0</v>
      </c>
      <c r="H913" s="38" t="s">
        <v>7</v>
      </c>
      <c r="I913" s="43" t="s">
        <v>2078</v>
      </c>
      <c r="J913" s="43"/>
      <c r="K913" s="43"/>
      <c r="L913" s="43"/>
      <c r="M913" s="43"/>
      <c r="N913" s="43"/>
      <c r="O913" s="38" t="s">
        <v>2079</v>
      </c>
      <c r="P913" s="51" t="s">
        <v>2555</v>
      </c>
      <c r="Q913" s="45">
        <v>44385.0</v>
      </c>
      <c r="R913" s="46" t="str">
        <f>IFERROR(__xludf.DUMMYFUNCTION("if(isblank($A913),"""",REGEXREPLACE($A913,   "",?(\d),?"",  ""$1""&amp;""-""&amp;$H913))"),"")</f>
        <v/>
      </c>
      <c r="S913" s="47" t="b">
        <f t="shared" si="2"/>
        <v>0</v>
      </c>
      <c r="T913" s="47" t="str">
        <f>IFERROR(__xludf.DUMMYFUNCTION("iferror(split(A913,"","",TRUE,TRUE),"""")"),"")</f>
        <v/>
      </c>
      <c r="U913" s="47"/>
      <c r="V913" s="47"/>
      <c r="W913" s="47"/>
      <c r="X913" s="46" t="str">
        <f>IFERROR(__xludf.DUMMYFUNCTION("if(T913="""","""",if($S913,""Not aligned w/ a specific learning goal."",T913&amp;"": ""&amp;vlookup(to_text(T913),'1.Learning-Goals'!$A$3:$B$100,2,FALSE)))"),"")</f>
        <v/>
      </c>
      <c r="Y913" s="46" t="str">
        <f>IFERROR(__xludf.DUMMYFUNCTION("if(U913="""","""",if($S913,""Not aligned w/ a specific learning goal."",U913&amp;"": ""&amp;vlookup(to_text(U913),'1.Learning-Goals'!$A$3:$B$100,2,FALSE)))"),"")</f>
        <v/>
      </c>
      <c r="Z913" s="46" t="str">
        <f>IFERROR(__xludf.DUMMYFUNCTION("if(V913="""","""",if($S913,""Not aligned w/ a specific learning goal."",V913&amp;"": ""&amp;vlookup(to_text(V913),'1.Learning-Goals'!$A$3:$B$100,2,FALSE)))"),"")</f>
        <v/>
      </c>
      <c r="AA913" s="46" t="str">
        <f>IFERROR(__xludf.DUMMYFUNCTION("if(W913="""","""",if($S913,""Not aligned w/ a specific learning goal."",W913&amp;"": ""&amp;vlookup(to_text(W913),'1.Learning-Goals'!$A$3:$B$100,2,FALSE)))"),"")</f>
        <v/>
      </c>
      <c r="AB913" s="48"/>
      <c r="AC913" s="48"/>
      <c r="AD913" s="48"/>
      <c r="AE913" s="48"/>
      <c r="AF913" s="48"/>
      <c r="AG913" s="48"/>
      <c r="AH913" s="48"/>
      <c r="AI913" s="48"/>
    </row>
    <row r="914">
      <c r="A914" s="41"/>
      <c r="B914" s="42" t="str">
        <f t="shared" si="1"/>
        <v/>
      </c>
      <c r="C914" s="38" t="s">
        <v>2556</v>
      </c>
      <c r="D914" s="43" t="s">
        <v>2557</v>
      </c>
      <c r="E914" s="38" t="s">
        <v>2076</v>
      </c>
      <c r="F914" s="38" t="s">
        <v>2077</v>
      </c>
      <c r="G914" s="43">
        <v>8.0</v>
      </c>
      <c r="H914" s="38" t="s">
        <v>7</v>
      </c>
      <c r="I914" s="43" t="s">
        <v>2078</v>
      </c>
      <c r="J914" s="43"/>
      <c r="K914" s="43"/>
      <c r="L914" s="43"/>
      <c r="M914" s="43"/>
      <c r="N914" s="43"/>
      <c r="O914" s="38" t="s">
        <v>2079</v>
      </c>
      <c r="P914" s="51" t="s">
        <v>2558</v>
      </c>
      <c r="Q914" s="45">
        <v>44385.0</v>
      </c>
      <c r="R914" s="46" t="str">
        <f>IFERROR(__xludf.DUMMYFUNCTION("if(isblank($A914),"""",REGEXREPLACE($A914,   "",?(\d),?"",  ""$1""&amp;""-""&amp;$H914))"),"")</f>
        <v/>
      </c>
      <c r="S914" s="47" t="b">
        <f t="shared" si="2"/>
        <v>0</v>
      </c>
      <c r="T914" s="47" t="str">
        <f>IFERROR(__xludf.DUMMYFUNCTION("iferror(split(A914,"","",TRUE,TRUE),"""")"),"")</f>
        <v/>
      </c>
      <c r="U914" s="47"/>
      <c r="V914" s="47"/>
      <c r="W914" s="47"/>
      <c r="X914" s="46" t="str">
        <f>IFERROR(__xludf.DUMMYFUNCTION("if(T914="""","""",if($S914,""Not aligned w/ a specific learning goal."",T914&amp;"": ""&amp;vlookup(to_text(T914),'1.Learning-Goals'!$A$3:$B$100,2,FALSE)))"),"")</f>
        <v/>
      </c>
      <c r="Y914" s="46" t="str">
        <f>IFERROR(__xludf.DUMMYFUNCTION("if(U914="""","""",if($S914,""Not aligned w/ a specific learning goal."",U914&amp;"": ""&amp;vlookup(to_text(U914),'1.Learning-Goals'!$A$3:$B$100,2,FALSE)))"),"")</f>
        <v/>
      </c>
      <c r="Z914" s="46" t="str">
        <f>IFERROR(__xludf.DUMMYFUNCTION("if(V914="""","""",if($S914,""Not aligned w/ a specific learning goal."",V914&amp;"": ""&amp;vlookup(to_text(V914),'1.Learning-Goals'!$A$3:$B$100,2,FALSE)))"),"")</f>
        <v/>
      </c>
      <c r="AA914" s="46" t="str">
        <f>IFERROR(__xludf.DUMMYFUNCTION("if(W914="""","""",if($S914,""Not aligned w/ a specific learning goal."",W914&amp;"": ""&amp;vlookup(to_text(W914),'1.Learning-Goals'!$A$3:$B$100,2,FALSE)))"),"")</f>
        <v/>
      </c>
      <c r="AB914" s="48"/>
      <c r="AC914" s="48"/>
      <c r="AD914" s="48"/>
      <c r="AE914" s="48"/>
      <c r="AF914" s="48"/>
      <c r="AG914" s="48"/>
      <c r="AH914" s="48"/>
      <c r="AI914" s="48"/>
    </row>
    <row r="915">
      <c r="A915" s="41"/>
      <c r="B915" s="42" t="str">
        <f t="shared" si="1"/>
        <v/>
      </c>
      <c r="C915" s="38" t="s">
        <v>2559</v>
      </c>
      <c r="D915" s="43" t="s">
        <v>2560</v>
      </c>
      <c r="E915" s="38" t="s">
        <v>2076</v>
      </c>
      <c r="F915" s="38" t="s">
        <v>2077</v>
      </c>
      <c r="G915" s="43">
        <v>8.0</v>
      </c>
      <c r="H915" s="38" t="s">
        <v>7</v>
      </c>
      <c r="I915" s="43" t="s">
        <v>2078</v>
      </c>
      <c r="J915" s="43"/>
      <c r="K915" s="43"/>
      <c r="L915" s="43"/>
      <c r="M915" s="43"/>
      <c r="N915" s="43"/>
      <c r="O915" s="38" t="s">
        <v>2079</v>
      </c>
      <c r="P915" s="51" t="s">
        <v>2561</v>
      </c>
      <c r="Q915" s="45">
        <v>44385.0</v>
      </c>
      <c r="R915" s="46" t="str">
        <f>IFERROR(__xludf.DUMMYFUNCTION("if(isblank($A915),"""",REGEXREPLACE($A915,   "",?(\d),?"",  ""$1""&amp;""-""&amp;$H915))"),"")</f>
        <v/>
      </c>
      <c r="S915" s="47" t="b">
        <f t="shared" si="2"/>
        <v>0</v>
      </c>
      <c r="T915" s="47" t="str">
        <f>IFERROR(__xludf.DUMMYFUNCTION("iferror(split(A915,"","",TRUE,TRUE),"""")"),"")</f>
        <v/>
      </c>
      <c r="U915" s="47"/>
      <c r="V915" s="47"/>
      <c r="W915" s="47"/>
      <c r="X915" s="46" t="str">
        <f>IFERROR(__xludf.DUMMYFUNCTION("if(T915="""","""",if($S915,""Not aligned w/ a specific learning goal."",T915&amp;"": ""&amp;vlookup(to_text(T915),'1.Learning-Goals'!$A$3:$B$100,2,FALSE)))"),"")</f>
        <v/>
      </c>
      <c r="Y915" s="46" t="str">
        <f>IFERROR(__xludf.DUMMYFUNCTION("if(U915="""","""",if($S915,""Not aligned w/ a specific learning goal."",U915&amp;"": ""&amp;vlookup(to_text(U915),'1.Learning-Goals'!$A$3:$B$100,2,FALSE)))"),"")</f>
        <v/>
      </c>
      <c r="Z915" s="46" t="str">
        <f>IFERROR(__xludf.DUMMYFUNCTION("if(V915="""","""",if($S915,""Not aligned w/ a specific learning goal."",V915&amp;"": ""&amp;vlookup(to_text(V915),'1.Learning-Goals'!$A$3:$B$100,2,FALSE)))"),"")</f>
        <v/>
      </c>
      <c r="AA915" s="46" t="str">
        <f>IFERROR(__xludf.DUMMYFUNCTION("if(W915="""","""",if($S915,""Not aligned w/ a specific learning goal."",W915&amp;"": ""&amp;vlookup(to_text(W915),'1.Learning-Goals'!$A$3:$B$100,2,FALSE)))"),"")</f>
        <v/>
      </c>
      <c r="AB915" s="48"/>
      <c r="AC915" s="48"/>
      <c r="AD915" s="48"/>
      <c r="AE915" s="48"/>
      <c r="AF915" s="48"/>
      <c r="AG915" s="48"/>
      <c r="AH915" s="48"/>
      <c r="AI915" s="48"/>
    </row>
    <row r="916">
      <c r="A916" s="41"/>
      <c r="B916" s="42" t="str">
        <f t="shared" si="1"/>
        <v/>
      </c>
      <c r="C916" s="38" t="s">
        <v>2562</v>
      </c>
      <c r="D916" s="43" t="s">
        <v>2563</v>
      </c>
      <c r="E916" s="38" t="s">
        <v>2076</v>
      </c>
      <c r="F916" s="38" t="s">
        <v>2077</v>
      </c>
      <c r="G916" s="43">
        <v>8.0</v>
      </c>
      <c r="H916" s="38" t="s">
        <v>7</v>
      </c>
      <c r="I916" s="43" t="s">
        <v>2078</v>
      </c>
      <c r="J916" s="43"/>
      <c r="K916" s="43"/>
      <c r="L916" s="43"/>
      <c r="M916" s="43"/>
      <c r="N916" s="43"/>
      <c r="O916" s="38" t="s">
        <v>2079</v>
      </c>
      <c r="P916" s="51" t="s">
        <v>2564</v>
      </c>
      <c r="Q916" s="45">
        <v>44385.0</v>
      </c>
      <c r="R916" s="46" t="str">
        <f>IFERROR(__xludf.DUMMYFUNCTION("if(isblank($A916),"""",REGEXREPLACE($A916,   "",?(\d),?"",  ""$1""&amp;""-""&amp;$H916))"),"")</f>
        <v/>
      </c>
      <c r="S916" s="47" t="b">
        <f t="shared" si="2"/>
        <v>0</v>
      </c>
      <c r="T916" s="47" t="str">
        <f>IFERROR(__xludf.DUMMYFUNCTION("iferror(split(A916,"","",TRUE,TRUE),"""")"),"")</f>
        <v/>
      </c>
      <c r="U916" s="47"/>
      <c r="V916" s="47"/>
      <c r="W916" s="47"/>
      <c r="X916" s="46" t="str">
        <f>IFERROR(__xludf.DUMMYFUNCTION("if(T916="""","""",if($S916,""Not aligned w/ a specific learning goal."",T916&amp;"": ""&amp;vlookup(to_text(T916),'1.Learning-Goals'!$A$3:$B$100,2,FALSE)))"),"")</f>
        <v/>
      </c>
      <c r="Y916" s="46" t="str">
        <f>IFERROR(__xludf.DUMMYFUNCTION("if(U916="""","""",if($S916,""Not aligned w/ a specific learning goal."",U916&amp;"": ""&amp;vlookup(to_text(U916),'1.Learning-Goals'!$A$3:$B$100,2,FALSE)))"),"")</f>
        <v/>
      </c>
      <c r="Z916" s="46" t="str">
        <f>IFERROR(__xludf.DUMMYFUNCTION("if(V916="""","""",if($S916,""Not aligned w/ a specific learning goal."",V916&amp;"": ""&amp;vlookup(to_text(V916),'1.Learning-Goals'!$A$3:$B$100,2,FALSE)))"),"")</f>
        <v/>
      </c>
      <c r="AA916" s="46" t="str">
        <f>IFERROR(__xludf.DUMMYFUNCTION("if(W916="""","""",if($S916,""Not aligned w/ a specific learning goal."",W916&amp;"": ""&amp;vlookup(to_text(W916),'1.Learning-Goals'!$A$3:$B$100,2,FALSE)))"),"")</f>
        <v/>
      </c>
      <c r="AB916" s="48"/>
      <c r="AC916" s="48"/>
      <c r="AD916" s="48"/>
      <c r="AE916" s="48"/>
      <c r="AF916" s="48"/>
      <c r="AG916" s="48"/>
      <c r="AH916" s="48"/>
      <c r="AI916" s="48"/>
    </row>
    <row r="917">
      <c r="A917" s="41"/>
      <c r="B917" s="42" t="str">
        <f t="shared" si="1"/>
        <v/>
      </c>
      <c r="C917" s="38" t="s">
        <v>2565</v>
      </c>
      <c r="D917" s="43" t="s">
        <v>2566</v>
      </c>
      <c r="E917" s="38" t="s">
        <v>2076</v>
      </c>
      <c r="F917" s="38" t="s">
        <v>2077</v>
      </c>
      <c r="G917" s="43">
        <v>8.0</v>
      </c>
      <c r="H917" s="38" t="s">
        <v>7</v>
      </c>
      <c r="I917" s="43" t="s">
        <v>2078</v>
      </c>
      <c r="J917" s="43"/>
      <c r="K917" s="43"/>
      <c r="L917" s="43"/>
      <c r="M917" s="43"/>
      <c r="N917" s="43"/>
      <c r="O917" s="38" t="s">
        <v>2079</v>
      </c>
      <c r="P917" s="51" t="s">
        <v>2567</v>
      </c>
      <c r="Q917" s="45">
        <v>44385.0</v>
      </c>
      <c r="R917" s="46" t="str">
        <f>IFERROR(__xludf.DUMMYFUNCTION("if(isblank($A917),"""",REGEXREPLACE($A917,   "",?(\d),?"",  ""$1""&amp;""-""&amp;$H917))"),"")</f>
        <v/>
      </c>
      <c r="S917" s="47" t="b">
        <f t="shared" si="2"/>
        <v>0</v>
      </c>
      <c r="T917" s="47" t="str">
        <f>IFERROR(__xludf.DUMMYFUNCTION("iferror(split(A917,"","",TRUE,TRUE),"""")"),"")</f>
        <v/>
      </c>
      <c r="U917" s="47"/>
      <c r="V917" s="47"/>
      <c r="W917" s="47"/>
      <c r="X917" s="46" t="str">
        <f>IFERROR(__xludf.DUMMYFUNCTION("if(T917="""","""",if($S917,""Not aligned w/ a specific learning goal."",T917&amp;"": ""&amp;vlookup(to_text(T917),'1.Learning-Goals'!$A$3:$B$100,2,FALSE)))"),"")</f>
        <v/>
      </c>
      <c r="Y917" s="46" t="str">
        <f>IFERROR(__xludf.DUMMYFUNCTION("if(U917="""","""",if($S917,""Not aligned w/ a specific learning goal."",U917&amp;"": ""&amp;vlookup(to_text(U917),'1.Learning-Goals'!$A$3:$B$100,2,FALSE)))"),"")</f>
        <v/>
      </c>
      <c r="Z917" s="46" t="str">
        <f>IFERROR(__xludf.DUMMYFUNCTION("if(V917="""","""",if($S917,""Not aligned w/ a specific learning goal."",V917&amp;"": ""&amp;vlookup(to_text(V917),'1.Learning-Goals'!$A$3:$B$100,2,FALSE)))"),"")</f>
        <v/>
      </c>
      <c r="AA917" s="46" t="str">
        <f>IFERROR(__xludf.DUMMYFUNCTION("if(W917="""","""",if($S917,""Not aligned w/ a specific learning goal."",W917&amp;"": ""&amp;vlookup(to_text(W917),'1.Learning-Goals'!$A$3:$B$100,2,FALSE)))"),"")</f>
        <v/>
      </c>
      <c r="AB917" s="48"/>
      <c r="AC917" s="48"/>
      <c r="AD917" s="48"/>
      <c r="AE917" s="48"/>
      <c r="AF917" s="48"/>
      <c r="AG917" s="48"/>
      <c r="AH917" s="48"/>
      <c r="AI917" s="48"/>
    </row>
    <row r="918">
      <c r="A918" s="41"/>
      <c r="B918" s="42" t="str">
        <f t="shared" si="1"/>
        <v/>
      </c>
      <c r="C918" s="38" t="s">
        <v>2568</v>
      </c>
      <c r="D918" s="43" t="s">
        <v>2569</v>
      </c>
      <c r="E918" s="38" t="s">
        <v>2076</v>
      </c>
      <c r="F918" s="38" t="s">
        <v>2077</v>
      </c>
      <c r="G918" s="43">
        <v>8.0</v>
      </c>
      <c r="H918" s="38" t="s">
        <v>7</v>
      </c>
      <c r="I918" s="43" t="s">
        <v>2078</v>
      </c>
      <c r="J918" s="43"/>
      <c r="K918" s="43"/>
      <c r="L918" s="43"/>
      <c r="M918" s="43"/>
      <c r="N918" s="43"/>
      <c r="O918" s="38" t="s">
        <v>2079</v>
      </c>
      <c r="P918" s="51" t="s">
        <v>2570</v>
      </c>
      <c r="Q918" s="45">
        <v>44385.0</v>
      </c>
      <c r="R918" s="46" t="str">
        <f>IFERROR(__xludf.DUMMYFUNCTION("if(isblank($A918),"""",REGEXREPLACE($A918,   "",?(\d),?"",  ""$1""&amp;""-""&amp;$H918))"),"")</f>
        <v/>
      </c>
      <c r="S918" s="47" t="b">
        <f t="shared" si="2"/>
        <v>0</v>
      </c>
      <c r="T918" s="47" t="str">
        <f>IFERROR(__xludf.DUMMYFUNCTION("iferror(split(A918,"","",TRUE,TRUE),"""")"),"")</f>
        <v/>
      </c>
      <c r="U918" s="47"/>
      <c r="V918" s="47"/>
      <c r="W918" s="47"/>
      <c r="X918" s="46" t="str">
        <f>IFERROR(__xludf.DUMMYFUNCTION("if(T918="""","""",if($S918,""Not aligned w/ a specific learning goal."",T918&amp;"": ""&amp;vlookup(to_text(T918),'1.Learning-Goals'!$A$3:$B$100,2,FALSE)))"),"")</f>
        <v/>
      </c>
      <c r="Y918" s="46" t="str">
        <f>IFERROR(__xludf.DUMMYFUNCTION("if(U918="""","""",if($S918,""Not aligned w/ a specific learning goal."",U918&amp;"": ""&amp;vlookup(to_text(U918),'1.Learning-Goals'!$A$3:$B$100,2,FALSE)))"),"")</f>
        <v/>
      </c>
      <c r="Z918" s="46" t="str">
        <f>IFERROR(__xludf.DUMMYFUNCTION("if(V918="""","""",if($S918,""Not aligned w/ a specific learning goal."",V918&amp;"": ""&amp;vlookup(to_text(V918),'1.Learning-Goals'!$A$3:$B$100,2,FALSE)))"),"")</f>
        <v/>
      </c>
      <c r="AA918" s="46" t="str">
        <f>IFERROR(__xludf.DUMMYFUNCTION("if(W918="""","""",if($S918,""Not aligned w/ a specific learning goal."",W918&amp;"": ""&amp;vlookup(to_text(W918),'1.Learning-Goals'!$A$3:$B$100,2,FALSE)))"),"")</f>
        <v/>
      </c>
      <c r="AB918" s="48"/>
      <c r="AC918" s="48"/>
      <c r="AD918" s="48"/>
      <c r="AE918" s="48"/>
      <c r="AF918" s="48"/>
      <c r="AG918" s="48"/>
      <c r="AH918" s="48"/>
      <c r="AI918" s="48"/>
    </row>
    <row r="919">
      <c r="A919" s="41"/>
      <c r="B919" s="42" t="str">
        <f t="shared" si="1"/>
        <v/>
      </c>
      <c r="C919" s="38" t="s">
        <v>2571</v>
      </c>
      <c r="D919" s="43" t="s">
        <v>2572</v>
      </c>
      <c r="E919" s="38" t="s">
        <v>2076</v>
      </c>
      <c r="F919" s="38" t="s">
        <v>2125</v>
      </c>
      <c r="G919" s="43">
        <v>8.0</v>
      </c>
      <c r="H919" s="38" t="s">
        <v>7</v>
      </c>
      <c r="I919" s="43" t="s">
        <v>2126</v>
      </c>
      <c r="J919" s="43"/>
      <c r="K919" s="43"/>
      <c r="L919" s="43"/>
      <c r="M919" s="43"/>
      <c r="N919" s="43"/>
      <c r="O919" s="38" t="s">
        <v>2257</v>
      </c>
      <c r="P919" s="51" t="s">
        <v>2573</v>
      </c>
      <c r="Q919" s="45">
        <v>44385.0</v>
      </c>
      <c r="R919" s="46" t="str">
        <f>IFERROR(__xludf.DUMMYFUNCTION("if(isblank($A919),"""",REGEXREPLACE($A919,   "",?(\d),?"",  ""$1""&amp;""-""&amp;$H919))"),"")</f>
        <v/>
      </c>
      <c r="S919" s="47" t="b">
        <f t="shared" si="2"/>
        <v>0</v>
      </c>
      <c r="T919" s="47" t="str">
        <f>IFERROR(__xludf.DUMMYFUNCTION("iferror(split(A919,"","",TRUE,TRUE),"""")"),"")</f>
        <v/>
      </c>
      <c r="U919" s="47"/>
      <c r="V919" s="47"/>
      <c r="W919" s="47"/>
      <c r="X919" s="46" t="str">
        <f>IFERROR(__xludf.DUMMYFUNCTION("if(T919="""","""",if($S919,""Not aligned w/ a specific learning goal."",T919&amp;"": ""&amp;vlookup(to_text(T919),'1.Learning-Goals'!$A$3:$B$100,2,FALSE)))"),"")</f>
        <v/>
      </c>
      <c r="Y919" s="46" t="str">
        <f>IFERROR(__xludf.DUMMYFUNCTION("if(U919="""","""",if($S919,""Not aligned w/ a specific learning goal."",U919&amp;"": ""&amp;vlookup(to_text(U919),'1.Learning-Goals'!$A$3:$B$100,2,FALSE)))"),"")</f>
        <v/>
      </c>
      <c r="Z919" s="46" t="str">
        <f>IFERROR(__xludf.DUMMYFUNCTION("if(V919="""","""",if($S919,""Not aligned w/ a specific learning goal."",V919&amp;"": ""&amp;vlookup(to_text(V919),'1.Learning-Goals'!$A$3:$B$100,2,FALSE)))"),"")</f>
        <v/>
      </c>
      <c r="AA919" s="46" t="str">
        <f>IFERROR(__xludf.DUMMYFUNCTION("if(W919="""","""",if($S919,""Not aligned w/ a specific learning goal."",W919&amp;"": ""&amp;vlookup(to_text(W919),'1.Learning-Goals'!$A$3:$B$100,2,FALSE)))"),"")</f>
        <v/>
      </c>
      <c r="AB919" s="48"/>
      <c r="AC919" s="48"/>
      <c r="AD919" s="48"/>
      <c r="AE919" s="48"/>
      <c r="AF919" s="48"/>
      <c r="AG919" s="48"/>
      <c r="AH919" s="48"/>
      <c r="AI919" s="48"/>
    </row>
    <row r="920">
      <c r="A920" s="41"/>
      <c r="B920" s="42" t="str">
        <f t="shared" si="1"/>
        <v/>
      </c>
      <c r="C920" s="38" t="s">
        <v>2574</v>
      </c>
      <c r="D920" s="43" t="s">
        <v>2575</v>
      </c>
      <c r="E920" s="38" t="s">
        <v>2076</v>
      </c>
      <c r="F920" s="38" t="s">
        <v>2125</v>
      </c>
      <c r="G920" s="43">
        <v>8.0</v>
      </c>
      <c r="H920" s="38" t="s">
        <v>7</v>
      </c>
      <c r="I920" s="43" t="s">
        <v>2126</v>
      </c>
      <c r="J920" s="43"/>
      <c r="K920" s="43"/>
      <c r="L920" s="43"/>
      <c r="M920" s="43"/>
      <c r="N920" s="43"/>
      <c r="O920" s="38" t="s">
        <v>2257</v>
      </c>
      <c r="P920" s="51" t="s">
        <v>2576</v>
      </c>
      <c r="Q920" s="45">
        <v>44385.0</v>
      </c>
      <c r="R920" s="46" t="str">
        <f>IFERROR(__xludf.DUMMYFUNCTION("if(isblank($A920),"""",REGEXREPLACE($A920,   "",?(\d),?"",  ""$1""&amp;""-""&amp;$H920))"),"")</f>
        <v/>
      </c>
      <c r="S920" s="47" t="b">
        <f t="shared" si="2"/>
        <v>0</v>
      </c>
      <c r="T920" s="47" t="str">
        <f>IFERROR(__xludf.DUMMYFUNCTION("iferror(split(A920,"","",TRUE,TRUE),"""")"),"")</f>
        <v/>
      </c>
      <c r="U920" s="47"/>
      <c r="V920" s="47"/>
      <c r="W920" s="47"/>
      <c r="X920" s="46" t="str">
        <f>IFERROR(__xludf.DUMMYFUNCTION("if(T920="""","""",if($S920,""Not aligned w/ a specific learning goal."",T920&amp;"": ""&amp;vlookup(to_text(T920),'1.Learning-Goals'!$A$3:$B$100,2,FALSE)))"),"")</f>
        <v/>
      </c>
      <c r="Y920" s="46" t="str">
        <f>IFERROR(__xludf.DUMMYFUNCTION("if(U920="""","""",if($S920,""Not aligned w/ a specific learning goal."",U920&amp;"": ""&amp;vlookup(to_text(U920),'1.Learning-Goals'!$A$3:$B$100,2,FALSE)))"),"")</f>
        <v/>
      </c>
      <c r="Z920" s="46" t="str">
        <f>IFERROR(__xludf.DUMMYFUNCTION("if(V920="""","""",if($S920,""Not aligned w/ a specific learning goal."",V920&amp;"": ""&amp;vlookup(to_text(V920),'1.Learning-Goals'!$A$3:$B$100,2,FALSE)))"),"")</f>
        <v/>
      </c>
      <c r="AA920" s="46" t="str">
        <f>IFERROR(__xludf.DUMMYFUNCTION("if(W920="""","""",if($S920,""Not aligned w/ a specific learning goal."",W920&amp;"": ""&amp;vlookup(to_text(W920),'1.Learning-Goals'!$A$3:$B$100,2,FALSE)))"),"")</f>
        <v/>
      </c>
      <c r="AB920" s="48"/>
      <c r="AC920" s="48"/>
      <c r="AD920" s="48"/>
      <c r="AE920" s="48"/>
      <c r="AF920" s="48"/>
      <c r="AG920" s="48"/>
      <c r="AH920" s="48"/>
      <c r="AI920" s="48"/>
    </row>
    <row r="921">
      <c r="A921" s="41"/>
      <c r="B921" s="42" t="str">
        <f t="shared" si="1"/>
        <v/>
      </c>
      <c r="C921" s="38" t="s">
        <v>2577</v>
      </c>
      <c r="D921" s="43" t="s">
        <v>2578</v>
      </c>
      <c r="E921" s="38" t="s">
        <v>2076</v>
      </c>
      <c r="F921" s="38" t="s">
        <v>2092</v>
      </c>
      <c r="G921" s="43">
        <v>8.0</v>
      </c>
      <c r="H921" s="38" t="s">
        <v>7</v>
      </c>
      <c r="I921" s="43" t="s">
        <v>2093</v>
      </c>
      <c r="J921" s="43"/>
      <c r="K921" s="43"/>
      <c r="L921" s="43"/>
      <c r="M921" s="43"/>
      <c r="N921" s="43"/>
      <c r="O921" s="38" t="s">
        <v>2325</v>
      </c>
      <c r="P921" s="51" t="s">
        <v>2579</v>
      </c>
      <c r="Q921" s="45">
        <v>44385.0</v>
      </c>
      <c r="R921" s="46" t="str">
        <f>IFERROR(__xludf.DUMMYFUNCTION("if(isblank($A921),"""",REGEXREPLACE($A921,   "",?(\d),?"",  ""$1""&amp;""-""&amp;$H921))"),"")</f>
        <v/>
      </c>
      <c r="S921" s="47" t="b">
        <f t="shared" si="2"/>
        <v>0</v>
      </c>
      <c r="T921" s="47" t="str">
        <f>IFERROR(__xludf.DUMMYFUNCTION("iferror(split(A921,"","",TRUE,TRUE),"""")"),"")</f>
        <v/>
      </c>
      <c r="U921" s="47"/>
      <c r="V921" s="47"/>
      <c r="W921" s="47"/>
      <c r="X921" s="46" t="str">
        <f>IFERROR(__xludf.DUMMYFUNCTION("if(T921="""","""",if($S921,""Not aligned w/ a specific learning goal."",T921&amp;"": ""&amp;vlookup(to_text(T921),'1.Learning-Goals'!$A$3:$B$100,2,FALSE)))"),"")</f>
        <v/>
      </c>
      <c r="Y921" s="46" t="str">
        <f>IFERROR(__xludf.DUMMYFUNCTION("if(U921="""","""",if($S921,""Not aligned w/ a specific learning goal."",U921&amp;"": ""&amp;vlookup(to_text(U921),'1.Learning-Goals'!$A$3:$B$100,2,FALSE)))"),"")</f>
        <v/>
      </c>
      <c r="Z921" s="46" t="str">
        <f>IFERROR(__xludf.DUMMYFUNCTION("if(V921="""","""",if($S921,""Not aligned w/ a specific learning goal."",V921&amp;"": ""&amp;vlookup(to_text(V921),'1.Learning-Goals'!$A$3:$B$100,2,FALSE)))"),"")</f>
        <v/>
      </c>
      <c r="AA921" s="46" t="str">
        <f>IFERROR(__xludf.DUMMYFUNCTION("if(W921="""","""",if($S921,""Not aligned w/ a specific learning goal."",W921&amp;"": ""&amp;vlookup(to_text(W921),'1.Learning-Goals'!$A$3:$B$100,2,FALSE)))"),"")</f>
        <v/>
      </c>
      <c r="AB921" s="48"/>
      <c r="AC921" s="48"/>
      <c r="AD921" s="48"/>
      <c r="AE921" s="48"/>
      <c r="AF921" s="48"/>
      <c r="AG921" s="48"/>
      <c r="AH921" s="48"/>
      <c r="AI921" s="48"/>
    </row>
    <row r="922">
      <c r="A922" s="41"/>
      <c r="B922" s="42" t="str">
        <f t="shared" si="1"/>
        <v/>
      </c>
      <c r="C922" s="38" t="s">
        <v>2580</v>
      </c>
      <c r="D922" s="43" t="s">
        <v>2581</v>
      </c>
      <c r="E922" s="38" t="s">
        <v>2076</v>
      </c>
      <c r="F922" s="38" t="s">
        <v>2092</v>
      </c>
      <c r="G922" s="43">
        <v>8.0</v>
      </c>
      <c r="H922" s="38" t="s">
        <v>7</v>
      </c>
      <c r="I922" s="43" t="s">
        <v>2093</v>
      </c>
      <c r="J922" s="43"/>
      <c r="K922" s="43"/>
      <c r="L922" s="43"/>
      <c r="M922" s="43"/>
      <c r="N922" s="43"/>
      <c r="O922" s="38" t="s">
        <v>2325</v>
      </c>
      <c r="P922" s="51" t="s">
        <v>2582</v>
      </c>
      <c r="Q922" s="45">
        <v>44385.0</v>
      </c>
      <c r="R922" s="46" t="str">
        <f>IFERROR(__xludf.DUMMYFUNCTION("if(isblank($A922),"""",REGEXREPLACE($A922,   "",?(\d),?"",  ""$1""&amp;""-""&amp;$H922))"),"")</f>
        <v/>
      </c>
      <c r="S922" s="47" t="b">
        <f t="shared" si="2"/>
        <v>0</v>
      </c>
      <c r="T922" s="47" t="str">
        <f>IFERROR(__xludf.DUMMYFUNCTION("iferror(split(A922,"","",TRUE,TRUE),"""")"),"")</f>
        <v/>
      </c>
      <c r="U922" s="47"/>
      <c r="V922" s="47"/>
      <c r="W922" s="47"/>
      <c r="X922" s="46" t="str">
        <f>IFERROR(__xludf.DUMMYFUNCTION("if(T922="""","""",if($S922,""Not aligned w/ a specific learning goal."",T922&amp;"": ""&amp;vlookup(to_text(T922),'1.Learning-Goals'!$A$3:$B$100,2,FALSE)))"),"")</f>
        <v/>
      </c>
      <c r="Y922" s="46" t="str">
        <f>IFERROR(__xludf.DUMMYFUNCTION("if(U922="""","""",if($S922,""Not aligned w/ a specific learning goal."",U922&amp;"": ""&amp;vlookup(to_text(U922),'1.Learning-Goals'!$A$3:$B$100,2,FALSE)))"),"")</f>
        <v/>
      </c>
      <c r="Z922" s="46" t="str">
        <f>IFERROR(__xludf.DUMMYFUNCTION("if(V922="""","""",if($S922,""Not aligned w/ a specific learning goal."",V922&amp;"": ""&amp;vlookup(to_text(V922),'1.Learning-Goals'!$A$3:$B$100,2,FALSE)))"),"")</f>
        <v/>
      </c>
      <c r="AA922" s="46" t="str">
        <f>IFERROR(__xludf.DUMMYFUNCTION("if(W922="""","""",if($S922,""Not aligned w/ a specific learning goal."",W922&amp;"": ""&amp;vlookup(to_text(W922),'1.Learning-Goals'!$A$3:$B$100,2,FALSE)))"),"")</f>
        <v/>
      </c>
      <c r="AB922" s="48"/>
      <c r="AC922" s="48"/>
      <c r="AD922" s="48"/>
      <c r="AE922" s="48"/>
      <c r="AF922" s="48"/>
      <c r="AG922" s="48"/>
      <c r="AH922" s="48"/>
      <c r="AI922" s="48"/>
    </row>
    <row r="923">
      <c r="A923" s="41"/>
      <c r="B923" s="42" t="str">
        <f t="shared" si="1"/>
        <v/>
      </c>
      <c r="C923" s="38" t="s">
        <v>2583</v>
      </c>
      <c r="D923" s="43" t="s">
        <v>2584</v>
      </c>
      <c r="E923" s="38" t="s">
        <v>2076</v>
      </c>
      <c r="F923" s="38" t="s">
        <v>2092</v>
      </c>
      <c r="G923" s="43">
        <v>8.0</v>
      </c>
      <c r="H923" s="38" t="s">
        <v>7</v>
      </c>
      <c r="I923" s="43" t="s">
        <v>2093</v>
      </c>
      <c r="J923" s="43"/>
      <c r="K923" s="43"/>
      <c r="L923" s="43"/>
      <c r="M923" s="43"/>
      <c r="N923" s="43"/>
      <c r="O923" s="38" t="s">
        <v>2325</v>
      </c>
      <c r="P923" s="51" t="s">
        <v>2585</v>
      </c>
      <c r="Q923" s="45">
        <v>44385.0</v>
      </c>
      <c r="R923" s="46" t="str">
        <f>IFERROR(__xludf.DUMMYFUNCTION("if(isblank($A923),"""",REGEXREPLACE($A923,   "",?(\d),?"",  ""$1""&amp;""-""&amp;$H923))"),"")</f>
        <v/>
      </c>
      <c r="S923" s="47" t="b">
        <f t="shared" si="2"/>
        <v>0</v>
      </c>
      <c r="T923" s="47" t="str">
        <f>IFERROR(__xludf.DUMMYFUNCTION("iferror(split(A923,"","",TRUE,TRUE),"""")"),"")</f>
        <v/>
      </c>
      <c r="U923" s="47"/>
      <c r="V923" s="47"/>
      <c r="W923" s="47"/>
      <c r="X923" s="46" t="str">
        <f>IFERROR(__xludf.DUMMYFUNCTION("if(T923="""","""",if($S923,""Not aligned w/ a specific learning goal."",T923&amp;"": ""&amp;vlookup(to_text(T923),'1.Learning-Goals'!$A$3:$B$100,2,FALSE)))"),"")</f>
        <v/>
      </c>
      <c r="Y923" s="46" t="str">
        <f>IFERROR(__xludf.DUMMYFUNCTION("if(U923="""","""",if($S923,""Not aligned w/ a specific learning goal."",U923&amp;"": ""&amp;vlookup(to_text(U923),'1.Learning-Goals'!$A$3:$B$100,2,FALSE)))"),"")</f>
        <v/>
      </c>
      <c r="Z923" s="46" t="str">
        <f>IFERROR(__xludf.DUMMYFUNCTION("if(V923="""","""",if($S923,""Not aligned w/ a specific learning goal."",V923&amp;"": ""&amp;vlookup(to_text(V923),'1.Learning-Goals'!$A$3:$B$100,2,FALSE)))"),"")</f>
        <v/>
      </c>
      <c r="AA923" s="46" t="str">
        <f>IFERROR(__xludf.DUMMYFUNCTION("if(W923="""","""",if($S923,""Not aligned w/ a specific learning goal."",W923&amp;"": ""&amp;vlookup(to_text(W923),'1.Learning-Goals'!$A$3:$B$100,2,FALSE)))"),"")</f>
        <v/>
      </c>
      <c r="AB923" s="48"/>
      <c r="AC923" s="48"/>
      <c r="AD923" s="48"/>
      <c r="AE923" s="48"/>
      <c r="AF923" s="48"/>
      <c r="AG923" s="48"/>
      <c r="AH923" s="48"/>
      <c r="AI923" s="48"/>
    </row>
    <row r="924">
      <c r="A924" s="41"/>
      <c r="B924" s="42" t="str">
        <f t="shared" si="1"/>
        <v/>
      </c>
      <c r="C924" s="38" t="s">
        <v>2586</v>
      </c>
      <c r="D924" s="43" t="s">
        <v>2587</v>
      </c>
      <c r="E924" s="38" t="s">
        <v>2076</v>
      </c>
      <c r="F924" s="38" t="s">
        <v>2092</v>
      </c>
      <c r="G924" s="43">
        <v>8.0</v>
      </c>
      <c r="H924" s="38" t="s">
        <v>7</v>
      </c>
      <c r="I924" s="43" t="s">
        <v>2093</v>
      </c>
      <c r="J924" s="43"/>
      <c r="K924" s="43"/>
      <c r="L924" s="43"/>
      <c r="M924" s="43"/>
      <c r="N924" s="43"/>
      <c r="O924" s="38" t="s">
        <v>2325</v>
      </c>
      <c r="P924" s="51" t="s">
        <v>2588</v>
      </c>
      <c r="Q924" s="45">
        <v>44385.0</v>
      </c>
      <c r="R924" s="46" t="str">
        <f>IFERROR(__xludf.DUMMYFUNCTION("if(isblank($A924),"""",REGEXREPLACE($A924,   "",?(\d),?"",  ""$1""&amp;""-""&amp;$H924))"),"")</f>
        <v/>
      </c>
      <c r="S924" s="47" t="b">
        <f t="shared" si="2"/>
        <v>0</v>
      </c>
      <c r="T924" s="47" t="str">
        <f>IFERROR(__xludf.DUMMYFUNCTION("iferror(split(A924,"","",TRUE,TRUE),"""")"),"")</f>
        <v/>
      </c>
      <c r="U924" s="47"/>
      <c r="V924" s="47"/>
      <c r="W924" s="47"/>
      <c r="X924" s="46" t="str">
        <f>IFERROR(__xludf.DUMMYFUNCTION("if(T924="""","""",if($S924,""Not aligned w/ a specific learning goal."",T924&amp;"": ""&amp;vlookup(to_text(T924),'1.Learning-Goals'!$A$3:$B$100,2,FALSE)))"),"")</f>
        <v/>
      </c>
      <c r="Y924" s="46" t="str">
        <f>IFERROR(__xludf.DUMMYFUNCTION("if(U924="""","""",if($S924,""Not aligned w/ a specific learning goal."",U924&amp;"": ""&amp;vlookup(to_text(U924),'1.Learning-Goals'!$A$3:$B$100,2,FALSE)))"),"")</f>
        <v/>
      </c>
      <c r="Z924" s="46" t="str">
        <f>IFERROR(__xludf.DUMMYFUNCTION("if(V924="""","""",if($S924,""Not aligned w/ a specific learning goal."",V924&amp;"": ""&amp;vlookup(to_text(V924),'1.Learning-Goals'!$A$3:$B$100,2,FALSE)))"),"")</f>
        <v/>
      </c>
      <c r="AA924" s="46" t="str">
        <f>IFERROR(__xludf.DUMMYFUNCTION("if(W924="""","""",if($S924,""Not aligned w/ a specific learning goal."",W924&amp;"": ""&amp;vlookup(to_text(W924),'1.Learning-Goals'!$A$3:$B$100,2,FALSE)))"),"")</f>
        <v/>
      </c>
      <c r="AB924" s="48"/>
      <c r="AC924" s="48"/>
      <c r="AD924" s="48"/>
      <c r="AE924" s="48"/>
      <c r="AF924" s="48"/>
      <c r="AG924" s="48"/>
      <c r="AH924" s="48"/>
      <c r="AI924" s="48"/>
    </row>
    <row r="925">
      <c r="A925" s="41"/>
      <c r="B925" s="42" t="str">
        <f t="shared" si="1"/>
        <v/>
      </c>
      <c r="C925" s="38" t="s">
        <v>2589</v>
      </c>
      <c r="D925" s="43" t="s">
        <v>2590</v>
      </c>
      <c r="E925" s="38" t="s">
        <v>2076</v>
      </c>
      <c r="F925" s="38" t="s">
        <v>2125</v>
      </c>
      <c r="G925" s="43" t="s">
        <v>65</v>
      </c>
      <c r="H925" s="38" t="s">
        <v>7</v>
      </c>
      <c r="I925" s="43" t="s">
        <v>2126</v>
      </c>
      <c r="J925" s="43"/>
      <c r="K925" s="43"/>
      <c r="L925" s="43"/>
      <c r="M925" s="43"/>
      <c r="N925" s="43"/>
      <c r="O925" s="38" t="s">
        <v>2591</v>
      </c>
      <c r="P925" s="51" t="s">
        <v>2592</v>
      </c>
      <c r="Q925" s="45">
        <v>44451.0</v>
      </c>
      <c r="R925" s="46" t="str">
        <f>IFERROR(__xludf.DUMMYFUNCTION("if(isblank($A925),"""",REGEXREPLACE($A925,   "",?(\d),?"",  ""$1""&amp;""-""&amp;$H925))"),"")</f>
        <v/>
      </c>
      <c r="S925" s="47" t="b">
        <f t="shared" si="2"/>
        <v>0</v>
      </c>
      <c r="T925" s="47" t="str">
        <f>IFERROR(__xludf.DUMMYFUNCTION("iferror(split(A925,"","",TRUE,TRUE),"""")"),"")</f>
        <v/>
      </c>
      <c r="U925" s="47"/>
      <c r="V925" s="47"/>
      <c r="W925" s="47"/>
      <c r="X925" s="46" t="str">
        <f>IFERROR(__xludf.DUMMYFUNCTION("if(T925="""","""",if($S925,""Not aligned w/ a specific learning goal."",T925&amp;"": ""&amp;vlookup(to_text(T925),'1.Learning-Goals'!$A$3:$B$100,2,FALSE)))"),"")</f>
        <v/>
      </c>
      <c r="Y925" s="46" t="str">
        <f>IFERROR(__xludf.DUMMYFUNCTION("if(U925="""","""",if($S925,""Not aligned w/ a specific learning goal."",U925&amp;"": ""&amp;vlookup(to_text(U925),'1.Learning-Goals'!$A$3:$B$100,2,FALSE)))"),"")</f>
        <v/>
      </c>
      <c r="Z925" s="46" t="str">
        <f>IFERROR(__xludf.DUMMYFUNCTION("if(V925="""","""",if($S925,""Not aligned w/ a specific learning goal."",V925&amp;"": ""&amp;vlookup(to_text(V925),'1.Learning-Goals'!$A$3:$B$100,2,FALSE)))"),"")</f>
        <v/>
      </c>
      <c r="AA925" s="46" t="str">
        <f>IFERROR(__xludf.DUMMYFUNCTION("if(W925="""","""",if($S925,""Not aligned w/ a specific learning goal."",W925&amp;"": ""&amp;vlookup(to_text(W925),'1.Learning-Goals'!$A$3:$B$100,2,FALSE)))"),"")</f>
        <v/>
      </c>
      <c r="AB925" s="48"/>
      <c r="AC925" s="48"/>
      <c r="AD925" s="48"/>
      <c r="AE925" s="48"/>
      <c r="AF925" s="48"/>
      <c r="AG925" s="48"/>
      <c r="AH925" s="48"/>
      <c r="AI925" s="48"/>
    </row>
    <row r="926">
      <c r="A926" s="41"/>
      <c r="B926" s="42" t="str">
        <f t="shared" si="1"/>
        <v/>
      </c>
      <c r="C926" s="38" t="s">
        <v>2593</v>
      </c>
      <c r="D926" s="43" t="s">
        <v>2594</v>
      </c>
      <c r="E926" s="38" t="s">
        <v>2076</v>
      </c>
      <c r="F926" s="38" t="s">
        <v>2125</v>
      </c>
      <c r="G926" s="43" t="s">
        <v>65</v>
      </c>
      <c r="H926" s="38" t="s">
        <v>7</v>
      </c>
      <c r="I926" s="43" t="s">
        <v>2126</v>
      </c>
      <c r="J926" s="43"/>
      <c r="K926" s="43"/>
      <c r="L926" s="43"/>
      <c r="M926" s="43"/>
      <c r="N926" s="43"/>
      <c r="O926" s="38" t="s">
        <v>2591</v>
      </c>
      <c r="P926" s="51" t="s">
        <v>2595</v>
      </c>
      <c r="Q926" s="45">
        <v>44451.0</v>
      </c>
      <c r="R926" s="46" t="str">
        <f>IFERROR(__xludf.DUMMYFUNCTION("if(isblank($A926),"""",REGEXREPLACE($A926,   "",?(\d),?"",  ""$1""&amp;""-""&amp;$H926))"),"")</f>
        <v/>
      </c>
      <c r="S926" s="47" t="b">
        <f t="shared" si="2"/>
        <v>0</v>
      </c>
      <c r="T926" s="47" t="str">
        <f>IFERROR(__xludf.DUMMYFUNCTION("iferror(split(A926,"","",TRUE,TRUE),"""")"),"")</f>
        <v/>
      </c>
      <c r="U926" s="47"/>
      <c r="V926" s="47"/>
      <c r="W926" s="47"/>
      <c r="X926" s="46" t="str">
        <f>IFERROR(__xludf.DUMMYFUNCTION("if(T926="""","""",if($S926,""Not aligned w/ a specific learning goal."",T926&amp;"": ""&amp;vlookup(to_text(T926),'1.Learning-Goals'!$A$3:$B$100,2,FALSE)))"),"")</f>
        <v/>
      </c>
      <c r="Y926" s="46" t="str">
        <f>IFERROR(__xludf.DUMMYFUNCTION("if(U926="""","""",if($S926,""Not aligned w/ a specific learning goal."",U926&amp;"": ""&amp;vlookup(to_text(U926),'1.Learning-Goals'!$A$3:$B$100,2,FALSE)))"),"")</f>
        <v/>
      </c>
      <c r="Z926" s="46" t="str">
        <f>IFERROR(__xludf.DUMMYFUNCTION("if(V926="""","""",if($S926,""Not aligned w/ a specific learning goal."",V926&amp;"": ""&amp;vlookup(to_text(V926),'1.Learning-Goals'!$A$3:$B$100,2,FALSE)))"),"")</f>
        <v/>
      </c>
      <c r="AA926" s="46" t="str">
        <f>IFERROR(__xludf.DUMMYFUNCTION("if(W926="""","""",if($S926,""Not aligned w/ a specific learning goal."",W926&amp;"": ""&amp;vlookup(to_text(W926),'1.Learning-Goals'!$A$3:$B$100,2,FALSE)))"),"")</f>
        <v/>
      </c>
      <c r="AB926" s="48"/>
      <c r="AC926" s="48"/>
      <c r="AD926" s="48"/>
      <c r="AE926" s="48"/>
      <c r="AF926" s="48"/>
      <c r="AG926" s="48"/>
      <c r="AH926" s="48"/>
      <c r="AI926" s="48"/>
    </row>
    <row r="927">
      <c r="A927" s="41"/>
      <c r="B927" s="42" t="str">
        <f t="shared" si="1"/>
        <v/>
      </c>
      <c r="C927" s="38" t="s">
        <v>2596</v>
      </c>
      <c r="D927" s="43" t="s">
        <v>2597</v>
      </c>
      <c r="E927" s="38" t="s">
        <v>2076</v>
      </c>
      <c r="F927" s="38" t="s">
        <v>2125</v>
      </c>
      <c r="G927" s="43" t="s">
        <v>65</v>
      </c>
      <c r="H927" s="38" t="s">
        <v>7</v>
      </c>
      <c r="I927" s="43" t="s">
        <v>2126</v>
      </c>
      <c r="J927" s="43"/>
      <c r="K927" s="43"/>
      <c r="L927" s="43"/>
      <c r="M927" s="43"/>
      <c r="N927" s="43"/>
      <c r="O927" s="38" t="s">
        <v>2591</v>
      </c>
      <c r="P927" s="51" t="s">
        <v>2598</v>
      </c>
      <c r="Q927" s="45">
        <v>44451.0</v>
      </c>
      <c r="R927" s="46" t="str">
        <f>IFERROR(__xludf.DUMMYFUNCTION("if(isblank($A927),"""",REGEXREPLACE($A927,   "",?(\d),?"",  ""$1""&amp;""-""&amp;$H927))"),"")</f>
        <v/>
      </c>
      <c r="S927" s="47" t="b">
        <f t="shared" si="2"/>
        <v>0</v>
      </c>
      <c r="T927" s="47" t="str">
        <f>IFERROR(__xludf.DUMMYFUNCTION("iferror(split(A927,"","",TRUE,TRUE),"""")"),"")</f>
        <v/>
      </c>
      <c r="U927" s="47"/>
      <c r="V927" s="47"/>
      <c r="W927" s="47"/>
      <c r="X927" s="46" t="str">
        <f>IFERROR(__xludf.DUMMYFUNCTION("if(T927="""","""",if($S927,""Not aligned w/ a specific learning goal."",T927&amp;"": ""&amp;vlookup(to_text(T927),'1.Learning-Goals'!$A$3:$B$100,2,FALSE)))"),"")</f>
        <v/>
      </c>
      <c r="Y927" s="46" t="str">
        <f>IFERROR(__xludf.DUMMYFUNCTION("if(U927="""","""",if($S927,""Not aligned w/ a specific learning goal."",U927&amp;"": ""&amp;vlookup(to_text(U927),'1.Learning-Goals'!$A$3:$B$100,2,FALSE)))"),"")</f>
        <v/>
      </c>
      <c r="Z927" s="46" t="str">
        <f>IFERROR(__xludf.DUMMYFUNCTION("if(V927="""","""",if($S927,""Not aligned w/ a specific learning goal."",V927&amp;"": ""&amp;vlookup(to_text(V927),'1.Learning-Goals'!$A$3:$B$100,2,FALSE)))"),"")</f>
        <v/>
      </c>
      <c r="AA927" s="46" t="str">
        <f>IFERROR(__xludf.DUMMYFUNCTION("if(W927="""","""",if($S927,""Not aligned w/ a specific learning goal."",W927&amp;"": ""&amp;vlookup(to_text(W927),'1.Learning-Goals'!$A$3:$B$100,2,FALSE)))"),"")</f>
        <v/>
      </c>
      <c r="AB927" s="48"/>
      <c r="AC927" s="48"/>
      <c r="AD927" s="48"/>
      <c r="AE927" s="48"/>
      <c r="AF927" s="48"/>
      <c r="AG927" s="48"/>
      <c r="AH927" s="48"/>
      <c r="AI927" s="48"/>
    </row>
    <row r="928">
      <c r="A928" s="41"/>
      <c r="B928" s="42" t="str">
        <f t="shared" si="1"/>
        <v/>
      </c>
      <c r="C928" s="38" t="s">
        <v>2599</v>
      </c>
      <c r="D928" s="43" t="s">
        <v>2600</v>
      </c>
      <c r="E928" s="38" t="s">
        <v>2076</v>
      </c>
      <c r="F928" s="38" t="s">
        <v>2125</v>
      </c>
      <c r="G928" s="43" t="s">
        <v>65</v>
      </c>
      <c r="H928" s="38" t="s">
        <v>7</v>
      </c>
      <c r="I928" s="43" t="s">
        <v>2126</v>
      </c>
      <c r="J928" s="43"/>
      <c r="K928" s="43"/>
      <c r="L928" s="43"/>
      <c r="M928" s="43"/>
      <c r="N928" s="43"/>
      <c r="O928" s="38" t="s">
        <v>2591</v>
      </c>
      <c r="P928" s="51" t="s">
        <v>2601</v>
      </c>
      <c r="Q928" s="45">
        <v>44451.0</v>
      </c>
      <c r="R928" s="46" t="str">
        <f>IFERROR(__xludf.DUMMYFUNCTION("if(isblank($A928),"""",REGEXREPLACE($A928,   "",?(\d),?"",  ""$1""&amp;""-""&amp;$H928))"),"")</f>
        <v/>
      </c>
      <c r="S928" s="47" t="b">
        <f t="shared" si="2"/>
        <v>0</v>
      </c>
      <c r="T928" s="47" t="str">
        <f>IFERROR(__xludf.DUMMYFUNCTION("iferror(split(A928,"","",TRUE,TRUE),"""")"),"")</f>
        <v/>
      </c>
      <c r="U928" s="47"/>
      <c r="V928" s="47"/>
      <c r="W928" s="47"/>
      <c r="X928" s="46" t="str">
        <f>IFERROR(__xludf.DUMMYFUNCTION("if(T928="""","""",if($S928,""Not aligned w/ a specific learning goal."",T928&amp;"": ""&amp;vlookup(to_text(T928),'1.Learning-Goals'!$A$3:$B$100,2,FALSE)))"),"")</f>
        <v/>
      </c>
      <c r="Y928" s="46" t="str">
        <f>IFERROR(__xludf.DUMMYFUNCTION("if(U928="""","""",if($S928,""Not aligned w/ a specific learning goal."",U928&amp;"": ""&amp;vlookup(to_text(U928),'1.Learning-Goals'!$A$3:$B$100,2,FALSE)))"),"")</f>
        <v/>
      </c>
      <c r="Z928" s="46" t="str">
        <f>IFERROR(__xludf.DUMMYFUNCTION("if(V928="""","""",if($S928,""Not aligned w/ a specific learning goal."",V928&amp;"": ""&amp;vlookup(to_text(V928),'1.Learning-Goals'!$A$3:$B$100,2,FALSE)))"),"")</f>
        <v/>
      </c>
      <c r="AA928" s="46" t="str">
        <f>IFERROR(__xludf.DUMMYFUNCTION("if(W928="""","""",if($S928,""Not aligned w/ a specific learning goal."",W928&amp;"": ""&amp;vlookup(to_text(W928),'1.Learning-Goals'!$A$3:$B$100,2,FALSE)))"),"")</f>
        <v/>
      </c>
      <c r="AB928" s="48"/>
      <c r="AC928" s="48"/>
      <c r="AD928" s="48"/>
      <c r="AE928" s="48"/>
      <c r="AF928" s="48"/>
      <c r="AG928" s="48"/>
      <c r="AH928" s="48"/>
      <c r="AI928" s="48"/>
    </row>
    <row r="929">
      <c r="A929" s="41"/>
      <c r="B929" s="42" t="str">
        <f t="shared" si="1"/>
        <v/>
      </c>
      <c r="C929" s="38" t="s">
        <v>2602</v>
      </c>
      <c r="D929" s="43" t="s">
        <v>2603</v>
      </c>
      <c r="E929" s="38" t="s">
        <v>2076</v>
      </c>
      <c r="F929" s="38" t="s">
        <v>2125</v>
      </c>
      <c r="G929" s="43" t="s">
        <v>65</v>
      </c>
      <c r="H929" s="38" t="s">
        <v>7</v>
      </c>
      <c r="I929" s="43" t="s">
        <v>2126</v>
      </c>
      <c r="J929" s="43"/>
      <c r="K929" s="43"/>
      <c r="L929" s="43"/>
      <c r="M929" s="43"/>
      <c r="N929" s="43"/>
      <c r="O929" s="38" t="s">
        <v>2591</v>
      </c>
      <c r="P929" s="51" t="s">
        <v>2604</v>
      </c>
      <c r="Q929" s="45">
        <v>44451.0</v>
      </c>
      <c r="R929" s="46" t="str">
        <f>IFERROR(__xludf.DUMMYFUNCTION("if(isblank($A929),"""",REGEXREPLACE($A929,   "",?(\d),?"",  ""$1""&amp;""-""&amp;$H929))"),"")</f>
        <v/>
      </c>
      <c r="S929" s="47" t="b">
        <f t="shared" si="2"/>
        <v>0</v>
      </c>
      <c r="T929" s="47" t="str">
        <f>IFERROR(__xludf.DUMMYFUNCTION("iferror(split(A929,"","",TRUE,TRUE),"""")"),"")</f>
        <v/>
      </c>
      <c r="U929" s="47"/>
      <c r="V929" s="47"/>
      <c r="W929" s="47"/>
      <c r="X929" s="46" t="str">
        <f>IFERROR(__xludf.DUMMYFUNCTION("if(T929="""","""",if($S929,""Not aligned w/ a specific learning goal."",T929&amp;"": ""&amp;vlookup(to_text(T929),'1.Learning-Goals'!$A$3:$B$100,2,FALSE)))"),"")</f>
        <v/>
      </c>
      <c r="Y929" s="46" t="str">
        <f>IFERROR(__xludf.DUMMYFUNCTION("if(U929="""","""",if($S929,""Not aligned w/ a specific learning goal."",U929&amp;"": ""&amp;vlookup(to_text(U929),'1.Learning-Goals'!$A$3:$B$100,2,FALSE)))"),"")</f>
        <v/>
      </c>
      <c r="Z929" s="46" t="str">
        <f>IFERROR(__xludf.DUMMYFUNCTION("if(V929="""","""",if($S929,""Not aligned w/ a specific learning goal."",V929&amp;"": ""&amp;vlookup(to_text(V929),'1.Learning-Goals'!$A$3:$B$100,2,FALSE)))"),"")</f>
        <v/>
      </c>
      <c r="AA929" s="46" t="str">
        <f>IFERROR(__xludf.DUMMYFUNCTION("if(W929="""","""",if($S929,""Not aligned w/ a specific learning goal."",W929&amp;"": ""&amp;vlookup(to_text(W929),'1.Learning-Goals'!$A$3:$B$100,2,FALSE)))"),"")</f>
        <v/>
      </c>
      <c r="AB929" s="48"/>
      <c r="AC929" s="48"/>
      <c r="AD929" s="48"/>
      <c r="AE929" s="48"/>
      <c r="AF929" s="48"/>
      <c r="AG929" s="48"/>
      <c r="AH929" s="48"/>
      <c r="AI929" s="48"/>
    </row>
    <row r="930">
      <c r="A930" s="41"/>
      <c r="B930" s="42" t="str">
        <f t="shared" si="1"/>
        <v/>
      </c>
      <c r="C930" s="38" t="s">
        <v>2605</v>
      </c>
      <c r="D930" s="43" t="s">
        <v>2606</v>
      </c>
      <c r="E930" s="38" t="s">
        <v>2076</v>
      </c>
      <c r="F930" s="38" t="s">
        <v>2125</v>
      </c>
      <c r="G930" s="43" t="s">
        <v>65</v>
      </c>
      <c r="H930" s="38" t="s">
        <v>7</v>
      </c>
      <c r="I930" s="43" t="s">
        <v>2126</v>
      </c>
      <c r="J930" s="43"/>
      <c r="K930" s="43"/>
      <c r="L930" s="43"/>
      <c r="M930" s="43"/>
      <c r="N930" s="43"/>
      <c r="O930" s="38" t="s">
        <v>2591</v>
      </c>
      <c r="P930" s="51" t="s">
        <v>2607</v>
      </c>
      <c r="Q930" s="45">
        <v>44451.0</v>
      </c>
      <c r="R930" s="46" t="str">
        <f>IFERROR(__xludf.DUMMYFUNCTION("if(isblank($A930),"""",REGEXREPLACE($A930,   "",?(\d),?"",  ""$1""&amp;""-""&amp;$H930))"),"")</f>
        <v/>
      </c>
      <c r="S930" s="47" t="b">
        <f t="shared" si="2"/>
        <v>0</v>
      </c>
      <c r="T930" s="47" t="str">
        <f>IFERROR(__xludf.DUMMYFUNCTION("iferror(split(A930,"","",TRUE,TRUE),"""")"),"")</f>
        <v/>
      </c>
      <c r="U930" s="47"/>
      <c r="V930" s="47"/>
      <c r="W930" s="47"/>
      <c r="X930" s="46" t="str">
        <f>IFERROR(__xludf.DUMMYFUNCTION("if(T930="""","""",if($S930,""Not aligned w/ a specific learning goal."",T930&amp;"": ""&amp;vlookup(to_text(T930),'1.Learning-Goals'!$A$3:$B$100,2,FALSE)))"),"")</f>
        <v/>
      </c>
      <c r="Y930" s="46" t="str">
        <f>IFERROR(__xludf.DUMMYFUNCTION("if(U930="""","""",if($S930,""Not aligned w/ a specific learning goal."",U930&amp;"": ""&amp;vlookup(to_text(U930),'1.Learning-Goals'!$A$3:$B$100,2,FALSE)))"),"")</f>
        <v/>
      </c>
      <c r="Z930" s="46" t="str">
        <f>IFERROR(__xludf.DUMMYFUNCTION("if(V930="""","""",if($S930,""Not aligned w/ a specific learning goal."",V930&amp;"": ""&amp;vlookup(to_text(V930),'1.Learning-Goals'!$A$3:$B$100,2,FALSE)))"),"")</f>
        <v/>
      </c>
      <c r="AA930" s="46" t="str">
        <f>IFERROR(__xludf.DUMMYFUNCTION("if(W930="""","""",if($S930,""Not aligned w/ a specific learning goal."",W930&amp;"": ""&amp;vlookup(to_text(W930),'1.Learning-Goals'!$A$3:$B$100,2,FALSE)))"),"")</f>
        <v/>
      </c>
      <c r="AB930" s="48"/>
      <c r="AC930" s="48"/>
      <c r="AD930" s="48"/>
      <c r="AE930" s="48"/>
      <c r="AF930" s="48"/>
      <c r="AG930" s="48"/>
      <c r="AH930" s="48"/>
      <c r="AI930" s="48"/>
    </row>
    <row r="931">
      <c r="A931" s="41"/>
      <c r="B931" s="42" t="str">
        <f t="shared" si="1"/>
        <v/>
      </c>
      <c r="C931" s="38" t="s">
        <v>2608</v>
      </c>
      <c r="D931" s="43" t="s">
        <v>2609</v>
      </c>
      <c r="E931" s="38" t="s">
        <v>2076</v>
      </c>
      <c r="F931" s="38" t="s">
        <v>2125</v>
      </c>
      <c r="G931" s="43" t="s">
        <v>65</v>
      </c>
      <c r="H931" s="38" t="s">
        <v>7</v>
      </c>
      <c r="I931" s="43" t="s">
        <v>2126</v>
      </c>
      <c r="J931" s="43"/>
      <c r="K931" s="43"/>
      <c r="L931" s="43"/>
      <c r="M931" s="43"/>
      <c r="N931" s="43"/>
      <c r="O931" s="38" t="s">
        <v>2591</v>
      </c>
      <c r="P931" s="51" t="s">
        <v>2610</v>
      </c>
      <c r="Q931" s="45">
        <v>44451.0</v>
      </c>
      <c r="R931" s="46" t="str">
        <f>IFERROR(__xludf.DUMMYFUNCTION("if(isblank($A931),"""",REGEXREPLACE($A931,   "",?(\d),?"",  ""$1""&amp;""-""&amp;$H931))"),"")</f>
        <v/>
      </c>
      <c r="S931" s="47" t="b">
        <f t="shared" si="2"/>
        <v>0</v>
      </c>
      <c r="T931" s="47" t="str">
        <f>IFERROR(__xludf.DUMMYFUNCTION("iferror(split(A931,"","",TRUE,TRUE),"""")"),"")</f>
        <v/>
      </c>
      <c r="U931" s="47"/>
      <c r="V931" s="47"/>
      <c r="W931" s="47"/>
      <c r="X931" s="46" t="str">
        <f>IFERROR(__xludf.DUMMYFUNCTION("if(T931="""","""",if($S931,""Not aligned w/ a specific learning goal."",T931&amp;"": ""&amp;vlookup(to_text(T931),'1.Learning-Goals'!$A$3:$B$100,2,FALSE)))"),"")</f>
        <v/>
      </c>
      <c r="Y931" s="46" t="str">
        <f>IFERROR(__xludf.DUMMYFUNCTION("if(U931="""","""",if($S931,""Not aligned w/ a specific learning goal."",U931&amp;"": ""&amp;vlookup(to_text(U931),'1.Learning-Goals'!$A$3:$B$100,2,FALSE)))"),"")</f>
        <v/>
      </c>
      <c r="Z931" s="46" t="str">
        <f>IFERROR(__xludf.DUMMYFUNCTION("if(V931="""","""",if($S931,""Not aligned w/ a specific learning goal."",V931&amp;"": ""&amp;vlookup(to_text(V931),'1.Learning-Goals'!$A$3:$B$100,2,FALSE)))"),"")</f>
        <v/>
      </c>
      <c r="AA931" s="46" t="str">
        <f>IFERROR(__xludf.DUMMYFUNCTION("if(W931="""","""",if($S931,""Not aligned w/ a specific learning goal."",W931&amp;"": ""&amp;vlookup(to_text(W931),'1.Learning-Goals'!$A$3:$B$100,2,FALSE)))"),"")</f>
        <v/>
      </c>
      <c r="AB931" s="48"/>
      <c r="AC931" s="48"/>
      <c r="AD931" s="48"/>
      <c r="AE931" s="48"/>
      <c r="AF931" s="48"/>
      <c r="AG931" s="48"/>
      <c r="AH931" s="48"/>
      <c r="AI931" s="48"/>
    </row>
    <row r="932">
      <c r="A932" s="41"/>
      <c r="B932" s="42" t="str">
        <f t="shared" si="1"/>
        <v/>
      </c>
      <c r="C932" s="38" t="s">
        <v>2611</v>
      </c>
      <c r="D932" s="43" t="s">
        <v>2612</v>
      </c>
      <c r="E932" s="38" t="s">
        <v>2076</v>
      </c>
      <c r="F932" s="38" t="s">
        <v>2125</v>
      </c>
      <c r="G932" s="43" t="s">
        <v>65</v>
      </c>
      <c r="H932" s="38" t="s">
        <v>7</v>
      </c>
      <c r="I932" s="43" t="s">
        <v>2126</v>
      </c>
      <c r="J932" s="43"/>
      <c r="K932" s="43"/>
      <c r="L932" s="43"/>
      <c r="M932" s="43"/>
      <c r="N932" s="43"/>
      <c r="O932" s="38" t="s">
        <v>2613</v>
      </c>
      <c r="P932" s="51" t="s">
        <v>2614</v>
      </c>
      <c r="Q932" s="45">
        <v>44451.0</v>
      </c>
      <c r="R932" s="46" t="str">
        <f>IFERROR(__xludf.DUMMYFUNCTION("if(isblank($A932),"""",REGEXREPLACE($A932,   "",?(\d),?"",  ""$1""&amp;""-""&amp;$H932))"),"")</f>
        <v/>
      </c>
      <c r="S932" s="47" t="b">
        <f t="shared" si="2"/>
        <v>0</v>
      </c>
      <c r="T932" s="47" t="str">
        <f>IFERROR(__xludf.DUMMYFUNCTION("iferror(split(A932,"","",TRUE,TRUE),"""")"),"")</f>
        <v/>
      </c>
      <c r="U932" s="47"/>
      <c r="V932" s="47"/>
      <c r="W932" s="47"/>
      <c r="X932" s="46" t="str">
        <f>IFERROR(__xludf.DUMMYFUNCTION("if(T932="""","""",if($S932,""Not aligned w/ a specific learning goal."",T932&amp;"": ""&amp;vlookup(to_text(T932),'1.Learning-Goals'!$A$3:$B$100,2,FALSE)))"),"")</f>
        <v/>
      </c>
      <c r="Y932" s="46" t="str">
        <f>IFERROR(__xludf.DUMMYFUNCTION("if(U932="""","""",if($S932,""Not aligned w/ a specific learning goal."",U932&amp;"": ""&amp;vlookup(to_text(U932),'1.Learning-Goals'!$A$3:$B$100,2,FALSE)))"),"")</f>
        <v/>
      </c>
      <c r="Z932" s="46" t="str">
        <f>IFERROR(__xludf.DUMMYFUNCTION("if(V932="""","""",if($S932,""Not aligned w/ a specific learning goal."",V932&amp;"": ""&amp;vlookup(to_text(V932),'1.Learning-Goals'!$A$3:$B$100,2,FALSE)))"),"")</f>
        <v/>
      </c>
      <c r="AA932" s="46" t="str">
        <f>IFERROR(__xludf.DUMMYFUNCTION("if(W932="""","""",if($S932,""Not aligned w/ a specific learning goal."",W932&amp;"": ""&amp;vlookup(to_text(W932),'1.Learning-Goals'!$A$3:$B$100,2,FALSE)))"),"")</f>
        <v/>
      </c>
      <c r="AB932" s="48"/>
      <c r="AC932" s="48"/>
      <c r="AD932" s="48"/>
      <c r="AE932" s="48"/>
      <c r="AF932" s="48"/>
      <c r="AG932" s="48"/>
      <c r="AH932" s="48"/>
      <c r="AI932" s="48"/>
    </row>
    <row r="933">
      <c r="A933" s="41"/>
      <c r="B933" s="42" t="str">
        <f t="shared" si="1"/>
        <v/>
      </c>
      <c r="C933" s="38" t="s">
        <v>2615</v>
      </c>
      <c r="D933" s="43" t="s">
        <v>2616</v>
      </c>
      <c r="E933" s="38" t="s">
        <v>2076</v>
      </c>
      <c r="F933" s="38" t="s">
        <v>2125</v>
      </c>
      <c r="G933" s="43" t="s">
        <v>65</v>
      </c>
      <c r="H933" s="38" t="s">
        <v>7</v>
      </c>
      <c r="I933" s="43" t="s">
        <v>2126</v>
      </c>
      <c r="J933" s="43"/>
      <c r="K933" s="43"/>
      <c r="L933" s="43"/>
      <c r="M933" s="43"/>
      <c r="N933" s="43"/>
      <c r="O933" s="38" t="s">
        <v>2613</v>
      </c>
      <c r="P933" s="51" t="s">
        <v>2617</v>
      </c>
      <c r="Q933" s="45">
        <v>44451.0</v>
      </c>
      <c r="R933" s="46" t="str">
        <f>IFERROR(__xludf.DUMMYFUNCTION("if(isblank($A933),"""",REGEXREPLACE($A933,   "",?(\d),?"",  ""$1""&amp;""-""&amp;$H933))"),"")</f>
        <v/>
      </c>
      <c r="S933" s="47" t="b">
        <f t="shared" si="2"/>
        <v>0</v>
      </c>
      <c r="T933" s="47" t="str">
        <f>IFERROR(__xludf.DUMMYFUNCTION("iferror(split(A933,"","",TRUE,TRUE),"""")"),"")</f>
        <v/>
      </c>
      <c r="U933" s="47"/>
      <c r="V933" s="47"/>
      <c r="W933" s="47"/>
      <c r="X933" s="46" t="str">
        <f>IFERROR(__xludf.DUMMYFUNCTION("if(T933="""","""",if($S933,""Not aligned w/ a specific learning goal."",T933&amp;"": ""&amp;vlookup(to_text(T933),'1.Learning-Goals'!$A$3:$B$100,2,FALSE)))"),"")</f>
        <v/>
      </c>
      <c r="Y933" s="46" t="str">
        <f>IFERROR(__xludf.DUMMYFUNCTION("if(U933="""","""",if($S933,""Not aligned w/ a specific learning goal."",U933&amp;"": ""&amp;vlookup(to_text(U933),'1.Learning-Goals'!$A$3:$B$100,2,FALSE)))"),"")</f>
        <v/>
      </c>
      <c r="Z933" s="46" t="str">
        <f>IFERROR(__xludf.DUMMYFUNCTION("if(V933="""","""",if($S933,""Not aligned w/ a specific learning goal."",V933&amp;"": ""&amp;vlookup(to_text(V933),'1.Learning-Goals'!$A$3:$B$100,2,FALSE)))"),"")</f>
        <v/>
      </c>
      <c r="AA933" s="46" t="str">
        <f>IFERROR(__xludf.DUMMYFUNCTION("if(W933="""","""",if($S933,""Not aligned w/ a specific learning goal."",W933&amp;"": ""&amp;vlookup(to_text(W933),'1.Learning-Goals'!$A$3:$B$100,2,FALSE)))"),"")</f>
        <v/>
      </c>
      <c r="AB933" s="48"/>
      <c r="AC933" s="48"/>
      <c r="AD933" s="48"/>
      <c r="AE933" s="48"/>
      <c r="AF933" s="48"/>
      <c r="AG933" s="48"/>
      <c r="AH933" s="48"/>
      <c r="AI933" s="48"/>
    </row>
    <row r="934">
      <c r="A934" s="41"/>
      <c r="B934" s="42" t="str">
        <f t="shared" si="1"/>
        <v/>
      </c>
      <c r="C934" s="38" t="s">
        <v>2618</v>
      </c>
      <c r="D934" s="43" t="s">
        <v>2619</v>
      </c>
      <c r="E934" s="38" t="s">
        <v>2076</v>
      </c>
      <c r="F934" s="38" t="s">
        <v>2125</v>
      </c>
      <c r="G934" s="43" t="s">
        <v>65</v>
      </c>
      <c r="H934" s="38" t="s">
        <v>7</v>
      </c>
      <c r="I934" s="43" t="s">
        <v>2126</v>
      </c>
      <c r="J934" s="43"/>
      <c r="K934" s="43"/>
      <c r="L934" s="43"/>
      <c r="M934" s="43"/>
      <c r="N934" s="43"/>
      <c r="O934" s="38" t="s">
        <v>2613</v>
      </c>
      <c r="P934" s="51" t="s">
        <v>2620</v>
      </c>
      <c r="Q934" s="45">
        <v>44451.0</v>
      </c>
      <c r="R934" s="46" t="str">
        <f>IFERROR(__xludf.DUMMYFUNCTION("if(isblank($A934),"""",REGEXREPLACE($A934,   "",?(\d),?"",  ""$1""&amp;""-""&amp;$H934))"),"")</f>
        <v/>
      </c>
      <c r="S934" s="47" t="b">
        <f t="shared" si="2"/>
        <v>0</v>
      </c>
      <c r="T934" s="47" t="str">
        <f>IFERROR(__xludf.DUMMYFUNCTION("iferror(split(A934,"","",TRUE,TRUE),"""")"),"")</f>
        <v/>
      </c>
      <c r="U934" s="47"/>
      <c r="V934" s="47"/>
      <c r="W934" s="47"/>
      <c r="X934" s="46" t="str">
        <f>IFERROR(__xludf.DUMMYFUNCTION("if(T934="""","""",if($S934,""Not aligned w/ a specific learning goal."",T934&amp;"": ""&amp;vlookup(to_text(T934),'1.Learning-Goals'!$A$3:$B$100,2,FALSE)))"),"")</f>
        <v/>
      </c>
      <c r="Y934" s="46" t="str">
        <f>IFERROR(__xludf.DUMMYFUNCTION("if(U934="""","""",if($S934,""Not aligned w/ a specific learning goal."",U934&amp;"": ""&amp;vlookup(to_text(U934),'1.Learning-Goals'!$A$3:$B$100,2,FALSE)))"),"")</f>
        <v/>
      </c>
      <c r="Z934" s="46" t="str">
        <f>IFERROR(__xludf.DUMMYFUNCTION("if(V934="""","""",if($S934,""Not aligned w/ a specific learning goal."",V934&amp;"": ""&amp;vlookup(to_text(V934),'1.Learning-Goals'!$A$3:$B$100,2,FALSE)))"),"")</f>
        <v/>
      </c>
      <c r="AA934" s="46" t="str">
        <f>IFERROR(__xludf.DUMMYFUNCTION("if(W934="""","""",if($S934,""Not aligned w/ a specific learning goal."",W934&amp;"": ""&amp;vlookup(to_text(W934),'1.Learning-Goals'!$A$3:$B$100,2,FALSE)))"),"")</f>
        <v/>
      </c>
      <c r="AB934" s="48"/>
      <c r="AC934" s="48"/>
      <c r="AD934" s="48"/>
      <c r="AE934" s="48"/>
      <c r="AF934" s="48"/>
      <c r="AG934" s="48"/>
      <c r="AH934" s="48"/>
      <c r="AI934" s="48"/>
    </row>
    <row r="935">
      <c r="A935" s="41"/>
      <c r="B935" s="42" t="str">
        <f t="shared" si="1"/>
        <v/>
      </c>
      <c r="C935" s="38" t="s">
        <v>2621</v>
      </c>
      <c r="D935" s="43" t="s">
        <v>2622</v>
      </c>
      <c r="E935" s="38" t="s">
        <v>2076</v>
      </c>
      <c r="F935" s="38" t="s">
        <v>2125</v>
      </c>
      <c r="G935" s="43" t="s">
        <v>65</v>
      </c>
      <c r="H935" s="38" t="s">
        <v>7</v>
      </c>
      <c r="I935" s="43" t="s">
        <v>2126</v>
      </c>
      <c r="J935" s="43"/>
      <c r="K935" s="43"/>
      <c r="L935" s="43"/>
      <c r="M935" s="43"/>
      <c r="N935" s="43"/>
      <c r="O935" s="38" t="s">
        <v>2613</v>
      </c>
      <c r="P935" s="51" t="s">
        <v>2623</v>
      </c>
      <c r="Q935" s="45">
        <v>44451.0</v>
      </c>
      <c r="R935" s="46" t="str">
        <f>IFERROR(__xludf.DUMMYFUNCTION("if(isblank($A935),"""",REGEXREPLACE($A935,   "",?(\d),?"",  ""$1""&amp;""-""&amp;$H935))"),"")</f>
        <v/>
      </c>
      <c r="S935" s="47" t="b">
        <f t="shared" si="2"/>
        <v>0</v>
      </c>
      <c r="T935" s="47" t="str">
        <f>IFERROR(__xludf.DUMMYFUNCTION("iferror(split(A935,"","",TRUE,TRUE),"""")"),"")</f>
        <v/>
      </c>
      <c r="U935" s="47"/>
      <c r="V935" s="47"/>
      <c r="W935" s="47"/>
      <c r="X935" s="46" t="str">
        <f>IFERROR(__xludf.DUMMYFUNCTION("if(T935="""","""",if($S935,""Not aligned w/ a specific learning goal."",T935&amp;"": ""&amp;vlookup(to_text(T935),'1.Learning-Goals'!$A$3:$B$100,2,FALSE)))"),"")</f>
        <v/>
      </c>
      <c r="Y935" s="46" t="str">
        <f>IFERROR(__xludf.DUMMYFUNCTION("if(U935="""","""",if($S935,""Not aligned w/ a specific learning goal."",U935&amp;"": ""&amp;vlookup(to_text(U935),'1.Learning-Goals'!$A$3:$B$100,2,FALSE)))"),"")</f>
        <v/>
      </c>
      <c r="Z935" s="46" t="str">
        <f>IFERROR(__xludf.DUMMYFUNCTION("if(V935="""","""",if($S935,""Not aligned w/ a specific learning goal."",V935&amp;"": ""&amp;vlookup(to_text(V935),'1.Learning-Goals'!$A$3:$B$100,2,FALSE)))"),"")</f>
        <v/>
      </c>
      <c r="AA935" s="46" t="str">
        <f>IFERROR(__xludf.DUMMYFUNCTION("if(W935="""","""",if($S935,""Not aligned w/ a specific learning goal."",W935&amp;"": ""&amp;vlookup(to_text(W935),'1.Learning-Goals'!$A$3:$B$100,2,FALSE)))"),"")</f>
        <v/>
      </c>
      <c r="AB935" s="48"/>
      <c r="AC935" s="48"/>
      <c r="AD935" s="48"/>
      <c r="AE935" s="48"/>
      <c r="AF935" s="48"/>
      <c r="AG935" s="48"/>
      <c r="AH935" s="48"/>
      <c r="AI935" s="48"/>
    </row>
    <row r="936">
      <c r="A936" s="41"/>
      <c r="B936" s="42" t="str">
        <f t="shared" si="1"/>
        <v/>
      </c>
      <c r="C936" s="38" t="s">
        <v>2624</v>
      </c>
      <c r="D936" s="43" t="s">
        <v>2625</v>
      </c>
      <c r="E936" s="38" t="s">
        <v>2076</v>
      </c>
      <c r="F936" s="38" t="s">
        <v>2077</v>
      </c>
      <c r="G936" s="43" t="s">
        <v>65</v>
      </c>
      <c r="H936" s="38" t="s">
        <v>7</v>
      </c>
      <c r="I936" s="43" t="s">
        <v>2078</v>
      </c>
      <c r="J936" s="43"/>
      <c r="K936" s="43"/>
      <c r="L936" s="43"/>
      <c r="M936" s="43"/>
      <c r="N936" s="43"/>
      <c r="O936" s="38" t="s">
        <v>2626</v>
      </c>
      <c r="P936" s="51" t="s">
        <v>2627</v>
      </c>
      <c r="Q936" s="45">
        <v>44451.0</v>
      </c>
      <c r="R936" s="46" t="str">
        <f>IFERROR(__xludf.DUMMYFUNCTION("if(isblank($A936),"""",REGEXREPLACE($A936,   "",?(\d),?"",  ""$1""&amp;""-""&amp;$H936))"),"")</f>
        <v/>
      </c>
      <c r="S936" s="47" t="b">
        <f t="shared" si="2"/>
        <v>0</v>
      </c>
      <c r="T936" s="47" t="str">
        <f>IFERROR(__xludf.DUMMYFUNCTION("iferror(split(A936,"","",TRUE,TRUE),"""")"),"")</f>
        <v/>
      </c>
      <c r="U936" s="47"/>
      <c r="V936" s="47"/>
      <c r="W936" s="47"/>
      <c r="X936" s="46" t="str">
        <f>IFERROR(__xludf.DUMMYFUNCTION("if(T936="""","""",if($S936,""Not aligned w/ a specific learning goal."",T936&amp;"": ""&amp;vlookup(to_text(T936),'1.Learning-Goals'!$A$3:$B$100,2,FALSE)))"),"")</f>
        <v/>
      </c>
      <c r="Y936" s="46" t="str">
        <f>IFERROR(__xludf.DUMMYFUNCTION("if(U936="""","""",if($S936,""Not aligned w/ a specific learning goal."",U936&amp;"": ""&amp;vlookup(to_text(U936),'1.Learning-Goals'!$A$3:$B$100,2,FALSE)))"),"")</f>
        <v/>
      </c>
      <c r="Z936" s="46" t="str">
        <f>IFERROR(__xludf.DUMMYFUNCTION("if(V936="""","""",if($S936,""Not aligned w/ a specific learning goal."",V936&amp;"": ""&amp;vlookup(to_text(V936),'1.Learning-Goals'!$A$3:$B$100,2,FALSE)))"),"")</f>
        <v/>
      </c>
      <c r="AA936" s="46" t="str">
        <f>IFERROR(__xludf.DUMMYFUNCTION("if(W936="""","""",if($S936,""Not aligned w/ a specific learning goal."",W936&amp;"": ""&amp;vlookup(to_text(W936),'1.Learning-Goals'!$A$3:$B$100,2,FALSE)))"),"")</f>
        <v/>
      </c>
      <c r="AB936" s="48"/>
      <c r="AC936" s="48"/>
      <c r="AD936" s="48"/>
      <c r="AE936" s="48"/>
      <c r="AF936" s="48"/>
      <c r="AG936" s="48"/>
      <c r="AH936" s="48"/>
      <c r="AI936" s="48"/>
    </row>
    <row r="937">
      <c r="A937" s="41"/>
      <c r="B937" s="42" t="str">
        <f t="shared" si="1"/>
        <v/>
      </c>
      <c r="C937" s="38" t="s">
        <v>2628</v>
      </c>
      <c r="D937" s="43" t="s">
        <v>2629</v>
      </c>
      <c r="E937" s="38" t="s">
        <v>2076</v>
      </c>
      <c r="F937" s="38" t="s">
        <v>2077</v>
      </c>
      <c r="G937" s="43" t="s">
        <v>65</v>
      </c>
      <c r="H937" s="38" t="s">
        <v>7</v>
      </c>
      <c r="I937" s="43" t="s">
        <v>2078</v>
      </c>
      <c r="J937" s="43"/>
      <c r="K937" s="43"/>
      <c r="L937" s="43"/>
      <c r="M937" s="43"/>
      <c r="N937" s="43"/>
      <c r="O937" s="38" t="s">
        <v>2626</v>
      </c>
      <c r="P937" s="51" t="s">
        <v>2630</v>
      </c>
      <c r="Q937" s="45">
        <v>44451.0</v>
      </c>
      <c r="R937" s="46" t="str">
        <f>IFERROR(__xludf.DUMMYFUNCTION("if(isblank($A937),"""",REGEXREPLACE($A937,   "",?(\d),?"",  ""$1""&amp;""-""&amp;$H937))"),"")</f>
        <v/>
      </c>
      <c r="S937" s="47" t="b">
        <f t="shared" si="2"/>
        <v>0</v>
      </c>
      <c r="T937" s="47" t="str">
        <f>IFERROR(__xludf.DUMMYFUNCTION("iferror(split(A937,"","",TRUE,TRUE),"""")"),"")</f>
        <v/>
      </c>
      <c r="U937" s="47"/>
      <c r="V937" s="47"/>
      <c r="W937" s="47"/>
      <c r="X937" s="46" t="str">
        <f>IFERROR(__xludf.DUMMYFUNCTION("if(T937="""","""",if($S937,""Not aligned w/ a specific learning goal."",T937&amp;"": ""&amp;vlookup(to_text(T937),'1.Learning-Goals'!$A$3:$B$100,2,FALSE)))"),"")</f>
        <v/>
      </c>
      <c r="Y937" s="46" t="str">
        <f>IFERROR(__xludf.DUMMYFUNCTION("if(U937="""","""",if($S937,""Not aligned w/ a specific learning goal."",U937&amp;"": ""&amp;vlookup(to_text(U937),'1.Learning-Goals'!$A$3:$B$100,2,FALSE)))"),"")</f>
        <v/>
      </c>
      <c r="Z937" s="46" t="str">
        <f>IFERROR(__xludf.DUMMYFUNCTION("if(V937="""","""",if($S937,""Not aligned w/ a specific learning goal."",V937&amp;"": ""&amp;vlookup(to_text(V937),'1.Learning-Goals'!$A$3:$B$100,2,FALSE)))"),"")</f>
        <v/>
      </c>
      <c r="AA937" s="46" t="str">
        <f>IFERROR(__xludf.DUMMYFUNCTION("if(W937="""","""",if($S937,""Not aligned w/ a specific learning goal."",W937&amp;"": ""&amp;vlookup(to_text(W937),'1.Learning-Goals'!$A$3:$B$100,2,FALSE)))"),"")</f>
        <v/>
      </c>
      <c r="AB937" s="48"/>
      <c r="AC937" s="48"/>
      <c r="AD937" s="48"/>
      <c r="AE937" s="48"/>
      <c r="AF937" s="48"/>
      <c r="AG937" s="48"/>
      <c r="AH937" s="48"/>
      <c r="AI937" s="48"/>
    </row>
    <row r="938">
      <c r="A938" s="41"/>
      <c r="B938" s="42" t="str">
        <f t="shared" si="1"/>
        <v/>
      </c>
      <c r="C938" s="38" t="s">
        <v>2631</v>
      </c>
      <c r="D938" s="43" t="s">
        <v>2632</v>
      </c>
      <c r="E938" s="38" t="s">
        <v>2076</v>
      </c>
      <c r="F938" s="38" t="s">
        <v>2077</v>
      </c>
      <c r="G938" s="43" t="s">
        <v>65</v>
      </c>
      <c r="H938" s="38" t="s">
        <v>7</v>
      </c>
      <c r="I938" s="43" t="s">
        <v>2078</v>
      </c>
      <c r="J938" s="43"/>
      <c r="K938" s="43"/>
      <c r="L938" s="43"/>
      <c r="M938" s="43"/>
      <c r="N938" s="43"/>
      <c r="O938" s="38" t="s">
        <v>2626</v>
      </c>
      <c r="P938" s="51" t="s">
        <v>2633</v>
      </c>
      <c r="Q938" s="45">
        <v>44451.0</v>
      </c>
      <c r="R938" s="46" t="str">
        <f>IFERROR(__xludf.DUMMYFUNCTION("if(isblank($A938),"""",REGEXREPLACE($A938,   "",?(\d),?"",  ""$1""&amp;""-""&amp;$H938))"),"")</f>
        <v/>
      </c>
      <c r="S938" s="47" t="b">
        <f t="shared" si="2"/>
        <v>0</v>
      </c>
      <c r="T938" s="47" t="str">
        <f>IFERROR(__xludf.DUMMYFUNCTION("iferror(split(A938,"","",TRUE,TRUE),"""")"),"")</f>
        <v/>
      </c>
      <c r="U938" s="47"/>
      <c r="V938" s="47"/>
      <c r="W938" s="47"/>
      <c r="X938" s="46" t="str">
        <f>IFERROR(__xludf.DUMMYFUNCTION("if(T938="""","""",if($S938,""Not aligned w/ a specific learning goal."",T938&amp;"": ""&amp;vlookup(to_text(T938),'1.Learning-Goals'!$A$3:$B$100,2,FALSE)))"),"")</f>
        <v/>
      </c>
      <c r="Y938" s="46" t="str">
        <f>IFERROR(__xludf.DUMMYFUNCTION("if(U938="""","""",if($S938,""Not aligned w/ a specific learning goal."",U938&amp;"": ""&amp;vlookup(to_text(U938),'1.Learning-Goals'!$A$3:$B$100,2,FALSE)))"),"")</f>
        <v/>
      </c>
      <c r="Z938" s="46" t="str">
        <f>IFERROR(__xludf.DUMMYFUNCTION("if(V938="""","""",if($S938,""Not aligned w/ a specific learning goal."",V938&amp;"": ""&amp;vlookup(to_text(V938),'1.Learning-Goals'!$A$3:$B$100,2,FALSE)))"),"")</f>
        <v/>
      </c>
      <c r="AA938" s="46" t="str">
        <f>IFERROR(__xludf.DUMMYFUNCTION("if(W938="""","""",if($S938,""Not aligned w/ a specific learning goal."",W938&amp;"": ""&amp;vlookup(to_text(W938),'1.Learning-Goals'!$A$3:$B$100,2,FALSE)))"),"")</f>
        <v/>
      </c>
      <c r="AB938" s="48"/>
      <c r="AC938" s="48"/>
      <c r="AD938" s="48"/>
      <c r="AE938" s="48"/>
      <c r="AF938" s="48"/>
      <c r="AG938" s="48"/>
      <c r="AH938" s="48"/>
      <c r="AI938" s="48"/>
    </row>
    <row r="939">
      <c r="A939" s="41"/>
      <c r="B939" s="42" t="str">
        <f t="shared" si="1"/>
        <v/>
      </c>
      <c r="C939" s="38" t="s">
        <v>2634</v>
      </c>
      <c r="D939" s="43" t="s">
        <v>2635</v>
      </c>
      <c r="E939" s="38" t="s">
        <v>2076</v>
      </c>
      <c r="F939" s="38" t="s">
        <v>2077</v>
      </c>
      <c r="G939" s="43" t="s">
        <v>65</v>
      </c>
      <c r="H939" s="38" t="s">
        <v>7</v>
      </c>
      <c r="I939" s="43" t="s">
        <v>2078</v>
      </c>
      <c r="J939" s="43"/>
      <c r="K939" s="43"/>
      <c r="L939" s="43"/>
      <c r="M939" s="43"/>
      <c r="N939" s="43"/>
      <c r="O939" s="38" t="s">
        <v>2626</v>
      </c>
      <c r="P939" s="51" t="s">
        <v>2636</v>
      </c>
      <c r="Q939" s="45">
        <v>44451.0</v>
      </c>
      <c r="R939" s="46" t="str">
        <f>IFERROR(__xludf.DUMMYFUNCTION("if(isblank($A939),"""",REGEXREPLACE($A939,   "",?(\d),?"",  ""$1""&amp;""-""&amp;$H939))"),"")</f>
        <v/>
      </c>
      <c r="S939" s="47" t="b">
        <f t="shared" si="2"/>
        <v>0</v>
      </c>
      <c r="T939" s="47" t="str">
        <f>IFERROR(__xludf.DUMMYFUNCTION("iferror(split(A939,"","",TRUE,TRUE),"""")"),"")</f>
        <v/>
      </c>
      <c r="U939" s="47"/>
      <c r="V939" s="47"/>
      <c r="W939" s="47"/>
      <c r="X939" s="46" t="str">
        <f>IFERROR(__xludf.DUMMYFUNCTION("if(T939="""","""",if($S939,""Not aligned w/ a specific learning goal."",T939&amp;"": ""&amp;vlookup(to_text(T939),'1.Learning-Goals'!$A$3:$B$100,2,FALSE)))"),"")</f>
        <v/>
      </c>
      <c r="Y939" s="46" t="str">
        <f>IFERROR(__xludf.DUMMYFUNCTION("if(U939="""","""",if($S939,""Not aligned w/ a specific learning goal."",U939&amp;"": ""&amp;vlookup(to_text(U939),'1.Learning-Goals'!$A$3:$B$100,2,FALSE)))"),"")</f>
        <v/>
      </c>
      <c r="Z939" s="46" t="str">
        <f>IFERROR(__xludf.DUMMYFUNCTION("if(V939="""","""",if($S939,""Not aligned w/ a specific learning goal."",V939&amp;"": ""&amp;vlookup(to_text(V939),'1.Learning-Goals'!$A$3:$B$100,2,FALSE)))"),"")</f>
        <v/>
      </c>
      <c r="AA939" s="46" t="str">
        <f>IFERROR(__xludf.DUMMYFUNCTION("if(W939="""","""",if($S939,""Not aligned w/ a specific learning goal."",W939&amp;"": ""&amp;vlookup(to_text(W939),'1.Learning-Goals'!$A$3:$B$100,2,FALSE)))"),"")</f>
        <v/>
      </c>
      <c r="AB939" s="48"/>
      <c r="AC939" s="48"/>
      <c r="AD939" s="48"/>
      <c r="AE939" s="48"/>
      <c r="AF939" s="48"/>
      <c r="AG939" s="48"/>
      <c r="AH939" s="48"/>
      <c r="AI939" s="48"/>
    </row>
    <row r="940">
      <c r="A940" s="41"/>
      <c r="B940" s="42" t="str">
        <f t="shared" si="1"/>
        <v/>
      </c>
      <c r="C940" s="38" t="s">
        <v>2637</v>
      </c>
      <c r="D940" s="43" t="s">
        <v>2638</v>
      </c>
      <c r="E940" s="38" t="s">
        <v>2076</v>
      </c>
      <c r="F940" s="38" t="s">
        <v>2077</v>
      </c>
      <c r="G940" s="43" t="s">
        <v>65</v>
      </c>
      <c r="H940" s="38" t="s">
        <v>7</v>
      </c>
      <c r="I940" s="43" t="s">
        <v>2078</v>
      </c>
      <c r="J940" s="43"/>
      <c r="K940" s="43"/>
      <c r="L940" s="43"/>
      <c r="M940" s="43"/>
      <c r="N940" s="43"/>
      <c r="O940" s="38" t="s">
        <v>2626</v>
      </c>
      <c r="P940" s="51" t="s">
        <v>2639</v>
      </c>
      <c r="Q940" s="45">
        <v>44451.0</v>
      </c>
      <c r="R940" s="46" t="str">
        <f>IFERROR(__xludf.DUMMYFUNCTION("if(isblank($A940),"""",REGEXREPLACE($A940,   "",?(\d),?"",  ""$1""&amp;""-""&amp;$H940))"),"")</f>
        <v/>
      </c>
      <c r="S940" s="47" t="b">
        <f t="shared" si="2"/>
        <v>0</v>
      </c>
      <c r="T940" s="47" t="str">
        <f>IFERROR(__xludf.DUMMYFUNCTION("iferror(split(A940,"","",TRUE,TRUE),"""")"),"")</f>
        <v/>
      </c>
      <c r="U940" s="47"/>
      <c r="V940" s="47"/>
      <c r="W940" s="47"/>
      <c r="X940" s="46" t="str">
        <f>IFERROR(__xludf.DUMMYFUNCTION("if(T940="""","""",if($S940,""Not aligned w/ a specific learning goal."",T940&amp;"": ""&amp;vlookup(to_text(T940),'1.Learning-Goals'!$A$3:$B$100,2,FALSE)))"),"")</f>
        <v/>
      </c>
      <c r="Y940" s="46" t="str">
        <f>IFERROR(__xludf.DUMMYFUNCTION("if(U940="""","""",if($S940,""Not aligned w/ a specific learning goal."",U940&amp;"": ""&amp;vlookup(to_text(U940),'1.Learning-Goals'!$A$3:$B$100,2,FALSE)))"),"")</f>
        <v/>
      </c>
      <c r="Z940" s="46" t="str">
        <f>IFERROR(__xludf.DUMMYFUNCTION("if(V940="""","""",if($S940,""Not aligned w/ a specific learning goal."",V940&amp;"": ""&amp;vlookup(to_text(V940),'1.Learning-Goals'!$A$3:$B$100,2,FALSE)))"),"")</f>
        <v/>
      </c>
      <c r="AA940" s="46" t="str">
        <f>IFERROR(__xludf.DUMMYFUNCTION("if(W940="""","""",if($S940,""Not aligned w/ a specific learning goal."",W940&amp;"": ""&amp;vlookup(to_text(W940),'1.Learning-Goals'!$A$3:$B$100,2,FALSE)))"),"")</f>
        <v/>
      </c>
      <c r="AB940" s="48"/>
      <c r="AC940" s="48"/>
      <c r="AD940" s="48"/>
      <c r="AE940" s="48"/>
      <c r="AF940" s="48"/>
      <c r="AG940" s="48"/>
      <c r="AH940" s="48"/>
      <c r="AI940" s="48"/>
    </row>
    <row r="941">
      <c r="A941" s="41"/>
      <c r="B941" s="42" t="str">
        <f t="shared" si="1"/>
        <v/>
      </c>
      <c r="C941" s="38" t="s">
        <v>2640</v>
      </c>
      <c r="D941" s="43" t="s">
        <v>2641</v>
      </c>
      <c r="E941" s="38" t="s">
        <v>2076</v>
      </c>
      <c r="F941" s="38" t="s">
        <v>2077</v>
      </c>
      <c r="G941" s="43" t="s">
        <v>65</v>
      </c>
      <c r="H941" s="38" t="s">
        <v>7</v>
      </c>
      <c r="I941" s="43" t="s">
        <v>2078</v>
      </c>
      <c r="J941" s="43"/>
      <c r="K941" s="43"/>
      <c r="L941" s="43"/>
      <c r="M941" s="43"/>
      <c r="N941" s="43"/>
      <c r="O941" s="38" t="s">
        <v>2626</v>
      </c>
      <c r="P941" s="51" t="s">
        <v>2642</v>
      </c>
      <c r="Q941" s="45">
        <v>44451.0</v>
      </c>
      <c r="R941" s="46" t="str">
        <f>IFERROR(__xludf.DUMMYFUNCTION("if(isblank($A941),"""",REGEXREPLACE($A941,   "",?(\d),?"",  ""$1""&amp;""-""&amp;$H941))"),"")</f>
        <v/>
      </c>
      <c r="S941" s="47" t="b">
        <f t="shared" si="2"/>
        <v>0</v>
      </c>
      <c r="T941" s="47" t="str">
        <f>IFERROR(__xludf.DUMMYFUNCTION("iferror(split(A941,"","",TRUE,TRUE),"""")"),"")</f>
        <v/>
      </c>
      <c r="U941" s="47"/>
      <c r="V941" s="47"/>
      <c r="W941" s="47"/>
      <c r="X941" s="46" t="str">
        <f>IFERROR(__xludf.DUMMYFUNCTION("if(T941="""","""",if($S941,""Not aligned w/ a specific learning goal."",T941&amp;"": ""&amp;vlookup(to_text(T941),'1.Learning-Goals'!$A$3:$B$100,2,FALSE)))"),"")</f>
        <v/>
      </c>
      <c r="Y941" s="46" t="str">
        <f>IFERROR(__xludf.DUMMYFUNCTION("if(U941="""","""",if($S941,""Not aligned w/ a specific learning goal."",U941&amp;"": ""&amp;vlookup(to_text(U941),'1.Learning-Goals'!$A$3:$B$100,2,FALSE)))"),"")</f>
        <v/>
      </c>
      <c r="Z941" s="46" t="str">
        <f>IFERROR(__xludf.DUMMYFUNCTION("if(V941="""","""",if($S941,""Not aligned w/ a specific learning goal."",V941&amp;"": ""&amp;vlookup(to_text(V941),'1.Learning-Goals'!$A$3:$B$100,2,FALSE)))"),"")</f>
        <v/>
      </c>
      <c r="AA941" s="46" t="str">
        <f>IFERROR(__xludf.DUMMYFUNCTION("if(W941="""","""",if($S941,""Not aligned w/ a specific learning goal."",W941&amp;"": ""&amp;vlookup(to_text(W941),'1.Learning-Goals'!$A$3:$B$100,2,FALSE)))"),"")</f>
        <v/>
      </c>
      <c r="AB941" s="48"/>
      <c r="AC941" s="48"/>
      <c r="AD941" s="48"/>
      <c r="AE941" s="48"/>
      <c r="AF941" s="48"/>
      <c r="AG941" s="48"/>
      <c r="AH941" s="48"/>
      <c r="AI941" s="48"/>
    </row>
    <row r="942">
      <c r="A942" s="41"/>
      <c r="B942" s="42" t="str">
        <f t="shared" si="1"/>
        <v/>
      </c>
      <c r="C942" s="38" t="s">
        <v>2643</v>
      </c>
      <c r="D942" s="43" t="s">
        <v>2644</v>
      </c>
      <c r="E942" s="38" t="s">
        <v>2076</v>
      </c>
      <c r="F942" s="38" t="s">
        <v>2077</v>
      </c>
      <c r="G942" s="43" t="s">
        <v>65</v>
      </c>
      <c r="H942" s="38" t="s">
        <v>7</v>
      </c>
      <c r="I942" s="43" t="s">
        <v>2078</v>
      </c>
      <c r="J942" s="43"/>
      <c r="K942" s="43"/>
      <c r="L942" s="43"/>
      <c r="M942" s="43"/>
      <c r="N942" s="43"/>
      <c r="O942" s="38" t="s">
        <v>2626</v>
      </c>
      <c r="P942" s="51" t="s">
        <v>2645</v>
      </c>
      <c r="Q942" s="45">
        <v>44451.0</v>
      </c>
      <c r="R942" s="46" t="str">
        <f>IFERROR(__xludf.DUMMYFUNCTION("if(isblank($A942),"""",REGEXREPLACE($A942,   "",?(\d),?"",  ""$1""&amp;""-""&amp;$H942))"),"")</f>
        <v/>
      </c>
      <c r="S942" s="47" t="b">
        <f t="shared" si="2"/>
        <v>0</v>
      </c>
      <c r="T942" s="47" t="str">
        <f>IFERROR(__xludf.DUMMYFUNCTION("iferror(split(A942,"","",TRUE,TRUE),"""")"),"")</f>
        <v/>
      </c>
      <c r="U942" s="47"/>
      <c r="V942" s="47"/>
      <c r="W942" s="47"/>
      <c r="X942" s="46" t="str">
        <f>IFERROR(__xludf.DUMMYFUNCTION("if(T942="""","""",if($S942,""Not aligned w/ a specific learning goal."",T942&amp;"": ""&amp;vlookup(to_text(T942),'1.Learning-Goals'!$A$3:$B$100,2,FALSE)))"),"")</f>
        <v/>
      </c>
      <c r="Y942" s="46" t="str">
        <f>IFERROR(__xludf.DUMMYFUNCTION("if(U942="""","""",if($S942,""Not aligned w/ a specific learning goal."",U942&amp;"": ""&amp;vlookup(to_text(U942),'1.Learning-Goals'!$A$3:$B$100,2,FALSE)))"),"")</f>
        <v/>
      </c>
      <c r="Z942" s="46" t="str">
        <f>IFERROR(__xludf.DUMMYFUNCTION("if(V942="""","""",if($S942,""Not aligned w/ a specific learning goal."",V942&amp;"": ""&amp;vlookup(to_text(V942),'1.Learning-Goals'!$A$3:$B$100,2,FALSE)))"),"")</f>
        <v/>
      </c>
      <c r="AA942" s="46" t="str">
        <f>IFERROR(__xludf.DUMMYFUNCTION("if(W942="""","""",if($S942,""Not aligned w/ a specific learning goal."",W942&amp;"": ""&amp;vlookup(to_text(W942),'1.Learning-Goals'!$A$3:$B$100,2,FALSE)))"),"")</f>
        <v/>
      </c>
      <c r="AB942" s="48"/>
      <c r="AC942" s="48"/>
      <c r="AD942" s="48"/>
      <c r="AE942" s="48"/>
      <c r="AF942" s="48"/>
      <c r="AG942" s="48"/>
      <c r="AH942" s="48"/>
      <c r="AI942" s="48"/>
    </row>
    <row r="943">
      <c r="A943" s="41"/>
      <c r="B943" s="42" t="str">
        <f t="shared" si="1"/>
        <v/>
      </c>
      <c r="C943" s="38" t="s">
        <v>2646</v>
      </c>
      <c r="D943" s="43" t="s">
        <v>2647</v>
      </c>
      <c r="E943" s="38" t="s">
        <v>2076</v>
      </c>
      <c r="F943" s="38" t="s">
        <v>2077</v>
      </c>
      <c r="G943" s="43" t="s">
        <v>65</v>
      </c>
      <c r="H943" s="38" t="s">
        <v>7</v>
      </c>
      <c r="I943" s="43" t="s">
        <v>2078</v>
      </c>
      <c r="J943" s="43"/>
      <c r="K943" s="43"/>
      <c r="L943" s="43"/>
      <c r="M943" s="43"/>
      <c r="N943" s="43"/>
      <c r="O943" s="38" t="s">
        <v>2626</v>
      </c>
      <c r="P943" s="51" t="s">
        <v>2648</v>
      </c>
      <c r="Q943" s="45">
        <v>44451.0</v>
      </c>
      <c r="R943" s="46" t="str">
        <f>IFERROR(__xludf.DUMMYFUNCTION("if(isblank($A943),"""",REGEXREPLACE($A943,   "",?(\d),?"",  ""$1""&amp;""-""&amp;$H943))"),"")</f>
        <v/>
      </c>
      <c r="S943" s="47" t="b">
        <f t="shared" si="2"/>
        <v>0</v>
      </c>
      <c r="T943" s="47" t="str">
        <f>IFERROR(__xludf.DUMMYFUNCTION("iferror(split(A943,"","",TRUE,TRUE),"""")"),"")</f>
        <v/>
      </c>
      <c r="U943" s="47"/>
      <c r="V943" s="47"/>
      <c r="W943" s="47"/>
      <c r="X943" s="46" t="str">
        <f>IFERROR(__xludf.DUMMYFUNCTION("if(T943="""","""",if($S943,""Not aligned w/ a specific learning goal."",T943&amp;"": ""&amp;vlookup(to_text(T943),'1.Learning-Goals'!$A$3:$B$100,2,FALSE)))"),"")</f>
        <v/>
      </c>
      <c r="Y943" s="46" t="str">
        <f>IFERROR(__xludf.DUMMYFUNCTION("if(U943="""","""",if($S943,""Not aligned w/ a specific learning goal."",U943&amp;"": ""&amp;vlookup(to_text(U943),'1.Learning-Goals'!$A$3:$B$100,2,FALSE)))"),"")</f>
        <v/>
      </c>
      <c r="Z943" s="46" t="str">
        <f>IFERROR(__xludf.DUMMYFUNCTION("if(V943="""","""",if($S943,""Not aligned w/ a specific learning goal."",V943&amp;"": ""&amp;vlookup(to_text(V943),'1.Learning-Goals'!$A$3:$B$100,2,FALSE)))"),"")</f>
        <v/>
      </c>
      <c r="AA943" s="46" t="str">
        <f>IFERROR(__xludf.DUMMYFUNCTION("if(W943="""","""",if($S943,""Not aligned w/ a specific learning goal."",W943&amp;"": ""&amp;vlookup(to_text(W943),'1.Learning-Goals'!$A$3:$B$100,2,FALSE)))"),"")</f>
        <v/>
      </c>
      <c r="AB943" s="48"/>
      <c r="AC943" s="48"/>
      <c r="AD943" s="48"/>
      <c r="AE943" s="48"/>
      <c r="AF943" s="48"/>
      <c r="AG943" s="48"/>
      <c r="AH943" s="48"/>
      <c r="AI943" s="48"/>
    </row>
    <row r="944">
      <c r="A944" s="41"/>
      <c r="B944" s="42" t="str">
        <f t="shared" si="1"/>
        <v/>
      </c>
      <c r="C944" s="38" t="s">
        <v>2649</v>
      </c>
      <c r="D944" s="43" t="s">
        <v>2650</v>
      </c>
      <c r="E944" s="38" t="s">
        <v>2076</v>
      </c>
      <c r="F944" s="38" t="s">
        <v>2077</v>
      </c>
      <c r="G944" s="43" t="s">
        <v>65</v>
      </c>
      <c r="H944" s="38" t="s">
        <v>7</v>
      </c>
      <c r="I944" s="43" t="s">
        <v>2078</v>
      </c>
      <c r="J944" s="43"/>
      <c r="K944" s="43"/>
      <c r="L944" s="43"/>
      <c r="M944" s="43"/>
      <c r="N944" s="43"/>
      <c r="O944" s="38" t="s">
        <v>2626</v>
      </c>
      <c r="P944" s="51" t="s">
        <v>2651</v>
      </c>
      <c r="Q944" s="45">
        <v>44451.0</v>
      </c>
      <c r="R944" s="46" t="str">
        <f>IFERROR(__xludf.DUMMYFUNCTION("if(isblank($A944),"""",REGEXREPLACE($A944,   "",?(\d),?"",  ""$1""&amp;""-""&amp;$H944))"),"")</f>
        <v/>
      </c>
      <c r="S944" s="47" t="b">
        <f t="shared" si="2"/>
        <v>0</v>
      </c>
      <c r="T944" s="47" t="str">
        <f>IFERROR(__xludf.DUMMYFUNCTION("iferror(split(A944,"","",TRUE,TRUE),"""")"),"")</f>
        <v/>
      </c>
      <c r="U944" s="47"/>
      <c r="V944" s="47"/>
      <c r="W944" s="47"/>
      <c r="X944" s="46" t="str">
        <f>IFERROR(__xludf.DUMMYFUNCTION("if(T944="""","""",if($S944,""Not aligned w/ a specific learning goal."",T944&amp;"": ""&amp;vlookup(to_text(T944),'1.Learning-Goals'!$A$3:$B$100,2,FALSE)))"),"")</f>
        <v/>
      </c>
      <c r="Y944" s="46" t="str">
        <f>IFERROR(__xludf.DUMMYFUNCTION("if(U944="""","""",if($S944,""Not aligned w/ a specific learning goal."",U944&amp;"": ""&amp;vlookup(to_text(U944),'1.Learning-Goals'!$A$3:$B$100,2,FALSE)))"),"")</f>
        <v/>
      </c>
      <c r="Z944" s="46" t="str">
        <f>IFERROR(__xludf.DUMMYFUNCTION("if(V944="""","""",if($S944,""Not aligned w/ a specific learning goal."",V944&amp;"": ""&amp;vlookup(to_text(V944),'1.Learning-Goals'!$A$3:$B$100,2,FALSE)))"),"")</f>
        <v/>
      </c>
      <c r="AA944" s="46" t="str">
        <f>IFERROR(__xludf.DUMMYFUNCTION("if(W944="""","""",if($S944,""Not aligned w/ a specific learning goal."",W944&amp;"": ""&amp;vlookup(to_text(W944),'1.Learning-Goals'!$A$3:$B$100,2,FALSE)))"),"")</f>
        <v/>
      </c>
      <c r="AB944" s="48"/>
      <c r="AC944" s="48"/>
      <c r="AD944" s="48"/>
      <c r="AE944" s="48"/>
      <c r="AF944" s="48"/>
      <c r="AG944" s="48"/>
      <c r="AH944" s="48"/>
      <c r="AI944" s="48"/>
    </row>
    <row r="945">
      <c r="A945" s="41"/>
      <c r="B945" s="42" t="str">
        <f t="shared" si="1"/>
        <v/>
      </c>
      <c r="C945" s="38" t="s">
        <v>2652</v>
      </c>
      <c r="D945" s="43" t="s">
        <v>2653</v>
      </c>
      <c r="E945" s="38" t="s">
        <v>2076</v>
      </c>
      <c r="F945" s="38" t="s">
        <v>2077</v>
      </c>
      <c r="G945" s="43" t="s">
        <v>65</v>
      </c>
      <c r="H945" s="38" t="s">
        <v>7</v>
      </c>
      <c r="I945" s="43" t="s">
        <v>2078</v>
      </c>
      <c r="J945" s="43"/>
      <c r="K945" s="43"/>
      <c r="L945" s="43"/>
      <c r="M945" s="43"/>
      <c r="N945" s="43"/>
      <c r="O945" s="38" t="s">
        <v>2626</v>
      </c>
      <c r="P945" s="51" t="s">
        <v>2654</v>
      </c>
      <c r="Q945" s="45">
        <v>44451.0</v>
      </c>
      <c r="R945" s="46" t="str">
        <f>IFERROR(__xludf.DUMMYFUNCTION("if(isblank($A945),"""",REGEXREPLACE($A945,   "",?(\d),?"",  ""$1""&amp;""-""&amp;$H945))"),"")</f>
        <v/>
      </c>
      <c r="S945" s="47" t="b">
        <f t="shared" si="2"/>
        <v>0</v>
      </c>
      <c r="T945" s="47" t="str">
        <f>IFERROR(__xludf.DUMMYFUNCTION("iferror(split(A945,"","",TRUE,TRUE),"""")"),"")</f>
        <v/>
      </c>
      <c r="U945" s="47"/>
      <c r="V945" s="47"/>
      <c r="W945" s="47"/>
      <c r="X945" s="46" t="str">
        <f>IFERROR(__xludf.DUMMYFUNCTION("if(T945="""","""",if($S945,""Not aligned w/ a specific learning goal."",T945&amp;"": ""&amp;vlookup(to_text(T945),'1.Learning-Goals'!$A$3:$B$100,2,FALSE)))"),"")</f>
        <v/>
      </c>
      <c r="Y945" s="46" t="str">
        <f>IFERROR(__xludf.DUMMYFUNCTION("if(U945="""","""",if($S945,""Not aligned w/ a specific learning goal."",U945&amp;"": ""&amp;vlookup(to_text(U945),'1.Learning-Goals'!$A$3:$B$100,2,FALSE)))"),"")</f>
        <v/>
      </c>
      <c r="Z945" s="46" t="str">
        <f>IFERROR(__xludf.DUMMYFUNCTION("if(V945="""","""",if($S945,""Not aligned w/ a specific learning goal."",V945&amp;"": ""&amp;vlookup(to_text(V945),'1.Learning-Goals'!$A$3:$B$100,2,FALSE)))"),"")</f>
        <v/>
      </c>
      <c r="AA945" s="46" t="str">
        <f>IFERROR(__xludf.DUMMYFUNCTION("if(W945="""","""",if($S945,""Not aligned w/ a specific learning goal."",W945&amp;"": ""&amp;vlookup(to_text(W945),'1.Learning-Goals'!$A$3:$B$100,2,FALSE)))"),"")</f>
        <v/>
      </c>
      <c r="AB945" s="48"/>
      <c r="AC945" s="48"/>
      <c r="AD945" s="48"/>
      <c r="AE945" s="48"/>
      <c r="AF945" s="48"/>
      <c r="AG945" s="48"/>
      <c r="AH945" s="48"/>
      <c r="AI945" s="48"/>
    </row>
    <row r="946">
      <c r="A946" s="41"/>
      <c r="B946" s="42" t="str">
        <f t="shared" si="1"/>
        <v/>
      </c>
      <c r="C946" s="38" t="s">
        <v>2655</v>
      </c>
      <c r="D946" s="43" t="s">
        <v>2656</v>
      </c>
      <c r="E946" s="38" t="s">
        <v>2076</v>
      </c>
      <c r="F946" s="38" t="s">
        <v>2077</v>
      </c>
      <c r="G946" s="43" t="s">
        <v>65</v>
      </c>
      <c r="H946" s="38" t="s">
        <v>7</v>
      </c>
      <c r="I946" s="43" t="s">
        <v>2078</v>
      </c>
      <c r="J946" s="43"/>
      <c r="K946" s="43"/>
      <c r="L946" s="43"/>
      <c r="M946" s="43"/>
      <c r="N946" s="43"/>
      <c r="O946" s="38" t="s">
        <v>2626</v>
      </c>
      <c r="P946" s="51" t="s">
        <v>2657</v>
      </c>
      <c r="Q946" s="45">
        <v>44451.0</v>
      </c>
      <c r="R946" s="46" t="str">
        <f>IFERROR(__xludf.DUMMYFUNCTION("if(isblank($A946),"""",REGEXREPLACE($A946,   "",?(\d),?"",  ""$1""&amp;""-""&amp;$H946))"),"")</f>
        <v/>
      </c>
      <c r="S946" s="47" t="b">
        <f t="shared" si="2"/>
        <v>0</v>
      </c>
      <c r="T946" s="47" t="str">
        <f>IFERROR(__xludf.DUMMYFUNCTION("iferror(split(A946,"","",TRUE,TRUE),"""")"),"")</f>
        <v/>
      </c>
      <c r="U946" s="47"/>
      <c r="V946" s="47"/>
      <c r="W946" s="47"/>
      <c r="X946" s="46" t="str">
        <f>IFERROR(__xludf.DUMMYFUNCTION("if(T946="""","""",if($S946,""Not aligned w/ a specific learning goal."",T946&amp;"": ""&amp;vlookup(to_text(T946),'1.Learning-Goals'!$A$3:$B$100,2,FALSE)))"),"")</f>
        <v/>
      </c>
      <c r="Y946" s="46" t="str">
        <f>IFERROR(__xludf.DUMMYFUNCTION("if(U946="""","""",if($S946,""Not aligned w/ a specific learning goal."",U946&amp;"": ""&amp;vlookup(to_text(U946),'1.Learning-Goals'!$A$3:$B$100,2,FALSE)))"),"")</f>
        <v/>
      </c>
      <c r="Z946" s="46" t="str">
        <f>IFERROR(__xludf.DUMMYFUNCTION("if(V946="""","""",if($S946,""Not aligned w/ a specific learning goal."",V946&amp;"": ""&amp;vlookup(to_text(V946),'1.Learning-Goals'!$A$3:$B$100,2,FALSE)))"),"")</f>
        <v/>
      </c>
      <c r="AA946" s="46" t="str">
        <f>IFERROR(__xludf.DUMMYFUNCTION("if(W946="""","""",if($S946,""Not aligned w/ a specific learning goal."",W946&amp;"": ""&amp;vlookup(to_text(W946),'1.Learning-Goals'!$A$3:$B$100,2,FALSE)))"),"")</f>
        <v/>
      </c>
      <c r="AB946" s="48"/>
      <c r="AC946" s="48"/>
      <c r="AD946" s="48"/>
      <c r="AE946" s="48"/>
      <c r="AF946" s="48"/>
      <c r="AG946" s="48"/>
      <c r="AH946" s="48"/>
      <c r="AI946" s="48"/>
    </row>
    <row r="947">
      <c r="A947" s="41"/>
      <c r="B947" s="42" t="str">
        <f t="shared" si="1"/>
        <v/>
      </c>
      <c r="C947" s="38" t="s">
        <v>2658</v>
      </c>
      <c r="D947" s="43" t="s">
        <v>2659</v>
      </c>
      <c r="E947" s="38" t="s">
        <v>2076</v>
      </c>
      <c r="F947" s="38" t="s">
        <v>2077</v>
      </c>
      <c r="G947" s="43" t="s">
        <v>65</v>
      </c>
      <c r="H947" s="38" t="s">
        <v>7</v>
      </c>
      <c r="I947" s="43" t="s">
        <v>2078</v>
      </c>
      <c r="J947" s="43"/>
      <c r="K947" s="43"/>
      <c r="L947" s="43"/>
      <c r="M947" s="43"/>
      <c r="N947" s="43"/>
      <c r="O947" s="38" t="s">
        <v>2626</v>
      </c>
      <c r="P947" s="51" t="s">
        <v>2660</v>
      </c>
      <c r="Q947" s="45">
        <v>44451.0</v>
      </c>
      <c r="R947" s="46" t="str">
        <f>IFERROR(__xludf.DUMMYFUNCTION("if(isblank($A947),"""",REGEXREPLACE($A947,   "",?(\d),?"",  ""$1""&amp;""-""&amp;$H947))"),"")</f>
        <v/>
      </c>
      <c r="S947" s="47" t="b">
        <f t="shared" si="2"/>
        <v>0</v>
      </c>
      <c r="T947" s="47" t="str">
        <f>IFERROR(__xludf.DUMMYFUNCTION("iferror(split(A947,"","",TRUE,TRUE),"""")"),"")</f>
        <v/>
      </c>
      <c r="U947" s="47"/>
      <c r="V947" s="47"/>
      <c r="W947" s="47"/>
      <c r="X947" s="46" t="str">
        <f>IFERROR(__xludf.DUMMYFUNCTION("if(T947="""","""",if($S947,""Not aligned w/ a specific learning goal."",T947&amp;"": ""&amp;vlookup(to_text(T947),'1.Learning-Goals'!$A$3:$B$100,2,FALSE)))"),"")</f>
        <v/>
      </c>
      <c r="Y947" s="46" t="str">
        <f>IFERROR(__xludf.DUMMYFUNCTION("if(U947="""","""",if($S947,""Not aligned w/ a specific learning goal."",U947&amp;"": ""&amp;vlookup(to_text(U947),'1.Learning-Goals'!$A$3:$B$100,2,FALSE)))"),"")</f>
        <v/>
      </c>
      <c r="Z947" s="46" t="str">
        <f>IFERROR(__xludf.DUMMYFUNCTION("if(V947="""","""",if($S947,""Not aligned w/ a specific learning goal."",V947&amp;"": ""&amp;vlookup(to_text(V947),'1.Learning-Goals'!$A$3:$B$100,2,FALSE)))"),"")</f>
        <v/>
      </c>
      <c r="AA947" s="46" t="str">
        <f>IFERROR(__xludf.DUMMYFUNCTION("if(W947="""","""",if($S947,""Not aligned w/ a specific learning goal."",W947&amp;"": ""&amp;vlookup(to_text(W947),'1.Learning-Goals'!$A$3:$B$100,2,FALSE)))"),"")</f>
        <v/>
      </c>
      <c r="AB947" s="48"/>
      <c r="AC947" s="48"/>
      <c r="AD947" s="48"/>
      <c r="AE947" s="48"/>
      <c r="AF947" s="48"/>
      <c r="AG947" s="48"/>
      <c r="AH947" s="48"/>
      <c r="AI947" s="48"/>
    </row>
    <row r="948">
      <c r="A948" s="41"/>
      <c r="B948" s="42" t="str">
        <f t="shared" si="1"/>
        <v/>
      </c>
      <c r="C948" s="38" t="s">
        <v>2661</v>
      </c>
      <c r="D948" s="43" t="s">
        <v>2662</v>
      </c>
      <c r="E948" s="38" t="s">
        <v>2076</v>
      </c>
      <c r="F948" s="38" t="s">
        <v>2077</v>
      </c>
      <c r="G948" s="43" t="s">
        <v>65</v>
      </c>
      <c r="H948" s="38" t="s">
        <v>7</v>
      </c>
      <c r="I948" s="43" t="s">
        <v>2078</v>
      </c>
      <c r="J948" s="43"/>
      <c r="K948" s="43"/>
      <c r="L948" s="43"/>
      <c r="M948" s="43"/>
      <c r="N948" s="43"/>
      <c r="O948" s="38" t="s">
        <v>2626</v>
      </c>
      <c r="P948" s="51" t="s">
        <v>2663</v>
      </c>
      <c r="Q948" s="45">
        <v>44451.0</v>
      </c>
      <c r="R948" s="46" t="str">
        <f>IFERROR(__xludf.DUMMYFUNCTION("if(isblank($A948),"""",REGEXREPLACE($A948,   "",?(\d),?"",  ""$1""&amp;""-""&amp;$H948))"),"")</f>
        <v/>
      </c>
      <c r="S948" s="47" t="b">
        <f t="shared" si="2"/>
        <v>0</v>
      </c>
      <c r="T948" s="47" t="str">
        <f>IFERROR(__xludf.DUMMYFUNCTION("iferror(split(A948,"","",TRUE,TRUE),"""")"),"")</f>
        <v/>
      </c>
      <c r="U948" s="47"/>
      <c r="V948" s="47"/>
      <c r="W948" s="47"/>
      <c r="X948" s="46" t="str">
        <f>IFERROR(__xludf.DUMMYFUNCTION("if(T948="""","""",if($S948,""Not aligned w/ a specific learning goal."",T948&amp;"": ""&amp;vlookup(to_text(T948),'1.Learning-Goals'!$A$3:$B$100,2,FALSE)))"),"")</f>
        <v/>
      </c>
      <c r="Y948" s="46" t="str">
        <f>IFERROR(__xludf.DUMMYFUNCTION("if(U948="""","""",if($S948,""Not aligned w/ a specific learning goal."",U948&amp;"": ""&amp;vlookup(to_text(U948),'1.Learning-Goals'!$A$3:$B$100,2,FALSE)))"),"")</f>
        <v/>
      </c>
      <c r="Z948" s="46" t="str">
        <f>IFERROR(__xludf.DUMMYFUNCTION("if(V948="""","""",if($S948,""Not aligned w/ a specific learning goal."",V948&amp;"": ""&amp;vlookup(to_text(V948),'1.Learning-Goals'!$A$3:$B$100,2,FALSE)))"),"")</f>
        <v/>
      </c>
      <c r="AA948" s="46" t="str">
        <f>IFERROR(__xludf.DUMMYFUNCTION("if(W948="""","""",if($S948,""Not aligned w/ a specific learning goal."",W948&amp;"": ""&amp;vlookup(to_text(W948),'1.Learning-Goals'!$A$3:$B$100,2,FALSE)))"),"")</f>
        <v/>
      </c>
      <c r="AB948" s="48"/>
      <c r="AC948" s="48"/>
      <c r="AD948" s="48"/>
      <c r="AE948" s="48"/>
      <c r="AF948" s="48"/>
      <c r="AG948" s="48"/>
      <c r="AH948" s="48"/>
      <c r="AI948" s="48"/>
    </row>
    <row r="949">
      <c r="A949" s="41"/>
      <c r="B949" s="42" t="str">
        <f t="shared" si="1"/>
        <v/>
      </c>
      <c r="C949" s="38" t="s">
        <v>2664</v>
      </c>
      <c r="D949" s="43" t="s">
        <v>2665</v>
      </c>
      <c r="E949" s="38" t="s">
        <v>2076</v>
      </c>
      <c r="F949" s="38" t="s">
        <v>2077</v>
      </c>
      <c r="G949" s="43" t="s">
        <v>65</v>
      </c>
      <c r="H949" s="38" t="s">
        <v>7</v>
      </c>
      <c r="I949" s="43" t="s">
        <v>2078</v>
      </c>
      <c r="J949" s="43"/>
      <c r="K949" s="43"/>
      <c r="L949" s="43"/>
      <c r="M949" s="43"/>
      <c r="N949" s="43"/>
      <c r="O949" s="38" t="s">
        <v>2626</v>
      </c>
      <c r="P949" s="51" t="s">
        <v>2666</v>
      </c>
      <c r="Q949" s="45">
        <v>44451.0</v>
      </c>
      <c r="R949" s="46" t="str">
        <f>IFERROR(__xludf.DUMMYFUNCTION("if(isblank($A949),"""",REGEXREPLACE($A949,   "",?(\d),?"",  ""$1""&amp;""-""&amp;$H949))"),"")</f>
        <v/>
      </c>
      <c r="S949" s="47" t="b">
        <f t="shared" si="2"/>
        <v>0</v>
      </c>
      <c r="T949" s="47" t="str">
        <f>IFERROR(__xludf.DUMMYFUNCTION("iferror(split(A949,"","",TRUE,TRUE),"""")"),"")</f>
        <v/>
      </c>
      <c r="U949" s="47"/>
      <c r="V949" s="47"/>
      <c r="W949" s="47"/>
      <c r="X949" s="46" t="str">
        <f>IFERROR(__xludf.DUMMYFUNCTION("if(T949="""","""",if($S949,""Not aligned w/ a specific learning goal."",T949&amp;"": ""&amp;vlookup(to_text(T949),'1.Learning-Goals'!$A$3:$B$100,2,FALSE)))"),"")</f>
        <v/>
      </c>
      <c r="Y949" s="46" t="str">
        <f>IFERROR(__xludf.DUMMYFUNCTION("if(U949="""","""",if($S949,""Not aligned w/ a specific learning goal."",U949&amp;"": ""&amp;vlookup(to_text(U949),'1.Learning-Goals'!$A$3:$B$100,2,FALSE)))"),"")</f>
        <v/>
      </c>
      <c r="Z949" s="46" t="str">
        <f>IFERROR(__xludf.DUMMYFUNCTION("if(V949="""","""",if($S949,""Not aligned w/ a specific learning goal."",V949&amp;"": ""&amp;vlookup(to_text(V949),'1.Learning-Goals'!$A$3:$B$100,2,FALSE)))"),"")</f>
        <v/>
      </c>
      <c r="AA949" s="46" t="str">
        <f>IFERROR(__xludf.DUMMYFUNCTION("if(W949="""","""",if($S949,""Not aligned w/ a specific learning goal."",W949&amp;"": ""&amp;vlookup(to_text(W949),'1.Learning-Goals'!$A$3:$B$100,2,FALSE)))"),"")</f>
        <v/>
      </c>
      <c r="AB949" s="48"/>
      <c r="AC949" s="48"/>
      <c r="AD949" s="48"/>
      <c r="AE949" s="48"/>
      <c r="AF949" s="48"/>
      <c r="AG949" s="48"/>
      <c r="AH949" s="48"/>
      <c r="AI949" s="48"/>
    </row>
    <row r="950">
      <c r="A950" s="41"/>
      <c r="B950" s="42" t="str">
        <f t="shared" si="1"/>
        <v/>
      </c>
      <c r="C950" s="38" t="s">
        <v>2667</v>
      </c>
      <c r="D950" s="43" t="s">
        <v>2668</v>
      </c>
      <c r="E950" s="38" t="s">
        <v>2076</v>
      </c>
      <c r="F950" s="38" t="s">
        <v>2125</v>
      </c>
      <c r="G950" s="43" t="s">
        <v>65</v>
      </c>
      <c r="H950" s="38" t="s">
        <v>7</v>
      </c>
      <c r="I950" s="43" t="s">
        <v>2126</v>
      </c>
      <c r="J950" s="43"/>
      <c r="K950" s="43"/>
      <c r="L950" s="43"/>
      <c r="M950" s="43"/>
      <c r="N950" s="43"/>
      <c r="O950" s="38" t="s">
        <v>2669</v>
      </c>
      <c r="P950" s="51" t="s">
        <v>2670</v>
      </c>
      <c r="Q950" s="45">
        <v>44451.0</v>
      </c>
      <c r="R950" s="46" t="str">
        <f>IFERROR(__xludf.DUMMYFUNCTION("if(isblank($A950),"""",REGEXREPLACE($A950,   "",?(\d),?"",  ""$1""&amp;""-""&amp;$H950))"),"")</f>
        <v/>
      </c>
      <c r="S950" s="47" t="b">
        <f t="shared" si="2"/>
        <v>0</v>
      </c>
      <c r="T950" s="47" t="str">
        <f>IFERROR(__xludf.DUMMYFUNCTION("iferror(split(A950,"","",TRUE,TRUE),"""")"),"")</f>
        <v/>
      </c>
      <c r="U950" s="47"/>
      <c r="V950" s="47"/>
      <c r="W950" s="47"/>
      <c r="X950" s="46" t="str">
        <f>IFERROR(__xludf.DUMMYFUNCTION("if(T950="""","""",if($S950,""Not aligned w/ a specific learning goal."",T950&amp;"": ""&amp;vlookup(to_text(T950),'1.Learning-Goals'!$A$3:$B$100,2,FALSE)))"),"")</f>
        <v/>
      </c>
      <c r="Y950" s="46" t="str">
        <f>IFERROR(__xludf.DUMMYFUNCTION("if(U950="""","""",if($S950,""Not aligned w/ a specific learning goal."",U950&amp;"": ""&amp;vlookup(to_text(U950),'1.Learning-Goals'!$A$3:$B$100,2,FALSE)))"),"")</f>
        <v/>
      </c>
      <c r="Z950" s="46" t="str">
        <f>IFERROR(__xludf.DUMMYFUNCTION("if(V950="""","""",if($S950,""Not aligned w/ a specific learning goal."",V950&amp;"": ""&amp;vlookup(to_text(V950),'1.Learning-Goals'!$A$3:$B$100,2,FALSE)))"),"")</f>
        <v/>
      </c>
      <c r="AA950" s="46" t="str">
        <f>IFERROR(__xludf.DUMMYFUNCTION("if(W950="""","""",if($S950,""Not aligned w/ a specific learning goal."",W950&amp;"": ""&amp;vlookup(to_text(W950),'1.Learning-Goals'!$A$3:$B$100,2,FALSE)))"),"")</f>
        <v/>
      </c>
      <c r="AB950" s="48"/>
      <c r="AC950" s="48"/>
      <c r="AD950" s="48"/>
      <c r="AE950" s="48"/>
      <c r="AF950" s="48"/>
      <c r="AG950" s="48"/>
      <c r="AH950" s="48"/>
      <c r="AI950" s="48"/>
    </row>
    <row r="951">
      <c r="A951" s="41"/>
      <c r="B951" s="42" t="str">
        <f t="shared" si="1"/>
        <v/>
      </c>
      <c r="C951" s="38" t="s">
        <v>2671</v>
      </c>
      <c r="D951" s="43" t="s">
        <v>2672</v>
      </c>
      <c r="E951" s="38" t="s">
        <v>2076</v>
      </c>
      <c r="F951" s="38" t="s">
        <v>2125</v>
      </c>
      <c r="G951" s="43" t="s">
        <v>65</v>
      </c>
      <c r="H951" s="38" t="s">
        <v>7</v>
      </c>
      <c r="I951" s="43" t="s">
        <v>2126</v>
      </c>
      <c r="J951" s="43"/>
      <c r="K951" s="43"/>
      <c r="L951" s="43"/>
      <c r="M951" s="43"/>
      <c r="N951" s="43"/>
      <c r="O951" s="38" t="s">
        <v>2669</v>
      </c>
      <c r="P951" s="51" t="s">
        <v>2673</v>
      </c>
      <c r="Q951" s="45">
        <v>44451.0</v>
      </c>
      <c r="R951" s="46" t="str">
        <f>IFERROR(__xludf.DUMMYFUNCTION("if(isblank($A951),"""",REGEXREPLACE($A951,   "",?(\d),?"",  ""$1""&amp;""-""&amp;$H951))"),"")</f>
        <v/>
      </c>
      <c r="S951" s="47" t="b">
        <f t="shared" si="2"/>
        <v>0</v>
      </c>
      <c r="T951" s="47" t="str">
        <f>IFERROR(__xludf.DUMMYFUNCTION("iferror(split(A951,"","",TRUE,TRUE),"""")"),"")</f>
        <v/>
      </c>
      <c r="U951" s="47"/>
      <c r="V951" s="47"/>
      <c r="W951" s="47"/>
      <c r="X951" s="46" t="str">
        <f>IFERROR(__xludf.DUMMYFUNCTION("if(T951="""","""",if($S951,""Not aligned w/ a specific learning goal."",T951&amp;"": ""&amp;vlookup(to_text(T951),'1.Learning-Goals'!$A$3:$B$100,2,FALSE)))"),"")</f>
        <v/>
      </c>
      <c r="Y951" s="46" t="str">
        <f>IFERROR(__xludf.DUMMYFUNCTION("if(U951="""","""",if($S951,""Not aligned w/ a specific learning goal."",U951&amp;"": ""&amp;vlookup(to_text(U951),'1.Learning-Goals'!$A$3:$B$100,2,FALSE)))"),"")</f>
        <v/>
      </c>
      <c r="Z951" s="46" t="str">
        <f>IFERROR(__xludf.DUMMYFUNCTION("if(V951="""","""",if($S951,""Not aligned w/ a specific learning goal."",V951&amp;"": ""&amp;vlookup(to_text(V951),'1.Learning-Goals'!$A$3:$B$100,2,FALSE)))"),"")</f>
        <v/>
      </c>
      <c r="AA951" s="46" t="str">
        <f>IFERROR(__xludf.DUMMYFUNCTION("if(W951="""","""",if($S951,""Not aligned w/ a specific learning goal."",W951&amp;"": ""&amp;vlookup(to_text(W951),'1.Learning-Goals'!$A$3:$B$100,2,FALSE)))"),"")</f>
        <v/>
      </c>
      <c r="AB951" s="48"/>
      <c r="AC951" s="48"/>
      <c r="AD951" s="48"/>
      <c r="AE951" s="48"/>
      <c r="AF951" s="48"/>
      <c r="AG951" s="48"/>
      <c r="AH951" s="48"/>
      <c r="AI951" s="48"/>
    </row>
    <row r="952">
      <c r="A952" s="41"/>
      <c r="B952" s="42" t="str">
        <f t="shared" si="1"/>
        <v/>
      </c>
      <c r="C952" s="38" t="s">
        <v>2674</v>
      </c>
      <c r="D952" s="43" t="s">
        <v>2675</v>
      </c>
      <c r="E952" s="38" t="s">
        <v>2076</v>
      </c>
      <c r="F952" s="38" t="s">
        <v>2125</v>
      </c>
      <c r="G952" s="43" t="s">
        <v>65</v>
      </c>
      <c r="H952" s="38" t="s">
        <v>7</v>
      </c>
      <c r="I952" s="43" t="s">
        <v>2126</v>
      </c>
      <c r="J952" s="43"/>
      <c r="K952" s="43"/>
      <c r="L952" s="43"/>
      <c r="M952" s="43"/>
      <c r="N952" s="43"/>
      <c r="O952" s="38" t="s">
        <v>2669</v>
      </c>
      <c r="P952" s="51" t="s">
        <v>2676</v>
      </c>
      <c r="Q952" s="45">
        <v>44451.0</v>
      </c>
      <c r="R952" s="46" t="str">
        <f>IFERROR(__xludf.DUMMYFUNCTION("if(isblank($A952),"""",REGEXREPLACE($A952,   "",?(\d),?"",  ""$1""&amp;""-""&amp;$H952))"),"")</f>
        <v/>
      </c>
      <c r="S952" s="47" t="b">
        <f t="shared" si="2"/>
        <v>0</v>
      </c>
      <c r="T952" s="47" t="str">
        <f>IFERROR(__xludf.DUMMYFUNCTION("iferror(split(A952,"","",TRUE,TRUE),"""")"),"")</f>
        <v/>
      </c>
      <c r="U952" s="47"/>
      <c r="V952" s="47"/>
      <c r="W952" s="47"/>
      <c r="X952" s="46" t="str">
        <f>IFERROR(__xludf.DUMMYFUNCTION("if(T952="""","""",if($S952,""Not aligned w/ a specific learning goal."",T952&amp;"": ""&amp;vlookup(to_text(T952),'1.Learning-Goals'!$A$3:$B$100,2,FALSE)))"),"")</f>
        <v/>
      </c>
      <c r="Y952" s="46" t="str">
        <f>IFERROR(__xludf.DUMMYFUNCTION("if(U952="""","""",if($S952,""Not aligned w/ a specific learning goal."",U952&amp;"": ""&amp;vlookup(to_text(U952),'1.Learning-Goals'!$A$3:$B$100,2,FALSE)))"),"")</f>
        <v/>
      </c>
      <c r="Z952" s="46" t="str">
        <f>IFERROR(__xludf.DUMMYFUNCTION("if(V952="""","""",if($S952,""Not aligned w/ a specific learning goal."",V952&amp;"": ""&amp;vlookup(to_text(V952),'1.Learning-Goals'!$A$3:$B$100,2,FALSE)))"),"")</f>
        <v/>
      </c>
      <c r="AA952" s="46" t="str">
        <f>IFERROR(__xludf.DUMMYFUNCTION("if(W952="""","""",if($S952,""Not aligned w/ a specific learning goal."",W952&amp;"": ""&amp;vlookup(to_text(W952),'1.Learning-Goals'!$A$3:$B$100,2,FALSE)))"),"")</f>
        <v/>
      </c>
      <c r="AB952" s="48"/>
      <c r="AC952" s="48"/>
      <c r="AD952" s="48"/>
      <c r="AE952" s="48"/>
      <c r="AF952" s="48"/>
      <c r="AG952" s="48"/>
      <c r="AH952" s="48"/>
      <c r="AI952" s="48"/>
    </row>
    <row r="953">
      <c r="A953" s="41"/>
      <c r="B953" s="42" t="str">
        <f t="shared" si="1"/>
        <v/>
      </c>
      <c r="C953" s="38" t="s">
        <v>2677</v>
      </c>
      <c r="D953" s="43" t="s">
        <v>2678</v>
      </c>
      <c r="E953" s="38" t="s">
        <v>2076</v>
      </c>
      <c r="F953" s="38" t="s">
        <v>2125</v>
      </c>
      <c r="G953" s="43" t="s">
        <v>65</v>
      </c>
      <c r="H953" s="38" t="s">
        <v>7</v>
      </c>
      <c r="I953" s="43" t="s">
        <v>2126</v>
      </c>
      <c r="J953" s="43"/>
      <c r="K953" s="43"/>
      <c r="L953" s="43"/>
      <c r="M953" s="43"/>
      <c r="N953" s="43"/>
      <c r="O953" s="38" t="s">
        <v>2669</v>
      </c>
      <c r="P953" s="51" t="s">
        <v>2679</v>
      </c>
      <c r="Q953" s="45">
        <v>44451.0</v>
      </c>
      <c r="R953" s="46" t="str">
        <f>IFERROR(__xludf.DUMMYFUNCTION("if(isblank($A953),"""",REGEXREPLACE($A953,   "",?(\d),?"",  ""$1""&amp;""-""&amp;$H953))"),"")</f>
        <v/>
      </c>
      <c r="S953" s="47" t="b">
        <f t="shared" si="2"/>
        <v>0</v>
      </c>
      <c r="T953" s="47" t="str">
        <f>IFERROR(__xludf.DUMMYFUNCTION("iferror(split(A953,"","",TRUE,TRUE),"""")"),"")</f>
        <v/>
      </c>
      <c r="U953" s="47"/>
      <c r="V953" s="47"/>
      <c r="W953" s="47"/>
      <c r="X953" s="46" t="str">
        <f>IFERROR(__xludf.DUMMYFUNCTION("if(T953="""","""",if($S953,""Not aligned w/ a specific learning goal."",T953&amp;"": ""&amp;vlookup(to_text(T953),'1.Learning-Goals'!$A$3:$B$100,2,FALSE)))"),"")</f>
        <v/>
      </c>
      <c r="Y953" s="46" t="str">
        <f>IFERROR(__xludf.DUMMYFUNCTION("if(U953="""","""",if($S953,""Not aligned w/ a specific learning goal."",U953&amp;"": ""&amp;vlookup(to_text(U953),'1.Learning-Goals'!$A$3:$B$100,2,FALSE)))"),"")</f>
        <v/>
      </c>
      <c r="Z953" s="46" t="str">
        <f>IFERROR(__xludf.DUMMYFUNCTION("if(V953="""","""",if($S953,""Not aligned w/ a specific learning goal."",V953&amp;"": ""&amp;vlookup(to_text(V953),'1.Learning-Goals'!$A$3:$B$100,2,FALSE)))"),"")</f>
        <v/>
      </c>
      <c r="AA953" s="46" t="str">
        <f>IFERROR(__xludf.DUMMYFUNCTION("if(W953="""","""",if($S953,""Not aligned w/ a specific learning goal."",W953&amp;"": ""&amp;vlookup(to_text(W953),'1.Learning-Goals'!$A$3:$B$100,2,FALSE)))"),"")</f>
        <v/>
      </c>
      <c r="AB953" s="48"/>
      <c r="AC953" s="48"/>
      <c r="AD953" s="48"/>
      <c r="AE953" s="48"/>
      <c r="AF953" s="48"/>
      <c r="AG953" s="48"/>
      <c r="AH953" s="48"/>
      <c r="AI953" s="48"/>
    </row>
    <row r="954">
      <c r="A954" s="41"/>
      <c r="B954" s="42" t="str">
        <f t="shared" si="1"/>
        <v/>
      </c>
      <c r="C954" s="38" t="s">
        <v>2680</v>
      </c>
      <c r="D954" s="43" t="s">
        <v>2681</v>
      </c>
      <c r="E954" s="38" t="s">
        <v>2076</v>
      </c>
      <c r="F954" s="38" t="s">
        <v>2125</v>
      </c>
      <c r="G954" s="43" t="s">
        <v>65</v>
      </c>
      <c r="H954" s="38" t="s">
        <v>7</v>
      </c>
      <c r="I954" s="43" t="s">
        <v>2126</v>
      </c>
      <c r="J954" s="43"/>
      <c r="K954" s="43"/>
      <c r="L954" s="43"/>
      <c r="M954" s="43"/>
      <c r="N954" s="43"/>
      <c r="O954" s="38" t="s">
        <v>2669</v>
      </c>
      <c r="P954" s="51" t="s">
        <v>2682</v>
      </c>
      <c r="Q954" s="45">
        <v>44451.0</v>
      </c>
      <c r="R954" s="46" t="str">
        <f>IFERROR(__xludf.DUMMYFUNCTION("if(isblank($A954),"""",REGEXREPLACE($A954,   "",?(\d),?"",  ""$1""&amp;""-""&amp;$H954))"),"")</f>
        <v/>
      </c>
      <c r="S954" s="47" t="b">
        <f t="shared" si="2"/>
        <v>0</v>
      </c>
      <c r="T954" s="47" t="str">
        <f>IFERROR(__xludf.DUMMYFUNCTION("iferror(split(A954,"","",TRUE,TRUE),"""")"),"")</f>
        <v/>
      </c>
      <c r="U954" s="47"/>
      <c r="V954" s="47"/>
      <c r="W954" s="47"/>
      <c r="X954" s="46" t="str">
        <f>IFERROR(__xludf.DUMMYFUNCTION("if(T954="""","""",if($S954,""Not aligned w/ a specific learning goal."",T954&amp;"": ""&amp;vlookup(to_text(T954),'1.Learning-Goals'!$A$3:$B$100,2,FALSE)))"),"")</f>
        <v/>
      </c>
      <c r="Y954" s="46" t="str">
        <f>IFERROR(__xludf.DUMMYFUNCTION("if(U954="""","""",if($S954,""Not aligned w/ a specific learning goal."",U954&amp;"": ""&amp;vlookup(to_text(U954),'1.Learning-Goals'!$A$3:$B$100,2,FALSE)))"),"")</f>
        <v/>
      </c>
      <c r="Z954" s="46" t="str">
        <f>IFERROR(__xludf.DUMMYFUNCTION("if(V954="""","""",if($S954,""Not aligned w/ a specific learning goal."",V954&amp;"": ""&amp;vlookup(to_text(V954),'1.Learning-Goals'!$A$3:$B$100,2,FALSE)))"),"")</f>
        <v/>
      </c>
      <c r="AA954" s="46" t="str">
        <f>IFERROR(__xludf.DUMMYFUNCTION("if(W954="""","""",if($S954,""Not aligned w/ a specific learning goal."",W954&amp;"": ""&amp;vlookup(to_text(W954),'1.Learning-Goals'!$A$3:$B$100,2,FALSE)))"),"")</f>
        <v/>
      </c>
      <c r="AB954" s="48"/>
      <c r="AC954" s="48"/>
      <c r="AD954" s="48"/>
      <c r="AE954" s="48"/>
      <c r="AF954" s="48"/>
      <c r="AG954" s="48"/>
      <c r="AH954" s="48"/>
      <c r="AI954" s="48"/>
    </row>
    <row r="955">
      <c r="A955" s="41"/>
      <c r="B955" s="42" t="str">
        <f t="shared" si="1"/>
        <v/>
      </c>
      <c r="C955" s="38" t="s">
        <v>2683</v>
      </c>
      <c r="D955" s="43" t="s">
        <v>2684</v>
      </c>
      <c r="E955" s="38" t="s">
        <v>2076</v>
      </c>
      <c r="F955" s="38" t="s">
        <v>2125</v>
      </c>
      <c r="G955" s="43" t="s">
        <v>65</v>
      </c>
      <c r="H955" s="38" t="s">
        <v>7</v>
      </c>
      <c r="I955" s="43" t="s">
        <v>2126</v>
      </c>
      <c r="J955" s="43"/>
      <c r="K955" s="43"/>
      <c r="L955" s="43"/>
      <c r="M955" s="43"/>
      <c r="N955" s="43"/>
      <c r="O955" s="38" t="s">
        <v>2669</v>
      </c>
      <c r="P955" s="51" t="s">
        <v>2685</v>
      </c>
      <c r="Q955" s="45">
        <v>44451.0</v>
      </c>
      <c r="R955" s="46" t="str">
        <f>IFERROR(__xludf.DUMMYFUNCTION("if(isblank($A955),"""",REGEXREPLACE($A955,   "",?(\d),?"",  ""$1""&amp;""-""&amp;$H955))"),"")</f>
        <v/>
      </c>
      <c r="S955" s="47" t="b">
        <f t="shared" si="2"/>
        <v>0</v>
      </c>
      <c r="T955" s="47" t="str">
        <f>IFERROR(__xludf.DUMMYFUNCTION("iferror(split(A955,"","",TRUE,TRUE),"""")"),"")</f>
        <v/>
      </c>
      <c r="U955" s="47"/>
      <c r="V955" s="47"/>
      <c r="W955" s="47"/>
      <c r="X955" s="46" t="str">
        <f>IFERROR(__xludf.DUMMYFUNCTION("if(T955="""","""",if($S955,""Not aligned w/ a specific learning goal."",T955&amp;"": ""&amp;vlookup(to_text(T955),'1.Learning-Goals'!$A$3:$B$100,2,FALSE)))"),"")</f>
        <v/>
      </c>
      <c r="Y955" s="46" t="str">
        <f>IFERROR(__xludf.DUMMYFUNCTION("if(U955="""","""",if($S955,""Not aligned w/ a specific learning goal."",U955&amp;"": ""&amp;vlookup(to_text(U955),'1.Learning-Goals'!$A$3:$B$100,2,FALSE)))"),"")</f>
        <v/>
      </c>
      <c r="Z955" s="46" t="str">
        <f>IFERROR(__xludf.DUMMYFUNCTION("if(V955="""","""",if($S955,""Not aligned w/ a specific learning goal."",V955&amp;"": ""&amp;vlookup(to_text(V955),'1.Learning-Goals'!$A$3:$B$100,2,FALSE)))"),"")</f>
        <v/>
      </c>
      <c r="AA955" s="46" t="str">
        <f>IFERROR(__xludf.DUMMYFUNCTION("if(W955="""","""",if($S955,""Not aligned w/ a specific learning goal."",W955&amp;"": ""&amp;vlookup(to_text(W955),'1.Learning-Goals'!$A$3:$B$100,2,FALSE)))"),"")</f>
        <v/>
      </c>
      <c r="AB955" s="48"/>
      <c r="AC955" s="48"/>
      <c r="AD955" s="48"/>
      <c r="AE955" s="48"/>
      <c r="AF955" s="48"/>
      <c r="AG955" s="48"/>
      <c r="AH955" s="48"/>
      <c r="AI955" s="48"/>
    </row>
    <row r="956">
      <c r="A956" s="41"/>
      <c r="B956" s="42" t="str">
        <f t="shared" si="1"/>
        <v/>
      </c>
      <c r="C956" s="38" t="s">
        <v>2686</v>
      </c>
      <c r="D956" s="43" t="s">
        <v>2687</v>
      </c>
      <c r="E956" s="38" t="s">
        <v>2076</v>
      </c>
      <c r="F956" s="38" t="s">
        <v>2125</v>
      </c>
      <c r="G956" s="43" t="s">
        <v>65</v>
      </c>
      <c r="H956" s="38" t="s">
        <v>7</v>
      </c>
      <c r="I956" s="43" t="s">
        <v>2126</v>
      </c>
      <c r="J956" s="43"/>
      <c r="K956" s="43"/>
      <c r="L956" s="43"/>
      <c r="M956" s="43"/>
      <c r="N956" s="43"/>
      <c r="O956" s="38" t="s">
        <v>2669</v>
      </c>
      <c r="P956" s="51" t="s">
        <v>2688</v>
      </c>
      <c r="Q956" s="45">
        <v>44451.0</v>
      </c>
      <c r="R956" s="46" t="str">
        <f>IFERROR(__xludf.DUMMYFUNCTION("if(isblank($A956),"""",REGEXREPLACE($A956,   "",?(\d),?"",  ""$1""&amp;""-""&amp;$H956))"),"")</f>
        <v/>
      </c>
      <c r="S956" s="47" t="b">
        <f t="shared" si="2"/>
        <v>0</v>
      </c>
      <c r="T956" s="47" t="str">
        <f>IFERROR(__xludf.DUMMYFUNCTION("iferror(split(A956,"","",TRUE,TRUE),"""")"),"")</f>
        <v/>
      </c>
      <c r="U956" s="47"/>
      <c r="V956" s="47"/>
      <c r="W956" s="47"/>
      <c r="X956" s="46" t="str">
        <f>IFERROR(__xludf.DUMMYFUNCTION("if(T956="""","""",if($S956,""Not aligned w/ a specific learning goal."",T956&amp;"": ""&amp;vlookup(to_text(T956),'1.Learning-Goals'!$A$3:$B$100,2,FALSE)))"),"")</f>
        <v/>
      </c>
      <c r="Y956" s="46" t="str">
        <f>IFERROR(__xludf.DUMMYFUNCTION("if(U956="""","""",if($S956,""Not aligned w/ a specific learning goal."",U956&amp;"": ""&amp;vlookup(to_text(U956),'1.Learning-Goals'!$A$3:$B$100,2,FALSE)))"),"")</f>
        <v/>
      </c>
      <c r="Z956" s="46" t="str">
        <f>IFERROR(__xludf.DUMMYFUNCTION("if(V956="""","""",if($S956,""Not aligned w/ a specific learning goal."",V956&amp;"": ""&amp;vlookup(to_text(V956),'1.Learning-Goals'!$A$3:$B$100,2,FALSE)))"),"")</f>
        <v/>
      </c>
      <c r="AA956" s="46" t="str">
        <f>IFERROR(__xludf.DUMMYFUNCTION("if(W956="""","""",if($S956,""Not aligned w/ a specific learning goal."",W956&amp;"": ""&amp;vlookup(to_text(W956),'1.Learning-Goals'!$A$3:$B$100,2,FALSE)))"),"")</f>
        <v/>
      </c>
      <c r="AB956" s="48"/>
      <c r="AC956" s="48"/>
      <c r="AD956" s="48"/>
      <c r="AE956" s="48"/>
      <c r="AF956" s="48"/>
      <c r="AG956" s="48"/>
      <c r="AH956" s="48"/>
      <c r="AI956" s="48"/>
    </row>
    <row r="957">
      <c r="A957" s="41"/>
      <c r="B957" s="42" t="str">
        <f t="shared" si="1"/>
        <v/>
      </c>
      <c r="C957" s="38" t="s">
        <v>2689</v>
      </c>
      <c r="D957" s="43" t="s">
        <v>2690</v>
      </c>
      <c r="E957" s="38" t="s">
        <v>2076</v>
      </c>
      <c r="F957" s="38" t="s">
        <v>2125</v>
      </c>
      <c r="G957" s="43" t="s">
        <v>65</v>
      </c>
      <c r="H957" s="38" t="s">
        <v>7</v>
      </c>
      <c r="I957" s="43" t="s">
        <v>2126</v>
      </c>
      <c r="J957" s="43"/>
      <c r="K957" s="43"/>
      <c r="L957" s="43"/>
      <c r="M957" s="43"/>
      <c r="N957" s="43"/>
      <c r="O957" s="38" t="s">
        <v>2669</v>
      </c>
      <c r="P957" s="51" t="s">
        <v>2691</v>
      </c>
      <c r="Q957" s="45">
        <v>44451.0</v>
      </c>
      <c r="R957" s="46" t="str">
        <f>IFERROR(__xludf.DUMMYFUNCTION("if(isblank($A957),"""",REGEXREPLACE($A957,   "",?(\d),?"",  ""$1""&amp;""-""&amp;$H957))"),"")</f>
        <v/>
      </c>
      <c r="S957" s="47" t="b">
        <f t="shared" si="2"/>
        <v>0</v>
      </c>
      <c r="T957" s="47" t="str">
        <f>IFERROR(__xludf.DUMMYFUNCTION("iferror(split(A957,"","",TRUE,TRUE),"""")"),"")</f>
        <v/>
      </c>
      <c r="U957" s="47"/>
      <c r="V957" s="47"/>
      <c r="W957" s="47"/>
      <c r="X957" s="46" t="str">
        <f>IFERROR(__xludf.DUMMYFUNCTION("if(T957="""","""",if($S957,""Not aligned w/ a specific learning goal."",T957&amp;"": ""&amp;vlookup(to_text(T957),'1.Learning-Goals'!$A$3:$B$100,2,FALSE)))"),"")</f>
        <v/>
      </c>
      <c r="Y957" s="46" t="str">
        <f>IFERROR(__xludf.DUMMYFUNCTION("if(U957="""","""",if($S957,""Not aligned w/ a specific learning goal."",U957&amp;"": ""&amp;vlookup(to_text(U957),'1.Learning-Goals'!$A$3:$B$100,2,FALSE)))"),"")</f>
        <v/>
      </c>
      <c r="Z957" s="46" t="str">
        <f>IFERROR(__xludf.DUMMYFUNCTION("if(V957="""","""",if($S957,""Not aligned w/ a specific learning goal."",V957&amp;"": ""&amp;vlookup(to_text(V957),'1.Learning-Goals'!$A$3:$B$100,2,FALSE)))"),"")</f>
        <v/>
      </c>
      <c r="AA957" s="46" t="str">
        <f>IFERROR(__xludf.DUMMYFUNCTION("if(W957="""","""",if($S957,""Not aligned w/ a specific learning goal."",W957&amp;"": ""&amp;vlookup(to_text(W957),'1.Learning-Goals'!$A$3:$B$100,2,FALSE)))"),"")</f>
        <v/>
      </c>
      <c r="AB957" s="48"/>
      <c r="AC957" s="48"/>
      <c r="AD957" s="48"/>
      <c r="AE957" s="48"/>
      <c r="AF957" s="48"/>
      <c r="AG957" s="48"/>
      <c r="AH957" s="48"/>
      <c r="AI957" s="48"/>
    </row>
    <row r="958">
      <c r="A958" s="41"/>
      <c r="B958" s="42" t="str">
        <f t="shared" si="1"/>
        <v/>
      </c>
      <c r="C958" s="38" t="s">
        <v>2692</v>
      </c>
      <c r="D958" s="43" t="s">
        <v>2693</v>
      </c>
      <c r="E958" s="38" t="s">
        <v>2076</v>
      </c>
      <c r="F958" s="38" t="s">
        <v>2125</v>
      </c>
      <c r="G958" s="43" t="s">
        <v>65</v>
      </c>
      <c r="H958" s="38" t="s">
        <v>7</v>
      </c>
      <c r="I958" s="43" t="s">
        <v>2126</v>
      </c>
      <c r="J958" s="43"/>
      <c r="K958" s="43"/>
      <c r="L958" s="43"/>
      <c r="M958" s="43"/>
      <c r="N958" s="43"/>
      <c r="O958" s="38" t="s">
        <v>2669</v>
      </c>
      <c r="P958" s="51" t="s">
        <v>2694</v>
      </c>
      <c r="Q958" s="45">
        <v>44451.0</v>
      </c>
      <c r="R958" s="46" t="str">
        <f>IFERROR(__xludf.DUMMYFUNCTION("if(isblank($A958),"""",REGEXREPLACE($A958,   "",?(\d),?"",  ""$1""&amp;""-""&amp;$H958))"),"")</f>
        <v/>
      </c>
      <c r="S958" s="47" t="b">
        <f t="shared" si="2"/>
        <v>0</v>
      </c>
      <c r="T958" s="47" t="str">
        <f>IFERROR(__xludf.DUMMYFUNCTION("iferror(split(A958,"","",TRUE,TRUE),"""")"),"")</f>
        <v/>
      </c>
      <c r="U958" s="47"/>
      <c r="V958" s="47"/>
      <c r="W958" s="47"/>
      <c r="X958" s="46" t="str">
        <f>IFERROR(__xludf.DUMMYFUNCTION("if(T958="""","""",if($S958,""Not aligned w/ a specific learning goal."",T958&amp;"": ""&amp;vlookup(to_text(T958),'1.Learning-Goals'!$A$3:$B$100,2,FALSE)))"),"")</f>
        <v/>
      </c>
      <c r="Y958" s="46" t="str">
        <f>IFERROR(__xludf.DUMMYFUNCTION("if(U958="""","""",if($S958,""Not aligned w/ a specific learning goal."",U958&amp;"": ""&amp;vlookup(to_text(U958),'1.Learning-Goals'!$A$3:$B$100,2,FALSE)))"),"")</f>
        <v/>
      </c>
      <c r="Z958" s="46" t="str">
        <f>IFERROR(__xludf.DUMMYFUNCTION("if(V958="""","""",if($S958,""Not aligned w/ a specific learning goal."",V958&amp;"": ""&amp;vlookup(to_text(V958),'1.Learning-Goals'!$A$3:$B$100,2,FALSE)))"),"")</f>
        <v/>
      </c>
      <c r="AA958" s="46" t="str">
        <f>IFERROR(__xludf.DUMMYFUNCTION("if(W958="""","""",if($S958,""Not aligned w/ a specific learning goal."",W958&amp;"": ""&amp;vlookup(to_text(W958),'1.Learning-Goals'!$A$3:$B$100,2,FALSE)))"),"")</f>
        <v/>
      </c>
      <c r="AB958" s="48"/>
      <c r="AC958" s="48"/>
      <c r="AD958" s="48"/>
      <c r="AE958" s="48"/>
      <c r="AF958" s="48"/>
      <c r="AG958" s="48"/>
      <c r="AH958" s="48"/>
      <c r="AI958" s="48"/>
    </row>
    <row r="959">
      <c r="A959" s="41"/>
      <c r="B959" s="42" t="str">
        <f t="shared" si="1"/>
        <v/>
      </c>
      <c r="C959" s="38" t="s">
        <v>2695</v>
      </c>
      <c r="D959" s="43" t="s">
        <v>2696</v>
      </c>
      <c r="E959" s="38" t="s">
        <v>2076</v>
      </c>
      <c r="F959" s="38" t="s">
        <v>2125</v>
      </c>
      <c r="G959" s="43" t="s">
        <v>65</v>
      </c>
      <c r="H959" s="38" t="s">
        <v>7</v>
      </c>
      <c r="I959" s="43" t="s">
        <v>2126</v>
      </c>
      <c r="J959" s="43"/>
      <c r="K959" s="43"/>
      <c r="L959" s="43"/>
      <c r="M959" s="43"/>
      <c r="N959" s="43"/>
      <c r="O959" s="38" t="s">
        <v>2697</v>
      </c>
      <c r="P959" s="51" t="s">
        <v>2698</v>
      </c>
      <c r="Q959" s="45">
        <v>44451.0</v>
      </c>
      <c r="R959" s="46" t="str">
        <f>IFERROR(__xludf.DUMMYFUNCTION("if(isblank($A959),"""",REGEXREPLACE($A959,   "",?(\d),?"",  ""$1""&amp;""-""&amp;$H959))"),"")</f>
        <v/>
      </c>
      <c r="S959" s="47" t="b">
        <f t="shared" si="2"/>
        <v>0</v>
      </c>
      <c r="T959" s="47" t="str">
        <f>IFERROR(__xludf.DUMMYFUNCTION("iferror(split(A959,"","",TRUE,TRUE),"""")"),"")</f>
        <v/>
      </c>
      <c r="U959" s="47"/>
      <c r="V959" s="47"/>
      <c r="W959" s="47"/>
      <c r="X959" s="46" t="str">
        <f>IFERROR(__xludf.DUMMYFUNCTION("if(T959="""","""",if($S959,""Not aligned w/ a specific learning goal."",T959&amp;"": ""&amp;vlookup(to_text(T959),'1.Learning-Goals'!$A$3:$B$100,2,FALSE)))"),"")</f>
        <v/>
      </c>
      <c r="Y959" s="46" t="str">
        <f>IFERROR(__xludf.DUMMYFUNCTION("if(U959="""","""",if($S959,""Not aligned w/ a specific learning goal."",U959&amp;"": ""&amp;vlookup(to_text(U959),'1.Learning-Goals'!$A$3:$B$100,2,FALSE)))"),"")</f>
        <v/>
      </c>
      <c r="Z959" s="46" t="str">
        <f>IFERROR(__xludf.DUMMYFUNCTION("if(V959="""","""",if($S959,""Not aligned w/ a specific learning goal."",V959&amp;"": ""&amp;vlookup(to_text(V959),'1.Learning-Goals'!$A$3:$B$100,2,FALSE)))"),"")</f>
        <v/>
      </c>
      <c r="AA959" s="46" t="str">
        <f>IFERROR(__xludf.DUMMYFUNCTION("if(W959="""","""",if($S959,""Not aligned w/ a specific learning goal."",W959&amp;"": ""&amp;vlookup(to_text(W959),'1.Learning-Goals'!$A$3:$B$100,2,FALSE)))"),"")</f>
        <v/>
      </c>
      <c r="AB959" s="48"/>
      <c r="AC959" s="48"/>
      <c r="AD959" s="48"/>
      <c r="AE959" s="48"/>
      <c r="AF959" s="48"/>
      <c r="AG959" s="48"/>
      <c r="AH959" s="48"/>
      <c r="AI959" s="48"/>
    </row>
    <row r="960">
      <c r="A960" s="41"/>
      <c r="B960" s="42" t="str">
        <f t="shared" si="1"/>
        <v/>
      </c>
      <c r="C960" s="38" t="s">
        <v>2699</v>
      </c>
      <c r="D960" s="43" t="s">
        <v>2700</v>
      </c>
      <c r="E960" s="38" t="s">
        <v>2076</v>
      </c>
      <c r="F960" s="38" t="s">
        <v>2125</v>
      </c>
      <c r="G960" s="43" t="s">
        <v>65</v>
      </c>
      <c r="H960" s="38" t="s">
        <v>7</v>
      </c>
      <c r="I960" s="43" t="s">
        <v>2126</v>
      </c>
      <c r="J960" s="43"/>
      <c r="K960" s="43"/>
      <c r="L960" s="43"/>
      <c r="M960" s="43"/>
      <c r="N960" s="43"/>
      <c r="O960" s="38" t="s">
        <v>2697</v>
      </c>
      <c r="P960" s="51" t="s">
        <v>2701</v>
      </c>
      <c r="Q960" s="45">
        <v>44451.0</v>
      </c>
      <c r="R960" s="46" t="str">
        <f>IFERROR(__xludf.DUMMYFUNCTION("if(isblank($A960),"""",REGEXREPLACE($A960,   "",?(\d),?"",  ""$1""&amp;""-""&amp;$H960))"),"")</f>
        <v/>
      </c>
      <c r="S960" s="47" t="b">
        <f t="shared" si="2"/>
        <v>0</v>
      </c>
      <c r="T960" s="47" t="str">
        <f>IFERROR(__xludf.DUMMYFUNCTION("iferror(split(A960,"","",TRUE,TRUE),"""")"),"")</f>
        <v/>
      </c>
      <c r="U960" s="47"/>
      <c r="V960" s="47"/>
      <c r="W960" s="47"/>
      <c r="X960" s="46" t="str">
        <f>IFERROR(__xludf.DUMMYFUNCTION("if(T960="""","""",if($S960,""Not aligned w/ a specific learning goal."",T960&amp;"": ""&amp;vlookup(to_text(T960),'1.Learning-Goals'!$A$3:$B$100,2,FALSE)))"),"")</f>
        <v/>
      </c>
      <c r="Y960" s="46" t="str">
        <f>IFERROR(__xludf.DUMMYFUNCTION("if(U960="""","""",if($S960,""Not aligned w/ a specific learning goal."",U960&amp;"": ""&amp;vlookup(to_text(U960),'1.Learning-Goals'!$A$3:$B$100,2,FALSE)))"),"")</f>
        <v/>
      </c>
      <c r="Z960" s="46" t="str">
        <f>IFERROR(__xludf.DUMMYFUNCTION("if(V960="""","""",if($S960,""Not aligned w/ a specific learning goal."",V960&amp;"": ""&amp;vlookup(to_text(V960),'1.Learning-Goals'!$A$3:$B$100,2,FALSE)))"),"")</f>
        <v/>
      </c>
      <c r="AA960" s="46" t="str">
        <f>IFERROR(__xludf.DUMMYFUNCTION("if(W960="""","""",if($S960,""Not aligned w/ a specific learning goal."",W960&amp;"": ""&amp;vlookup(to_text(W960),'1.Learning-Goals'!$A$3:$B$100,2,FALSE)))"),"")</f>
        <v/>
      </c>
      <c r="AB960" s="48"/>
      <c r="AC960" s="48"/>
      <c r="AD960" s="48"/>
      <c r="AE960" s="48"/>
      <c r="AF960" s="48"/>
      <c r="AG960" s="48"/>
      <c r="AH960" s="48"/>
      <c r="AI960" s="48"/>
    </row>
    <row r="961">
      <c r="A961" s="41"/>
      <c r="B961" s="42" t="str">
        <f t="shared" si="1"/>
        <v/>
      </c>
      <c r="C961" s="38" t="s">
        <v>2702</v>
      </c>
      <c r="D961" s="43" t="s">
        <v>2703</v>
      </c>
      <c r="E961" s="38" t="s">
        <v>2076</v>
      </c>
      <c r="F961" s="38" t="s">
        <v>2125</v>
      </c>
      <c r="G961" s="43" t="s">
        <v>65</v>
      </c>
      <c r="H961" s="38" t="s">
        <v>7</v>
      </c>
      <c r="I961" s="43" t="s">
        <v>2126</v>
      </c>
      <c r="J961" s="43"/>
      <c r="K961" s="43"/>
      <c r="L961" s="43"/>
      <c r="M961" s="43"/>
      <c r="N961" s="43"/>
      <c r="O961" s="38" t="s">
        <v>2697</v>
      </c>
      <c r="P961" s="51" t="s">
        <v>2704</v>
      </c>
      <c r="Q961" s="45">
        <v>44451.0</v>
      </c>
      <c r="R961" s="46" t="str">
        <f>IFERROR(__xludf.DUMMYFUNCTION("if(isblank($A961),"""",REGEXREPLACE($A961,   "",?(\d),?"",  ""$1""&amp;""-""&amp;$H961))"),"")</f>
        <v/>
      </c>
      <c r="S961" s="47" t="b">
        <f t="shared" si="2"/>
        <v>0</v>
      </c>
      <c r="T961" s="47" t="str">
        <f>IFERROR(__xludf.DUMMYFUNCTION("iferror(split(A961,"","",TRUE,TRUE),"""")"),"")</f>
        <v/>
      </c>
      <c r="U961" s="47"/>
      <c r="V961" s="47"/>
      <c r="W961" s="47"/>
      <c r="X961" s="46" t="str">
        <f>IFERROR(__xludf.DUMMYFUNCTION("if(T961="""","""",if($S961,""Not aligned w/ a specific learning goal."",T961&amp;"": ""&amp;vlookup(to_text(T961),'1.Learning-Goals'!$A$3:$B$100,2,FALSE)))"),"")</f>
        <v/>
      </c>
      <c r="Y961" s="46" t="str">
        <f>IFERROR(__xludf.DUMMYFUNCTION("if(U961="""","""",if($S961,""Not aligned w/ a specific learning goal."",U961&amp;"": ""&amp;vlookup(to_text(U961),'1.Learning-Goals'!$A$3:$B$100,2,FALSE)))"),"")</f>
        <v/>
      </c>
      <c r="Z961" s="46" t="str">
        <f>IFERROR(__xludf.DUMMYFUNCTION("if(V961="""","""",if($S961,""Not aligned w/ a specific learning goal."",V961&amp;"": ""&amp;vlookup(to_text(V961),'1.Learning-Goals'!$A$3:$B$100,2,FALSE)))"),"")</f>
        <v/>
      </c>
      <c r="AA961" s="46" t="str">
        <f>IFERROR(__xludf.DUMMYFUNCTION("if(W961="""","""",if($S961,""Not aligned w/ a specific learning goal."",W961&amp;"": ""&amp;vlookup(to_text(W961),'1.Learning-Goals'!$A$3:$B$100,2,FALSE)))"),"")</f>
        <v/>
      </c>
      <c r="AB961" s="48"/>
      <c r="AC961" s="48"/>
      <c r="AD961" s="48"/>
      <c r="AE961" s="48"/>
      <c r="AF961" s="48"/>
      <c r="AG961" s="48"/>
      <c r="AH961" s="48"/>
      <c r="AI961" s="48"/>
    </row>
    <row r="962">
      <c r="A962" s="41"/>
      <c r="B962" s="42" t="str">
        <f t="shared" si="1"/>
        <v/>
      </c>
      <c r="C962" s="38" t="s">
        <v>2705</v>
      </c>
      <c r="D962" s="43" t="s">
        <v>2706</v>
      </c>
      <c r="E962" s="38" t="s">
        <v>2076</v>
      </c>
      <c r="F962" s="38" t="s">
        <v>2125</v>
      </c>
      <c r="G962" s="43" t="s">
        <v>65</v>
      </c>
      <c r="H962" s="38" t="s">
        <v>7</v>
      </c>
      <c r="I962" s="43" t="s">
        <v>2126</v>
      </c>
      <c r="J962" s="43"/>
      <c r="K962" s="43"/>
      <c r="L962" s="43"/>
      <c r="M962" s="43"/>
      <c r="N962" s="43"/>
      <c r="O962" s="38" t="s">
        <v>2697</v>
      </c>
      <c r="P962" s="51" t="s">
        <v>2707</v>
      </c>
      <c r="Q962" s="45">
        <v>44451.0</v>
      </c>
      <c r="R962" s="46" t="str">
        <f>IFERROR(__xludf.DUMMYFUNCTION("if(isblank($A962),"""",REGEXREPLACE($A962,   "",?(\d),?"",  ""$1""&amp;""-""&amp;$H962))"),"")</f>
        <v/>
      </c>
      <c r="S962" s="47" t="b">
        <f t="shared" si="2"/>
        <v>0</v>
      </c>
      <c r="T962" s="47" t="str">
        <f>IFERROR(__xludf.DUMMYFUNCTION("iferror(split(A962,"","",TRUE,TRUE),"""")"),"")</f>
        <v/>
      </c>
      <c r="U962" s="47"/>
      <c r="V962" s="47"/>
      <c r="W962" s="47"/>
      <c r="X962" s="46" t="str">
        <f>IFERROR(__xludf.DUMMYFUNCTION("if(T962="""","""",if($S962,""Not aligned w/ a specific learning goal."",T962&amp;"": ""&amp;vlookup(to_text(T962),'1.Learning-Goals'!$A$3:$B$100,2,FALSE)))"),"")</f>
        <v/>
      </c>
      <c r="Y962" s="46" t="str">
        <f>IFERROR(__xludf.DUMMYFUNCTION("if(U962="""","""",if($S962,""Not aligned w/ a specific learning goal."",U962&amp;"": ""&amp;vlookup(to_text(U962),'1.Learning-Goals'!$A$3:$B$100,2,FALSE)))"),"")</f>
        <v/>
      </c>
      <c r="Z962" s="46" t="str">
        <f>IFERROR(__xludf.DUMMYFUNCTION("if(V962="""","""",if($S962,""Not aligned w/ a specific learning goal."",V962&amp;"": ""&amp;vlookup(to_text(V962),'1.Learning-Goals'!$A$3:$B$100,2,FALSE)))"),"")</f>
        <v/>
      </c>
      <c r="AA962" s="46" t="str">
        <f>IFERROR(__xludf.DUMMYFUNCTION("if(W962="""","""",if($S962,""Not aligned w/ a specific learning goal."",W962&amp;"": ""&amp;vlookup(to_text(W962),'1.Learning-Goals'!$A$3:$B$100,2,FALSE)))"),"")</f>
        <v/>
      </c>
      <c r="AB962" s="48"/>
      <c r="AC962" s="48"/>
      <c r="AD962" s="48"/>
      <c r="AE962" s="48"/>
      <c r="AF962" s="48"/>
      <c r="AG962" s="48"/>
      <c r="AH962" s="48"/>
      <c r="AI962" s="48"/>
    </row>
    <row r="963">
      <c r="A963" s="41"/>
      <c r="B963" s="42" t="str">
        <f t="shared" si="1"/>
        <v/>
      </c>
      <c r="C963" s="38" t="s">
        <v>2708</v>
      </c>
      <c r="D963" s="43" t="s">
        <v>2709</v>
      </c>
      <c r="E963" s="38" t="s">
        <v>2076</v>
      </c>
      <c r="F963" s="38" t="s">
        <v>2125</v>
      </c>
      <c r="G963" s="43" t="s">
        <v>65</v>
      </c>
      <c r="H963" s="38" t="s">
        <v>7</v>
      </c>
      <c r="I963" s="43" t="s">
        <v>2126</v>
      </c>
      <c r="J963" s="43"/>
      <c r="K963" s="43"/>
      <c r="L963" s="43"/>
      <c r="M963" s="43"/>
      <c r="N963" s="43"/>
      <c r="O963" s="38" t="s">
        <v>2697</v>
      </c>
      <c r="P963" s="51" t="s">
        <v>2710</v>
      </c>
      <c r="Q963" s="45">
        <v>44451.0</v>
      </c>
      <c r="R963" s="46" t="str">
        <f>IFERROR(__xludf.DUMMYFUNCTION("if(isblank($A963),"""",REGEXREPLACE($A963,   "",?(\d),?"",  ""$1""&amp;""-""&amp;$H963))"),"")</f>
        <v/>
      </c>
      <c r="S963" s="47" t="b">
        <f t="shared" si="2"/>
        <v>0</v>
      </c>
      <c r="T963" s="47" t="str">
        <f>IFERROR(__xludf.DUMMYFUNCTION("iferror(split(A963,"","",TRUE,TRUE),"""")"),"")</f>
        <v/>
      </c>
      <c r="U963" s="47"/>
      <c r="V963" s="47"/>
      <c r="W963" s="47"/>
      <c r="X963" s="46" t="str">
        <f>IFERROR(__xludf.DUMMYFUNCTION("if(T963="""","""",if($S963,""Not aligned w/ a specific learning goal."",T963&amp;"": ""&amp;vlookup(to_text(T963),'1.Learning-Goals'!$A$3:$B$100,2,FALSE)))"),"")</f>
        <v/>
      </c>
      <c r="Y963" s="46" t="str">
        <f>IFERROR(__xludf.DUMMYFUNCTION("if(U963="""","""",if($S963,""Not aligned w/ a specific learning goal."",U963&amp;"": ""&amp;vlookup(to_text(U963),'1.Learning-Goals'!$A$3:$B$100,2,FALSE)))"),"")</f>
        <v/>
      </c>
      <c r="Z963" s="46" t="str">
        <f>IFERROR(__xludf.DUMMYFUNCTION("if(V963="""","""",if($S963,""Not aligned w/ a specific learning goal."",V963&amp;"": ""&amp;vlookup(to_text(V963),'1.Learning-Goals'!$A$3:$B$100,2,FALSE)))"),"")</f>
        <v/>
      </c>
      <c r="AA963" s="46" t="str">
        <f>IFERROR(__xludf.DUMMYFUNCTION("if(W963="""","""",if($S963,""Not aligned w/ a specific learning goal."",W963&amp;"": ""&amp;vlookup(to_text(W963),'1.Learning-Goals'!$A$3:$B$100,2,FALSE)))"),"")</f>
        <v/>
      </c>
      <c r="AB963" s="48"/>
      <c r="AC963" s="48"/>
      <c r="AD963" s="48"/>
      <c r="AE963" s="48"/>
      <c r="AF963" s="48"/>
      <c r="AG963" s="48"/>
      <c r="AH963" s="48"/>
      <c r="AI963" s="48"/>
    </row>
    <row r="964">
      <c r="A964" s="41"/>
      <c r="B964" s="42" t="str">
        <f t="shared" si="1"/>
        <v/>
      </c>
      <c r="C964" s="38" t="s">
        <v>2711</v>
      </c>
      <c r="D964" s="43" t="s">
        <v>2712</v>
      </c>
      <c r="E964" s="38" t="s">
        <v>2076</v>
      </c>
      <c r="F964" s="38" t="s">
        <v>2125</v>
      </c>
      <c r="G964" s="43" t="s">
        <v>65</v>
      </c>
      <c r="H964" s="38" t="s">
        <v>7</v>
      </c>
      <c r="I964" s="43" t="s">
        <v>2126</v>
      </c>
      <c r="J964" s="43"/>
      <c r="K964" s="43"/>
      <c r="L964" s="43"/>
      <c r="M964" s="43"/>
      <c r="N964" s="43"/>
      <c r="O964" s="38" t="s">
        <v>2697</v>
      </c>
      <c r="P964" s="51" t="s">
        <v>2713</v>
      </c>
      <c r="Q964" s="45">
        <v>44451.0</v>
      </c>
      <c r="R964" s="46" t="str">
        <f>IFERROR(__xludf.DUMMYFUNCTION("if(isblank($A964),"""",REGEXREPLACE($A964,   "",?(\d),?"",  ""$1""&amp;""-""&amp;$H964))"),"")</f>
        <v/>
      </c>
      <c r="S964" s="47" t="b">
        <f t="shared" si="2"/>
        <v>0</v>
      </c>
      <c r="T964" s="47" t="str">
        <f>IFERROR(__xludf.DUMMYFUNCTION("iferror(split(A964,"","",TRUE,TRUE),"""")"),"")</f>
        <v/>
      </c>
      <c r="U964" s="47"/>
      <c r="V964" s="47"/>
      <c r="W964" s="47"/>
      <c r="X964" s="46" t="str">
        <f>IFERROR(__xludf.DUMMYFUNCTION("if(T964="""","""",if($S964,""Not aligned w/ a specific learning goal."",T964&amp;"": ""&amp;vlookup(to_text(T964),'1.Learning-Goals'!$A$3:$B$100,2,FALSE)))"),"")</f>
        <v/>
      </c>
      <c r="Y964" s="46" t="str">
        <f>IFERROR(__xludf.DUMMYFUNCTION("if(U964="""","""",if($S964,""Not aligned w/ a specific learning goal."",U964&amp;"": ""&amp;vlookup(to_text(U964),'1.Learning-Goals'!$A$3:$B$100,2,FALSE)))"),"")</f>
        <v/>
      </c>
      <c r="Z964" s="46" t="str">
        <f>IFERROR(__xludf.DUMMYFUNCTION("if(V964="""","""",if($S964,""Not aligned w/ a specific learning goal."",V964&amp;"": ""&amp;vlookup(to_text(V964),'1.Learning-Goals'!$A$3:$B$100,2,FALSE)))"),"")</f>
        <v/>
      </c>
      <c r="AA964" s="46" t="str">
        <f>IFERROR(__xludf.DUMMYFUNCTION("if(W964="""","""",if($S964,""Not aligned w/ a specific learning goal."",W964&amp;"": ""&amp;vlookup(to_text(W964),'1.Learning-Goals'!$A$3:$B$100,2,FALSE)))"),"")</f>
        <v/>
      </c>
      <c r="AB964" s="48"/>
      <c r="AC964" s="48"/>
      <c r="AD964" s="48"/>
      <c r="AE964" s="48"/>
      <c r="AF964" s="48"/>
      <c r="AG964" s="48"/>
      <c r="AH964" s="48"/>
      <c r="AI964" s="48"/>
    </row>
    <row r="965">
      <c r="A965" s="41"/>
      <c r="B965" s="42" t="str">
        <f t="shared" si="1"/>
        <v/>
      </c>
      <c r="C965" s="38" t="s">
        <v>2714</v>
      </c>
      <c r="D965" s="43" t="s">
        <v>2715</v>
      </c>
      <c r="E965" s="38" t="s">
        <v>2076</v>
      </c>
      <c r="F965" s="38" t="s">
        <v>2125</v>
      </c>
      <c r="G965" s="43" t="s">
        <v>65</v>
      </c>
      <c r="H965" s="38" t="s">
        <v>7</v>
      </c>
      <c r="I965" s="43" t="s">
        <v>2126</v>
      </c>
      <c r="J965" s="43"/>
      <c r="K965" s="43"/>
      <c r="L965" s="43"/>
      <c r="M965" s="43"/>
      <c r="N965" s="43"/>
      <c r="O965" s="38" t="s">
        <v>2697</v>
      </c>
      <c r="P965" s="51" t="s">
        <v>2716</v>
      </c>
      <c r="Q965" s="45">
        <v>44451.0</v>
      </c>
      <c r="R965" s="46" t="str">
        <f>IFERROR(__xludf.DUMMYFUNCTION("if(isblank($A965),"""",REGEXREPLACE($A965,   "",?(\d),?"",  ""$1""&amp;""-""&amp;$H965))"),"")</f>
        <v/>
      </c>
      <c r="S965" s="47" t="b">
        <f t="shared" si="2"/>
        <v>0</v>
      </c>
      <c r="T965" s="47" t="str">
        <f>IFERROR(__xludf.DUMMYFUNCTION("iferror(split(A965,"","",TRUE,TRUE),"""")"),"")</f>
        <v/>
      </c>
      <c r="U965" s="47"/>
      <c r="V965" s="47"/>
      <c r="W965" s="47"/>
      <c r="X965" s="46" t="str">
        <f>IFERROR(__xludf.DUMMYFUNCTION("if(T965="""","""",if($S965,""Not aligned w/ a specific learning goal."",T965&amp;"": ""&amp;vlookup(to_text(T965),'1.Learning-Goals'!$A$3:$B$100,2,FALSE)))"),"")</f>
        <v/>
      </c>
      <c r="Y965" s="46" t="str">
        <f>IFERROR(__xludf.DUMMYFUNCTION("if(U965="""","""",if($S965,""Not aligned w/ a specific learning goal."",U965&amp;"": ""&amp;vlookup(to_text(U965),'1.Learning-Goals'!$A$3:$B$100,2,FALSE)))"),"")</f>
        <v/>
      </c>
      <c r="Z965" s="46" t="str">
        <f>IFERROR(__xludf.DUMMYFUNCTION("if(V965="""","""",if($S965,""Not aligned w/ a specific learning goal."",V965&amp;"": ""&amp;vlookup(to_text(V965),'1.Learning-Goals'!$A$3:$B$100,2,FALSE)))"),"")</f>
        <v/>
      </c>
      <c r="AA965" s="46" t="str">
        <f>IFERROR(__xludf.DUMMYFUNCTION("if(W965="""","""",if($S965,""Not aligned w/ a specific learning goal."",W965&amp;"": ""&amp;vlookup(to_text(W965),'1.Learning-Goals'!$A$3:$B$100,2,FALSE)))"),"")</f>
        <v/>
      </c>
      <c r="AB965" s="48"/>
      <c r="AC965" s="48"/>
      <c r="AD965" s="48"/>
      <c r="AE965" s="48"/>
      <c r="AF965" s="48"/>
      <c r="AG965" s="48"/>
      <c r="AH965" s="48"/>
      <c r="AI965" s="48"/>
    </row>
    <row r="966">
      <c r="A966" s="41"/>
      <c r="B966" s="42" t="str">
        <f t="shared" si="1"/>
        <v/>
      </c>
      <c r="C966" s="38" t="s">
        <v>2717</v>
      </c>
      <c r="D966" s="43" t="s">
        <v>2718</v>
      </c>
      <c r="E966" s="38" t="s">
        <v>2076</v>
      </c>
      <c r="F966" s="38" t="s">
        <v>2125</v>
      </c>
      <c r="G966" s="43" t="s">
        <v>65</v>
      </c>
      <c r="H966" s="38" t="s">
        <v>7</v>
      </c>
      <c r="I966" s="43" t="s">
        <v>2126</v>
      </c>
      <c r="J966" s="43"/>
      <c r="K966" s="43"/>
      <c r="L966" s="43"/>
      <c r="M966" s="43"/>
      <c r="N966" s="43"/>
      <c r="O966" s="38" t="s">
        <v>2697</v>
      </c>
      <c r="P966" s="51" t="s">
        <v>2719</v>
      </c>
      <c r="Q966" s="45">
        <v>44451.0</v>
      </c>
      <c r="R966" s="46" t="str">
        <f>IFERROR(__xludf.DUMMYFUNCTION("if(isblank($A966),"""",REGEXREPLACE($A966,   "",?(\d),?"",  ""$1""&amp;""-""&amp;$H966))"),"")</f>
        <v/>
      </c>
      <c r="S966" s="47" t="b">
        <f t="shared" si="2"/>
        <v>0</v>
      </c>
      <c r="T966" s="47" t="str">
        <f>IFERROR(__xludf.DUMMYFUNCTION("iferror(split(A966,"","",TRUE,TRUE),"""")"),"")</f>
        <v/>
      </c>
      <c r="U966" s="47"/>
      <c r="V966" s="47"/>
      <c r="W966" s="47"/>
      <c r="X966" s="46" t="str">
        <f>IFERROR(__xludf.DUMMYFUNCTION("if(T966="""","""",if($S966,""Not aligned w/ a specific learning goal."",T966&amp;"": ""&amp;vlookup(to_text(T966),'1.Learning-Goals'!$A$3:$B$100,2,FALSE)))"),"")</f>
        <v/>
      </c>
      <c r="Y966" s="46" t="str">
        <f>IFERROR(__xludf.DUMMYFUNCTION("if(U966="""","""",if($S966,""Not aligned w/ a specific learning goal."",U966&amp;"": ""&amp;vlookup(to_text(U966),'1.Learning-Goals'!$A$3:$B$100,2,FALSE)))"),"")</f>
        <v/>
      </c>
      <c r="Z966" s="46" t="str">
        <f>IFERROR(__xludf.DUMMYFUNCTION("if(V966="""","""",if($S966,""Not aligned w/ a specific learning goal."",V966&amp;"": ""&amp;vlookup(to_text(V966),'1.Learning-Goals'!$A$3:$B$100,2,FALSE)))"),"")</f>
        <v/>
      </c>
      <c r="AA966" s="46" t="str">
        <f>IFERROR(__xludf.DUMMYFUNCTION("if(W966="""","""",if($S966,""Not aligned w/ a specific learning goal."",W966&amp;"": ""&amp;vlookup(to_text(W966),'1.Learning-Goals'!$A$3:$B$100,2,FALSE)))"),"")</f>
        <v/>
      </c>
      <c r="AB966" s="48"/>
      <c r="AC966" s="48"/>
      <c r="AD966" s="48"/>
      <c r="AE966" s="48"/>
      <c r="AF966" s="48"/>
      <c r="AG966" s="48"/>
      <c r="AH966" s="48"/>
      <c r="AI966" s="48"/>
    </row>
    <row r="967">
      <c r="A967" s="41"/>
      <c r="B967" s="42" t="str">
        <f t="shared" si="1"/>
        <v/>
      </c>
      <c r="C967" s="38" t="s">
        <v>2720</v>
      </c>
      <c r="D967" s="43" t="s">
        <v>2721</v>
      </c>
      <c r="E967" s="38" t="s">
        <v>2076</v>
      </c>
      <c r="F967" s="38" t="s">
        <v>2125</v>
      </c>
      <c r="G967" s="43" t="s">
        <v>65</v>
      </c>
      <c r="H967" s="38" t="s">
        <v>7</v>
      </c>
      <c r="I967" s="43" t="s">
        <v>2126</v>
      </c>
      <c r="J967" s="43"/>
      <c r="K967" s="43"/>
      <c r="L967" s="43"/>
      <c r="M967" s="43"/>
      <c r="N967" s="43"/>
      <c r="O967" s="38" t="s">
        <v>2697</v>
      </c>
      <c r="P967" s="51" t="s">
        <v>2722</v>
      </c>
      <c r="Q967" s="45">
        <v>44451.0</v>
      </c>
      <c r="R967" s="46" t="str">
        <f>IFERROR(__xludf.DUMMYFUNCTION("if(isblank($A967),"""",REGEXREPLACE($A967,   "",?(\d),?"",  ""$1""&amp;""-""&amp;$H967))"),"")</f>
        <v/>
      </c>
      <c r="S967" s="47" t="b">
        <f t="shared" si="2"/>
        <v>0</v>
      </c>
      <c r="T967" s="47" t="str">
        <f>IFERROR(__xludf.DUMMYFUNCTION("iferror(split(A967,"","",TRUE,TRUE),"""")"),"")</f>
        <v/>
      </c>
      <c r="U967" s="47"/>
      <c r="V967" s="47"/>
      <c r="W967" s="47"/>
      <c r="X967" s="46" t="str">
        <f>IFERROR(__xludf.DUMMYFUNCTION("if(T967="""","""",if($S967,""Not aligned w/ a specific learning goal."",T967&amp;"": ""&amp;vlookup(to_text(T967),'1.Learning-Goals'!$A$3:$B$100,2,FALSE)))"),"")</f>
        <v/>
      </c>
      <c r="Y967" s="46" t="str">
        <f>IFERROR(__xludf.DUMMYFUNCTION("if(U967="""","""",if($S967,""Not aligned w/ a specific learning goal."",U967&amp;"": ""&amp;vlookup(to_text(U967),'1.Learning-Goals'!$A$3:$B$100,2,FALSE)))"),"")</f>
        <v/>
      </c>
      <c r="Z967" s="46" t="str">
        <f>IFERROR(__xludf.DUMMYFUNCTION("if(V967="""","""",if($S967,""Not aligned w/ a specific learning goal."",V967&amp;"": ""&amp;vlookup(to_text(V967),'1.Learning-Goals'!$A$3:$B$100,2,FALSE)))"),"")</f>
        <v/>
      </c>
      <c r="AA967" s="46" t="str">
        <f>IFERROR(__xludf.DUMMYFUNCTION("if(W967="""","""",if($S967,""Not aligned w/ a specific learning goal."",W967&amp;"": ""&amp;vlookup(to_text(W967),'1.Learning-Goals'!$A$3:$B$100,2,FALSE)))"),"")</f>
        <v/>
      </c>
      <c r="AB967" s="48"/>
      <c r="AC967" s="48"/>
      <c r="AD967" s="48"/>
      <c r="AE967" s="48"/>
      <c r="AF967" s="48"/>
      <c r="AG967" s="48"/>
      <c r="AH967" s="48"/>
      <c r="AI967" s="48"/>
    </row>
    <row r="968">
      <c r="A968" s="41"/>
      <c r="B968" s="42" t="str">
        <f t="shared" si="1"/>
        <v/>
      </c>
      <c r="C968" s="38" t="s">
        <v>2723</v>
      </c>
      <c r="D968" s="43" t="s">
        <v>2724</v>
      </c>
      <c r="E968" s="38" t="s">
        <v>2076</v>
      </c>
      <c r="F968" s="38" t="s">
        <v>2125</v>
      </c>
      <c r="G968" s="43" t="s">
        <v>65</v>
      </c>
      <c r="H968" s="38" t="s">
        <v>7</v>
      </c>
      <c r="I968" s="43" t="s">
        <v>2126</v>
      </c>
      <c r="J968" s="43"/>
      <c r="K968" s="43"/>
      <c r="L968" s="43"/>
      <c r="M968" s="43"/>
      <c r="N968" s="43"/>
      <c r="O968" s="38" t="s">
        <v>2697</v>
      </c>
      <c r="P968" s="51" t="s">
        <v>2725</v>
      </c>
      <c r="Q968" s="45">
        <v>44451.0</v>
      </c>
      <c r="R968" s="46" t="str">
        <f>IFERROR(__xludf.DUMMYFUNCTION("if(isblank($A968),"""",REGEXREPLACE($A968,   "",?(\d),?"",  ""$1""&amp;""-""&amp;$H968))"),"")</f>
        <v/>
      </c>
      <c r="S968" s="47" t="b">
        <f t="shared" si="2"/>
        <v>0</v>
      </c>
      <c r="T968" s="47" t="str">
        <f>IFERROR(__xludf.DUMMYFUNCTION("iferror(split(A968,"","",TRUE,TRUE),"""")"),"")</f>
        <v/>
      </c>
      <c r="U968" s="47"/>
      <c r="V968" s="47"/>
      <c r="W968" s="47"/>
      <c r="X968" s="46" t="str">
        <f>IFERROR(__xludf.DUMMYFUNCTION("if(T968="""","""",if($S968,""Not aligned w/ a specific learning goal."",T968&amp;"": ""&amp;vlookup(to_text(T968),'1.Learning-Goals'!$A$3:$B$100,2,FALSE)))"),"")</f>
        <v/>
      </c>
      <c r="Y968" s="46" t="str">
        <f>IFERROR(__xludf.DUMMYFUNCTION("if(U968="""","""",if($S968,""Not aligned w/ a specific learning goal."",U968&amp;"": ""&amp;vlookup(to_text(U968),'1.Learning-Goals'!$A$3:$B$100,2,FALSE)))"),"")</f>
        <v/>
      </c>
      <c r="Z968" s="46" t="str">
        <f>IFERROR(__xludf.DUMMYFUNCTION("if(V968="""","""",if($S968,""Not aligned w/ a specific learning goal."",V968&amp;"": ""&amp;vlookup(to_text(V968),'1.Learning-Goals'!$A$3:$B$100,2,FALSE)))"),"")</f>
        <v/>
      </c>
      <c r="AA968" s="46" t="str">
        <f>IFERROR(__xludf.DUMMYFUNCTION("if(W968="""","""",if($S968,""Not aligned w/ a specific learning goal."",W968&amp;"": ""&amp;vlookup(to_text(W968),'1.Learning-Goals'!$A$3:$B$100,2,FALSE)))"),"")</f>
        <v/>
      </c>
      <c r="AB968" s="48"/>
      <c r="AC968" s="48"/>
      <c r="AD968" s="48"/>
      <c r="AE968" s="48"/>
      <c r="AF968" s="48"/>
      <c r="AG968" s="48"/>
      <c r="AH968" s="48"/>
      <c r="AI968" s="48"/>
    </row>
    <row r="969">
      <c r="A969" s="41"/>
      <c r="B969" s="42" t="str">
        <f t="shared" si="1"/>
        <v/>
      </c>
      <c r="C969" s="38" t="s">
        <v>2726</v>
      </c>
      <c r="D969" s="43" t="s">
        <v>2727</v>
      </c>
      <c r="E969" s="38" t="s">
        <v>2076</v>
      </c>
      <c r="F969" s="38" t="s">
        <v>2125</v>
      </c>
      <c r="G969" s="43" t="s">
        <v>65</v>
      </c>
      <c r="H969" s="38" t="s">
        <v>7</v>
      </c>
      <c r="I969" s="43" t="s">
        <v>2126</v>
      </c>
      <c r="J969" s="43"/>
      <c r="K969" s="43"/>
      <c r="L969" s="43"/>
      <c r="M969" s="43"/>
      <c r="N969" s="43"/>
      <c r="O969" s="38" t="s">
        <v>2697</v>
      </c>
      <c r="P969" s="51" t="s">
        <v>2728</v>
      </c>
      <c r="Q969" s="45">
        <v>44451.0</v>
      </c>
      <c r="R969" s="46" t="str">
        <f>IFERROR(__xludf.DUMMYFUNCTION("if(isblank($A969),"""",REGEXREPLACE($A969,   "",?(\d),?"",  ""$1""&amp;""-""&amp;$H969))"),"")</f>
        <v/>
      </c>
      <c r="S969" s="47" t="b">
        <f t="shared" si="2"/>
        <v>0</v>
      </c>
      <c r="T969" s="47" t="str">
        <f>IFERROR(__xludf.DUMMYFUNCTION("iferror(split(A969,"","",TRUE,TRUE),"""")"),"")</f>
        <v/>
      </c>
      <c r="U969" s="47"/>
      <c r="V969" s="47"/>
      <c r="W969" s="47"/>
      <c r="X969" s="46" t="str">
        <f>IFERROR(__xludf.DUMMYFUNCTION("if(T969="""","""",if($S969,""Not aligned w/ a specific learning goal."",T969&amp;"": ""&amp;vlookup(to_text(T969),'1.Learning-Goals'!$A$3:$B$100,2,FALSE)))"),"")</f>
        <v/>
      </c>
      <c r="Y969" s="46" t="str">
        <f>IFERROR(__xludf.DUMMYFUNCTION("if(U969="""","""",if($S969,""Not aligned w/ a specific learning goal."",U969&amp;"": ""&amp;vlookup(to_text(U969),'1.Learning-Goals'!$A$3:$B$100,2,FALSE)))"),"")</f>
        <v/>
      </c>
      <c r="Z969" s="46" t="str">
        <f>IFERROR(__xludf.DUMMYFUNCTION("if(V969="""","""",if($S969,""Not aligned w/ a specific learning goal."",V969&amp;"": ""&amp;vlookup(to_text(V969),'1.Learning-Goals'!$A$3:$B$100,2,FALSE)))"),"")</f>
        <v/>
      </c>
      <c r="AA969" s="46" t="str">
        <f>IFERROR(__xludf.DUMMYFUNCTION("if(W969="""","""",if($S969,""Not aligned w/ a specific learning goal."",W969&amp;"": ""&amp;vlookup(to_text(W969),'1.Learning-Goals'!$A$3:$B$100,2,FALSE)))"),"")</f>
        <v/>
      </c>
      <c r="AB969" s="48"/>
      <c r="AC969" s="48"/>
      <c r="AD969" s="48"/>
      <c r="AE969" s="48"/>
      <c r="AF969" s="48"/>
      <c r="AG969" s="48"/>
      <c r="AH969" s="48"/>
      <c r="AI969" s="48"/>
    </row>
    <row r="970">
      <c r="A970" s="41"/>
      <c r="B970" s="42" t="str">
        <f t="shared" si="1"/>
        <v/>
      </c>
      <c r="C970" s="38" t="s">
        <v>2729</v>
      </c>
      <c r="D970" s="43" t="s">
        <v>2730</v>
      </c>
      <c r="E970" s="38" t="s">
        <v>2076</v>
      </c>
      <c r="F970" s="38" t="s">
        <v>2125</v>
      </c>
      <c r="G970" s="43" t="s">
        <v>65</v>
      </c>
      <c r="H970" s="38" t="s">
        <v>7</v>
      </c>
      <c r="I970" s="43" t="s">
        <v>2126</v>
      </c>
      <c r="J970" s="43"/>
      <c r="K970" s="43"/>
      <c r="L970" s="43"/>
      <c r="M970" s="43"/>
      <c r="N970" s="43"/>
      <c r="O970" s="38" t="s">
        <v>2697</v>
      </c>
      <c r="P970" s="51" t="s">
        <v>2731</v>
      </c>
      <c r="Q970" s="45">
        <v>44451.0</v>
      </c>
      <c r="R970" s="46" t="str">
        <f>IFERROR(__xludf.DUMMYFUNCTION("if(isblank($A970),"""",REGEXREPLACE($A970,   "",?(\d),?"",  ""$1""&amp;""-""&amp;$H970))"),"")</f>
        <v/>
      </c>
      <c r="S970" s="47" t="b">
        <f t="shared" si="2"/>
        <v>0</v>
      </c>
      <c r="T970" s="47" t="str">
        <f>IFERROR(__xludf.DUMMYFUNCTION("iferror(split(A970,"","",TRUE,TRUE),"""")"),"")</f>
        <v/>
      </c>
      <c r="U970" s="47"/>
      <c r="V970" s="47"/>
      <c r="W970" s="47"/>
      <c r="X970" s="46" t="str">
        <f>IFERROR(__xludf.DUMMYFUNCTION("if(T970="""","""",if($S970,""Not aligned w/ a specific learning goal."",T970&amp;"": ""&amp;vlookup(to_text(T970),'1.Learning-Goals'!$A$3:$B$100,2,FALSE)))"),"")</f>
        <v/>
      </c>
      <c r="Y970" s="46" t="str">
        <f>IFERROR(__xludf.DUMMYFUNCTION("if(U970="""","""",if($S970,""Not aligned w/ a specific learning goal."",U970&amp;"": ""&amp;vlookup(to_text(U970),'1.Learning-Goals'!$A$3:$B$100,2,FALSE)))"),"")</f>
        <v/>
      </c>
      <c r="Z970" s="46" t="str">
        <f>IFERROR(__xludf.DUMMYFUNCTION("if(V970="""","""",if($S970,""Not aligned w/ a specific learning goal."",V970&amp;"": ""&amp;vlookup(to_text(V970),'1.Learning-Goals'!$A$3:$B$100,2,FALSE)))"),"")</f>
        <v/>
      </c>
      <c r="AA970" s="46" t="str">
        <f>IFERROR(__xludf.DUMMYFUNCTION("if(W970="""","""",if($S970,""Not aligned w/ a specific learning goal."",W970&amp;"": ""&amp;vlookup(to_text(W970),'1.Learning-Goals'!$A$3:$B$100,2,FALSE)))"),"")</f>
        <v/>
      </c>
      <c r="AB970" s="48"/>
      <c r="AC970" s="48"/>
      <c r="AD970" s="48"/>
      <c r="AE970" s="48"/>
      <c r="AF970" s="48"/>
      <c r="AG970" s="48"/>
      <c r="AH970" s="48"/>
      <c r="AI970" s="48"/>
    </row>
    <row r="971">
      <c r="A971" s="41"/>
      <c r="B971" s="42" t="str">
        <f t="shared" si="1"/>
        <v/>
      </c>
      <c r="C971" s="38" t="s">
        <v>2732</v>
      </c>
      <c r="D971" s="43" t="s">
        <v>2733</v>
      </c>
      <c r="E971" s="38" t="s">
        <v>2076</v>
      </c>
      <c r="F971" s="38" t="s">
        <v>2077</v>
      </c>
      <c r="G971" s="43" t="s">
        <v>65</v>
      </c>
      <c r="H971" s="38" t="s">
        <v>7</v>
      </c>
      <c r="I971" s="43" t="s">
        <v>2078</v>
      </c>
      <c r="J971" s="43"/>
      <c r="K971" s="43"/>
      <c r="L971" s="43"/>
      <c r="M971" s="43"/>
      <c r="N971" s="43"/>
      <c r="O971" s="38" t="s">
        <v>2734</v>
      </c>
      <c r="P971" s="51" t="s">
        <v>2735</v>
      </c>
      <c r="Q971" s="45">
        <v>44451.0</v>
      </c>
      <c r="R971" s="46" t="str">
        <f>IFERROR(__xludf.DUMMYFUNCTION("if(isblank($A971),"""",REGEXREPLACE($A971,   "",?(\d),?"",  ""$1""&amp;""-""&amp;$H971))"),"")</f>
        <v/>
      </c>
      <c r="S971" s="47" t="b">
        <f t="shared" si="2"/>
        <v>0</v>
      </c>
      <c r="T971" s="47" t="str">
        <f>IFERROR(__xludf.DUMMYFUNCTION("iferror(split(A971,"","",TRUE,TRUE),"""")"),"")</f>
        <v/>
      </c>
      <c r="U971" s="47"/>
      <c r="V971" s="47"/>
      <c r="W971" s="47"/>
      <c r="X971" s="46" t="str">
        <f>IFERROR(__xludf.DUMMYFUNCTION("if(T971="""","""",if($S971,""Not aligned w/ a specific learning goal."",T971&amp;"": ""&amp;vlookup(to_text(T971),'1.Learning-Goals'!$A$3:$B$100,2,FALSE)))"),"")</f>
        <v/>
      </c>
      <c r="Y971" s="46" t="str">
        <f>IFERROR(__xludf.DUMMYFUNCTION("if(U971="""","""",if($S971,""Not aligned w/ a specific learning goal."",U971&amp;"": ""&amp;vlookup(to_text(U971),'1.Learning-Goals'!$A$3:$B$100,2,FALSE)))"),"")</f>
        <v/>
      </c>
      <c r="Z971" s="46" t="str">
        <f>IFERROR(__xludf.DUMMYFUNCTION("if(V971="""","""",if($S971,""Not aligned w/ a specific learning goal."",V971&amp;"": ""&amp;vlookup(to_text(V971),'1.Learning-Goals'!$A$3:$B$100,2,FALSE)))"),"")</f>
        <v/>
      </c>
      <c r="AA971" s="46" t="str">
        <f>IFERROR(__xludf.DUMMYFUNCTION("if(W971="""","""",if($S971,""Not aligned w/ a specific learning goal."",W971&amp;"": ""&amp;vlookup(to_text(W971),'1.Learning-Goals'!$A$3:$B$100,2,FALSE)))"),"")</f>
        <v/>
      </c>
      <c r="AB971" s="48"/>
      <c r="AC971" s="48"/>
      <c r="AD971" s="48"/>
      <c r="AE971" s="48"/>
      <c r="AF971" s="48"/>
      <c r="AG971" s="48"/>
      <c r="AH971" s="48"/>
      <c r="AI971" s="48"/>
    </row>
    <row r="972">
      <c r="A972" s="41"/>
      <c r="B972" s="42" t="str">
        <f t="shared" si="1"/>
        <v/>
      </c>
      <c r="C972" s="38" t="s">
        <v>2736</v>
      </c>
      <c r="D972" s="43" t="s">
        <v>2737</v>
      </c>
      <c r="E972" s="38" t="s">
        <v>2076</v>
      </c>
      <c r="F972" s="38" t="s">
        <v>2077</v>
      </c>
      <c r="G972" s="43" t="s">
        <v>65</v>
      </c>
      <c r="H972" s="38" t="s">
        <v>7</v>
      </c>
      <c r="I972" s="43" t="s">
        <v>2078</v>
      </c>
      <c r="J972" s="43"/>
      <c r="K972" s="43"/>
      <c r="L972" s="43"/>
      <c r="M972" s="43"/>
      <c r="N972" s="43"/>
      <c r="O972" s="38" t="s">
        <v>2734</v>
      </c>
      <c r="P972" s="51" t="s">
        <v>2738</v>
      </c>
      <c r="Q972" s="45">
        <v>44451.0</v>
      </c>
      <c r="R972" s="46" t="str">
        <f>IFERROR(__xludf.DUMMYFUNCTION("if(isblank($A972),"""",REGEXREPLACE($A972,   "",?(\d),?"",  ""$1""&amp;""-""&amp;$H972))"),"")</f>
        <v/>
      </c>
      <c r="S972" s="47" t="b">
        <f t="shared" si="2"/>
        <v>0</v>
      </c>
      <c r="T972" s="47" t="str">
        <f>IFERROR(__xludf.DUMMYFUNCTION("iferror(split(A972,"","",TRUE,TRUE),"""")"),"")</f>
        <v/>
      </c>
      <c r="U972" s="47"/>
      <c r="V972" s="47"/>
      <c r="W972" s="47"/>
      <c r="X972" s="46" t="str">
        <f>IFERROR(__xludf.DUMMYFUNCTION("if(T972="""","""",if($S972,""Not aligned w/ a specific learning goal."",T972&amp;"": ""&amp;vlookup(to_text(T972),'1.Learning-Goals'!$A$3:$B$100,2,FALSE)))"),"")</f>
        <v/>
      </c>
      <c r="Y972" s="46" t="str">
        <f>IFERROR(__xludf.DUMMYFUNCTION("if(U972="""","""",if($S972,""Not aligned w/ a specific learning goal."",U972&amp;"": ""&amp;vlookup(to_text(U972),'1.Learning-Goals'!$A$3:$B$100,2,FALSE)))"),"")</f>
        <v/>
      </c>
      <c r="Z972" s="46" t="str">
        <f>IFERROR(__xludf.DUMMYFUNCTION("if(V972="""","""",if($S972,""Not aligned w/ a specific learning goal."",V972&amp;"": ""&amp;vlookup(to_text(V972),'1.Learning-Goals'!$A$3:$B$100,2,FALSE)))"),"")</f>
        <v/>
      </c>
      <c r="AA972" s="46" t="str">
        <f>IFERROR(__xludf.DUMMYFUNCTION("if(W972="""","""",if($S972,""Not aligned w/ a specific learning goal."",W972&amp;"": ""&amp;vlookup(to_text(W972),'1.Learning-Goals'!$A$3:$B$100,2,FALSE)))"),"")</f>
        <v/>
      </c>
      <c r="AB972" s="48"/>
      <c r="AC972" s="48"/>
      <c r="AD972" s="48"/>
      <c r="AE972" s="48"/>
      <c r="AF972" s="48"/>
      <c r="AG972" s="48"/>
      <c r="AH972" s="48"/>
      <c r="AI972" s="48"/>
    </row>
    <row r="973">
      <c r="A973" s="41"/>
      <c r="B973" s="42" t="str">
        <f t="shared" si="1"/>
        <v/>
      </c>
      <c r="C973" s="38" t="s">
        <v>2739</v>
      </c>
      <c r="D973" s="43" t="s">
        <v>2740</v>
      </c>
      <c r="E973" s="38" t="s">
        <v>2076</v>
      </c>
      <c r="F973" s="38" t="s">
        <v>2077</v>
      </c>
      <c r="G973" s="43" t="s">
        <v>65</v>
      </c>
      <c r="H973" s="38" t="s">
        <v>7</v>
      </c>
      <c r="I973" s="43" t="s">
        <v>2078</v>
      </c>
      <c r="J973" s="43"/>
      <c r="K973" s="43"/>
      <c r="L973" s="43"/>
      <c r="M973" s="43"/>
      <c r="N973" s="43"/>
      <c r="O973" s="38" t="s">
        <v>2734</v>
      </c>
      <c r="P973" s="51" t="s">
        <v>2741</v>
      </c>
      <c r="Q973" s="45">
        <v>44451.0</v>
      </c>
      <c r="R973" s="46" t="str">
        <f>IFERROR(__xludf.DUMMYFUNCTION("if(isblank($A973),"""",REGEXREPLACE($A973,   "",?(\d),?"",  ""$1""&amp;""-""&amp;$H973))"),"")</f>
        <v/>
      </c>
      <c r="S973" s="47" t="b">
        <f t="shared" si="2"/>
        <v>0</v>
      </c>
      <c r="T973" s="47" t="str">
        <f>IFERROR(__xludf.DUMMYFUNCTION("iferror(split(A973,"","",TRUE,TRUE),"""")"),"")</f>
        <v/>
      </c>
      <c r="U973" s="47"/>
      <c r="V973" s="47"/>
      <c r="W973" s="47"/>
      <c r="X973" s="46" t="str">
        <f>IFERROR(__xludf.DUMMYFUNCTION("if(T973="""","""",if($S973,""Not aligned w/ a specific learning goal."",T973&amp;"": ""&amp;vlookup(to_text(T973),'1.Learning-Goals'!$A$3:$B$100,2,FALSE)))"),"")</f>
        <v/>
      </c>
      <c r="Y973" s="46" t="str">
        <f>IFERROR(__xludf.DUMMYFUNCTION("if(U973="""","""",if($S973,""Not aligned w/ a specific learning goal."",U973&amp;"": ""&amp;vlookup(to_text(U973),'1.Learning-Goals'!$A$3:$B$100,2,FALSE)))"),"")</f>
        <v/>
      </c>
      <c r="Z973" s="46" t="str">
        <f>IFERROR(__xludf.DUMMYFUNCTION("if(V973="""","""",if($S973,""Not aligned w/ a specific learning goal."",V973&amp;"": ""&amp;vlookup(to_text(V973),'1.Learning-Goals'!$A$3:$B$100,2,FALSE)))"),"")</f>
        <v/>
      </c>
      <c r="AA973" s="46" t="str">
        <f>IFERROR(__xludf.DUMMYFUNCTION("if(W973="""","""",if($S973,""Not aligned w/ a specific learning goal."",W973&amp;"": ""&amp;vlookup(to_text(W973),'1.Learning-Goals'!$A$3:$B$100,2,FALSE)))"),"")</f>
        <v/>
      </c>
      <c r="AB973" s="48"/>
      <c r="AC973" s="48"/>
      <c r="AD973" s="48"/>
      <c r="AE973" s="48"/>
      <c r="AF973" s="48"/>
      <c r="AG973" s="48"/>
      <c r="AH973" s="48"/>
      <c r="AI973" s="48"/>
    </row>
    <row r="974">
      <c r="A974" s="41"/>
      <c r="B974" s="42" t="str">
        <f t="shared" si="1"/>
        <v/>
      </c>
      <c r="C974" s="38" t="s">
        <v>2742</v>
      </c>
      <c r="D974" s="43" t="s">
        <v>2743</v>
      </c>
      <c r="E974" s="38" t="s">
        <v>2076</v>
      </c>
      <c r="F974" s="38" t="s">
        <v>2077</v>
      </c>
      <c r="G974" s="43" t="s">
        <v>65</v>
      </c>
      <c r="H974" s="38" t="s">
        <v>7</v>
      </c>
      <c r="I974" s="43" t="s">
        <v>2078</v>
      </c>
      <c r="J974" s="43"/>
      <c r="K974" s="43"/>
      <c r="L974" s="43"/>
      <c r="M974" s="43"/>
      <c r="N974" s="43"/>
      <c r="O974" s="38" t="s">
        <v>2734</v>
      </c>
      <c r="P974" s="51" t="s">
        <v>2744</v>
      </c>
      <c r="Q974" s="45">
        <v>44451.0</v>
      </c>
      <c r="R974" s="46" t="str">
        <f>IFERROR(__xludf.DUMMYFUNCTION("if(isblank($A974),"""",REGEXREPLACE($A974,   "",?(\d),?"",  ""$1""&amp;""-""&amp;$H974))"),"")</f>
        <v/>
      </c>
      <c r="S974" s="47" t="b">
        <f t="shared" si="2"/>
        <v>0</v>
      </c>
      <c r="T974" s="47" t="str">
        <f>IFERROR(__xludf.DUMMYFUNCTION("iferror(split(A974,"","",TRUE,TRUE),"""")"),"")</f>
        <v/>
      </c>
      <c r="U974" s="47"/>
      <c r="V974" s="47"/>
      <c r="W974" s="47"/>
      <c r="X974" s="46" t="str">
        <f>IFERROR(__xludf.DUMMYFUNCTION("if(T974="""","""",if($S974,""Not aligned w/ a specific learning goal."",T974&amp;"": ""&amp;vlookup(to_text(T974),'1.Learning-Goals'!$A$3:$B$100,2,FALSE)))"),"")</f>
        <v/>
      </c>
      <c r="Y974" s="46" t="str">
        <f>IFERROR(__xludf.DUMMYFUNCTION("if(U974="""","""",if($S974,""Not aligned w/ a specific learning goal."",U974&amp;"": ""&amp;vlookup(to_text(U974),'1.Learning-Goals'!$A$3:$B$100,2,FALSE)))"),"")</f>
        <v/>
      </c>
      <c r="Z974" s="46" t="str">
        <f>IFERROR(__xludf.DUMMYFUNCTION("if(V974="""","""",if($S974,""Not aligned w/ a specific learning goal."",V974&amp;"": ""&amp;vlookup(to_text(V974),'1.Learning-Goals'!$A$3:$B$100,2,FALSE)))"),"")</f>
        <v/>
      </c>
      <c r="AA974" s="46" t="str">
        <f>IFERROR(__xludf.DUMMYFUNCTION("if(W974="""","""",if($S974,""Not aligned w/ a specific learning goal."",W974&amp;"": ""&amp;vlookup(to_text(W974),'1.Learning-Goals'!$A$3:$B$100,2,FALSE)))"),"")</f>
        <v/>
      </c>
      <c r="AB974" s="48"/>
      <c r="AC974" s="48"/>
      <c r="AD974" s="48"/>
      <c r="AE974" s="48"/>
      <c r="AF974" s="48"/>
      <c r="AG974" s="48"/>
      <c r="AH974" s="48"/>
      <c r="AI974" s="48"/>
    </row>
    <row r="975">
      <c r="A975" s="41"/>
      <c r="B975" s="42" t="str">
        <f t="shared" si="1"/>
        <v/>
      </c>
      <c r="C975" s="38" t="s">
        <v>2745</v>
      </c>
      <c r="D975" s="43" t="s">
        <v>2746</v>
      </c>
      <c r="E975" s="38" t="s">
        <v>2076</v>
      </c>
      <c r="F975" s="38" t="s">
        <v>2077</v>
      </c>
      <c r="G975" s="43" t="s">
        <v>65</v>
      </c>
      <c r="H975" s="38" t="s">
        <v>7</v>
      </c>
      <c r="I975" s="43" t="s">
        <v>2078</v>
      </c>
      <c r="J975" s="43"/>
      <c r="K975" s="43"/>
      <c r="L975" s="43"/>
      <c r="M975" s="43"/>
      <c r="N975" s="43"/>
      <c r="O975" s="38" t="s">
        <v>2734</v>
      </c>
      <c r="P975" s="51" t="s">
        <v>2747</v>
      </c>
      <c r="Q975" s="45">
        <v>44451.0</v>
      </c>
      <c r="R975" s="46" t="str">
        <f>IFERROR(__xludf.DUMMYFUNCTION("if(isblank($A975),"""",REGEXREPLACE($A975,   "",?(\d),?"",  ""$1""&amp;""-""&amp;$H975))"),"")</f>
        <v/>
      </c>
      <c r="S975" s="47" t="b">
        <f t="shared" si="2"/>
        <v>0</v>
      </c>
      <c r="T975" s="47" t="str">
        <f>IFERROR(__xludf.DUMMYFUNCTION("iferror(split(A975,"","",TRUE,TRUE),"""")"),"")</f>
        <v/>
      </c>
      <c r="U975" s="47"/>
      <c r="V975" s="47"/>
      <c r="W975" s="47"/>
      <c r="X975" s="46" t="str">
        <f>IFERROR(__xludf.DUMMYFUNCTION("if(T975="""","""",if($S975,""Not aligned w/ a specific learning goal."",T975&amp;"": ""&amp;vlookup(to_text(T975),'1.Learning-Goals'!$A$3:$B$100,2,FALSE)))"),"")</f>
        <v/>
      </c>
      <c r="Y975" s="46" t="str">
        <f>IFERROR(__xludf.DUMMYFUNCTION("if(U975="""","""",if($S975,""Not aligned w/ a specific learning goal."",U975&amp;"": ""&amp;vlookup(to_text(U975),'1.Learning-Goals'!$A$3:$B$100,2,FALSE)))"),"")</f>
        <v/>
      </c>
      <c r="Z975" s="46" t="str">
        <f>IFERROR(__xludf.DUMMYFUNCTION("if(V975="""","""",if($S975,""Not aligned w/ a specific learning goal."",V975&amp;"": ""&amp;vlookup(to_text(V975),'1.Learning-Goals'!$A$3:$B$100,2,FALSE)))"),"")</f>
        <v/>
      </c>
      <c r="AA975" s="46" t="str">
        <f>IFERROR(__xludf.DUMMYFUNCTION("if(W975="""","""",if($S975,""Not aligned w/ a specific learning goal."",W975&amp;"": ""&amp;vlookup(to_text(W975),'1.Learning-Goals'!$A$3:$B$100,2,FALSE)))"),"")</f>
        <v/>
      </c>
      <c r="AB975" s="48"/>
      <c r="AC975" s="48"/>
      <c r="AD975" s="48"/>
      <c r="AE975" s="48"/>
      <c r="AF975" s="48"/>
      <c r="AG975" s="48"/>
      <c r="AH975" s="48"/>
      <c r="AI975" s="48"/>
    </row>
    <row r="976">
      <c r="A976" s="41"/>
      <c r="B976" s="42" t="str">
        <f t="shared" si="1"/>
        <v/>
      </c>
      <c r="C976" s="38" t="s">
        <v>2748</v>
      </c>
      <c r="D976" s="43" t="s">
        <v>2749</v>
      </c>
      <c r="E976" s="38" t="s">
        <v>2076</v>
      </c>
      <c r="F976" s="38" t="s">
        <v>2077</v>
      </c>
      <c r="G976" s="43" t="s">
        <v>65</v>
      </c>
      <c r="H976" s="38" t="s">
        <v>7</v>
      </c>
      <c r="I976" s="43" t="s">
        <v>2078</v>
      </c>
      <c r="J976" s="43"/>
      <c r="K976" s="43"/>
      <c r="L976" s="43"/>
      <c r="M976" s="43"/>
      <c r="N976" s="43"/>
      <c r="O976" s="38" t="s">
        <v>2734</v>
      </c>
      <c r="P976" s="51" t="s">
        <v>2750</v>
      </c>
      <c r="Q976" s="45">
        <v>44451.0</v>
      </c>
      <c r="R976" s="46" t="str">
        <f>IFERROR(__xludf.DUMMYFUNCTION("if(isblank($A976),"""",REGEXREPLACE($A976,   "",?(\d),?"",  ""$1""&amp;""-""&amp;$H976))"),"")</f>
        <v/>
      </c>
      <c r="S976" s="47" t="b">
        <f t="shared" si="2"/>
        <v>0</v>
      </c>
      <c r="T976" s="47" t="str">
        <f>IFERROR(__xludf.DUMMYFUNCTION("iferror(split(A976,"","",TRUE,TRUE),"""")"),"")</f>
        <v/>
      </c>
      <c r="U976" s="47"/>
      <c r="V976" s="47"/>
      <c r="W976" s="47"/>
      <c r="X976" s="46" t="str">
        <f>IFERROR(__xludf.DUMMYFUNCTION("if(T976="""","""",if($S976,""Not aligned w/ a specific learning goal."",T976&amp;"": ""&amp;vlookup(to_text(T976),'1.Learning-Goals'!$A$3:$B$100,2,FALSE)))"),"")</f>
        <v/>
      </c>
      <c r="Y976" s="46" t="str">
        <f>IFERROR(__xludf.DUMMYFUNCTION("if(U976="""","""",if($S976,""Not aligned w/ a specific learning goal."",U976&amp;"": ""&amp;vlookup(to_text(U976),'1.Learning-Goals'!$A$3:$B$100,2,FALSE)))"),"")</f>
        <v/>
      </c>
      <c r="Z976" s="46" t="str">
        <f>IFERROR(__xludf.DUMMYFUNCTION("if(V976="""","""",if($S976,""Not aligned w/ a specific learning goal."",V976&amp;"": ""&amp;vlookup(to_text(V976),'1.Learning-Goals'!$A$3:$B$100,2,FALSE)))"),"")</f>
        <v/>
      </c>
      <c r="AA976" s="46" t="str">
        <f>IFERROR(__xludf.DUMMYFUNCTION("if(W976="""","""",if($S976,""Not aligned w/ a specific learning goal."",W976&amp;"": ""&amp;vlookup(to_text(W976),'1.Learning-Goals'!$A$3:$B$100,2,FALSE)))"),"")</f>
        <v/>
      </c>
      <c r="AB976" s="48"/>
      <c r="AC976" s="48"/>
      <c r="AD976" s="48"/>
      <c r="AE976" s="48"/>
      <c r="AF976" s="48"/>
      <c r="AG976" s="48"/>
      <c r="AH976" s="48"/>
      <c r="AI976" s="48"/>
    </row>
    <row r="977">
      <c r="A977" s="41"/>
      <c r="B977" s="42" t="str">
        <f t="shared" si="1"/>
        <v/>
      </c>
      <c r="C977" s="38" t="s">
        <v>2751</v>
      </c>
      <c r="D977" s="43" t="s">
        <v>2752</v>
      </c>
      <c r="E977" s="38" t="s">
        <v>2076</v>
      </c>
      <c r="F977" s="38" t="s">
        <v>2077</v>
      </c>
      <c r="G977" s="43" t="s">
        <v>65</v>
      </c>
      <c r="H977" s="38" t="s">
        <v>7</v>
      </c>
      <c r="I977" s="43" t="s">
        <v>2078</v>
      </c>
      <c r="J977" s="43"/>
      <c r="K977" s="43"/>
      <c r="L977" s="43"/>
      <c r="M977" s="43"/>
      <c r="N977" s="43"/>
      <c r="O977" s="38" t="s">
        <v>2734</v>
      </c>
      <c r="P977" s="51" t="s">
        <v>2753</v>
      </c>
      <c r="Q977" s="45">
        <v>44451.0</v>
      </c>
      <c r="R977" s="46" t="str">
        <f>IFERROR(__xludf.DUMMYFUNCTION("if(isblank($A977),"""",REGEXREPLACE($A977,   "",?(\d),?"",  ""$1""&amp;""-""&amp;$H977))"),"")</f>
        <v/>
      </c>
      <c r="S977" s="47" t="b">
        <f t="shared" si="2"/>
        <v>0</v>
      </c>
      <c r="T977" s="47" t="str">
        <f>IFERROR(__xludf.DUMMYFUNCTION("iferror(split(A977,"","",TRUE,TRUE),"""")"),"")</f>
        <v/>
      </c>
      <c r="U977" s="47"/>
      <c r="V977" s="47"/>
      <c r="W977" s="47"/>
      <c r="X977" s="46" t="str">
        <f>IFERROR(__xludf.DUMMYFUNCTION("if(T977="""","""",if($S977,""Not aligned w/ a specific learning goal."",T977&amp;"": ""&amp;vlookup(to_text(T977),'1.Learning-Goals'!$A$3:$B$100,2,FALSE)))"),"")</f>
        <v/>
      </c>
      <c r="Y977" s="46" t="str">
        <f>IFERROR(__xludf.DUMMYFUNCTION("if(U977="""","""",if($S977,""Not aligned w/ a specific learning goal."",U977&amp;"": ""&amp;vlookup(to_text(U977),'1.Learning-Goals'!$A$3:$B$100,2,FALSE)))"),"")</f>
        <v/>
      </c>
      <c r="Z977" s="46" t="str">
        <f>IFERROR(__xludf.DUMMYFUNCTION("if(V977="""","""",if($S977,""Not aligned w/ a specific learning goal."",V977&amp;"": ""&amp;vlookup(to_text(V977),'1.Learning-Goals'!$A$3:$B$100,2,FALSE)))"),"")</f>
        <v/>
      </c>
      <c r="AA977" s="46" t="str">
        <f>IFERROR(__xludf.DUMMYFUNCTION("if(W977="""","""",if($S977,""Not aligned w/ a specific learning goal."",W977&amp;"": ""&amp;vlookup(to_text(W977),'1.Learning-Goals'!$A$3:$B$100,2,FALSE)))"),"")</f>
        <v/>
      </c>
      <c r="AB977" s="48"/>
      <c r="AC977" s="48"/>
      <c r="AD977" s="48"/>
      <c r="AE977" s="48"/>
      <c r="AF977" s="48"/>
      <c r="AG977" s="48"/>
      <c r="AH977" s="48"/>
      <c r="AI977" s="48"/>
    </row>
    <row r="978">
      <c r="A978" s="41"/>
      <c r="B978" s="42" t="str">
        <f t="shared" si="1"/>
        <v/>
      </c>
      <c r="C978" s="38" t="s">
        <v>2754</v>
      </c>
      <c r="D978" s="43" t="s">
        <v>2755</v>
      </c>
      <c r="E978" s="38" t="s">
        <v>2076</v>
      </c>
      <c r="F978" s="38" t="s">
        <v>2077</v>
      </c>
      <c r="G978" s="43" t="s">
        <v>65</v>
      </c>
      <c r="H978" s="38" t="s">
        <v>7</v>
      </c>
      <c r="I978" s="43" t="s">
        <v>2078</v>
      </c>
      <c r="J978" s="43"/>
      <c r="K978" s="43"/>
      <c r="L978" s="43"/>
      <c r="M978" s="43"/>
      <c r="N978" s="43"/>
      <c r="O978" s="38" t="s">
        <v>2734</v>
      </c>
      <c r="P978" s="51" t="s">
        <v>2756</v>
      </c>
      <c r="Q978" s="45">
        <v>44451.0</v>
      </c>
      <c r="R978" s="46" t="str">
        <f>IFERROR(__xludf.DUMMYFUNCTION("if(isblank($A978),"""",REGEXREPLACE($A978,   "",?(\d),?"",  ""$1""&amp;""-""&amp;$H978))"),"")</f>
        <v/>
      </c>
      <c r="S978" s="47" t="b">
        <f t="shared" si="2"/>
        <v>0</v>
      </c>
      <c r="T978" s="47" t="str">
        <f>IFERROR(__xludf.DUMMYFUNCTION("iferror(split(A978,"","",TRUE,TRUE),"""")"),"")</f>
        <v/>
      </c>
      <c r="U978" s="47"/>
      <c r="V978" s="47"/>
      <c r="W978" s="47"/>
      <c r="X978" s="46" t="str">
        <f>IFERROR(__xludf.DUMMYFUNCTION("if(T978="""","""",if($S978,""Not aligned w/ a specific learning goal."",T978&amp;"": ""&amp;vlookup(to_text(T978),'1.Learning-Goals'!$A$3:$B$100,2,FALSE)))"),"")</f>
        <v/>
      </c>
      <c r="Y978" s="46" t="str">
        <f>IFERROR(__xludf.DUMMYFUNCTION("if(U978="""","""",if($S978,""Not aligned w/ a specific learning goal."",U978&amp;"": ""&amp;vlookup(to_text(U978),'1.Learning-Goals'!$A$3:$B$100,2,FALSE)))"),"")</f>
        <v/>
      </c>
      <c r="Z978" s="46" t="str">
        <f>IFERROR(__xludf.DUMMYFUNCTION("if(V978="""","""",if($S978,""Not aligned w/ a specific learning goal."",V978&amp;"": ""&amp;vlookup(to_text(V978),'1.Learning-Goals'!$A$3:$B$100,2,FALSE)))"),"")</f>
        <v/>
      </c>
      <c r="AA978" s="46" t="str">
        <f>IFERROR(__xludf.DUMMYFUNCTION("if(W978="""","""",if($S978,""Not aligned w/ a specific learning goal."",W978&amp;"": ""&amp;vlookup(to_text(W978),'1.Learning-Goals'!$A$3:$B$100,2,FALSE)))"),"")</f>
        <v/>
      </c>
      <c r="AB978" s="48"/>
      <c r="AC978" s="48"/>
      <c r="AD978" s="48"/>
      <c r="AE978" s="48"/>
      <c r="AF978" s="48"/>
      <c r="AG978" s="48"/>
      <c r="AH978" s="48"/>
      <c r="AI978" s="48"/>
    </row>
    <row r="979">
      <c r="A979" s="41"/>
      <c r="B979" s="42" t="str">
        <f t="shared" si="1"/>
        <v/>
      </c>
      <c r="C979" s="38" t="s">
        <v>2757</v>
      </c>
      <c r="D979" s="43" t="s">
        <v>2758</v>
      </c>
      <c r="E979" s="38" t="s">
        <v>2076</v>
      </c>
      <c r="F979" s="38" t="s">
        <v>2077</v>
      </c>
      <c r="G979" s="43" t="s">
        <v>65</v>
      </c>
      <c r="H979" s="38" t="s">
        <v>7</v>
      </c>
      <c r="I979" s="43" t="s">
        <v>2078</v>
      </c>
      <c r="J979" s="43"/>
      <c r="K979" s="43"/>
      <c r="L979" s="43"/>
      <c r="M979" s="43"/>
      <c r="N979" s="43"/>
      <c r="O979" s="38" t="s">
        <v>2734</v>
      </c>
      <c r="P979" s="51" t="s">
        <v>2759</v>
      </c>
      <c r="Q979" s="45">
        <v>44451.0</v>
      </c>
      <c r="R979" s="46" t="str">
        <f>IFERROR(__xludf.DUMMYFUNCTION("if(isblank($A979),"""",REGEXREPLACE($A979,   "",?(\d),?"",  ""$1""&amp;""-""&amp;$H979))"),"")</f>
        <v/>
      </c>
      <c r="S979" s="47" t="b">
        <f t="shared" si="2"/>
        <v>0</v>
      </c>
      <c r="T979" s="47" t="str">
        <f>IFERROR(__xludf.DUMMYFUNCTION("iferror(split(A979,"","",TRUE,TRUE),"""")"),"")</f>
        <v/>
      </c>
      <c r="U979" s="47"/>
      <c r="V979" s="47"/>
      <c r="W979" s="47"/>
      <c r="X979" s="46" t="str">
        <f>IFERROR(__xludf.DUMMYFUNCTION("if(T979="""","""",if($S979,""Not aligned w/ a specific learning goal."",T979&amp;"": ""&amp;vlookup(to_text(T979),'1.Learning-Goals'!$A$3:$B$100,2,FALSE)))"),"")</f>
        <v/>
      </c>
      <c r="Y979" s="46" t="str">
        <f>IFERROR(__xludf.DUMMYFUNCTION("if(U979="""","""",if($S979,""Not aligned w/ a specific learning goal."",U979&amp;"": ""&amp;vlookup(to_text(U979),'1.Learning-Goals'!$A$3:$B$100,2,FALSE)))"),"")</f>
        <v/>
      </c>
      <c r="Z979" s="46" t="str">
        <f>IFERROR(__xludf.DUMMYFUNCTION("if(V979="""","""",if($S979,""Not aligned w/ a specific learning goal."",V979&amp;"": ""&amp;vlookup(to_text(V979),'1.Learning-Goals'!$A$3:$B$100,2,FALSE)))"),"")</f>
        <v/>
      </c>
      <c r="AA979" s="46" t="str">
        <f>IFERROR(__xludf.DUMMYFUNCTION("if(W979="""","""",if($S979,""Not aligned w/ a specific learning goal."",W979&amp;"": ""&amp;vlookup(to_text(W979),'1.Learning-Goals'!$A$3:$B$100,2,FALSE)))"),"")</f>
        <v/>
      </c>
      <c r="AB979" s="48"/>
      <c r="AC979" s="48"/>
      <c r="AD979" s="48"/>
      <c r="AE979" s="48"/>
      <c r="AF979" s="48"/>
      <c r="AG979" s="48"/>
      <c r="AH979" s="48"/>
      <c r="AI979" s="48"/>
    </row>
    <row r="980">
      <c r="A980" s="41"/>
      <c r="B980" s="42" t="str">
        <f t="shared" si="1"/>
        <v/>
      </c>
      <c r="C980" s="38" t="s">
        <v>2760</v>
      </c>
      <c r="D980" s="43" t="s">
        <v>2761</v>
      </c>
      <c r="E980" s="38" t="s">
        <v>2076</v>
      </c>
      <c r="F980" s="38" t="s">
        <v>2077</v>
      </c>
      <c r="G980" s="43" t="s">
        <v>65</v>
      </c>
      <c r="H980" s="38" t="s">
        <v>7</v>
      </c>
      <c r="I980" s="43" t="s">
        <v>2078</v>
      </c>
      <c r="J980" s="43"/>
      <c r="K980" s="43"/>
      <c r="L980" s="43"/>
      <c r="M980" s="43"/>
      <c r="N980" s="43"/>
      <c r="O980" s="38" t="s">
        <v>2734</v>
      </c>
      <c r="P980" s="51" t="s">
        <v>2762</v>
      </c>
      <c r="Q980" s="45">
        <v>44451.0</v>
      </c>
      <c r="R980" s="46" t="str">
        <f>IFERROR(__xludf.DUMMYFUNCTION("if(isblank($A980),"""",REGEXREPLACE($A980,   "",?(\d),?"",  ""$1""&amp;""-""&amp;$H980))"),"")</f>
        <v/>
      </c>
      <c r="S980" s="47" t="b">
        <f t="shared" si="2"/>
        <v>0</v>
      </c>
      <c r="T980" s="47" t="str">
        <f>IFERROR(__xludf.DUMMYFUNCTION("iferror(split(A980,"","",TRUE,TRUE),"""")"),"")</f>
        <v/>
      </c>
      <c r="U980" s="47"/>
      <c r="V980" s="47"/>
      <c r="W980" s="47"/>
      <c r="X980" s="46" t="str">
        <f>IFERROR(__xludf.DUMMYFUNCTION("if(T980="""","""",if($S980,""Not aligned w/ a specific learning goal."",T980&amp;"": ""&amp;vlookup(to_text(T980),'1.Learning-Goals'!$A$3:$B$100,2,FALSE)))"),"")</f>
        <v/>
      </c>
      <c r="Y980" s="46" t="str">
        <f>IFERROR(__xludf.DUMMYFUNCTION("if(U980="""","""",if($S980,""Not aligned w/ a specific learning goal."",U980&amp;"": ""&amp;vlookup(to_text(U980),'1.Learning-Goals'!$A$3:$B$100,2,FALSE)))"),"")</f>
        <v/>
      </c>
      <c r="Z980" s="46" t="str">
        <f>IFERROR(__xludf.DUMMYFUNCTION("if(V980="""","""",if($S980,""Not aligned w/ a specific learning goal."",V980&amp;"": ""&amp;vlookup(to_text(V980),'1.Learning-Goals'!$A$3:$B$100,2,FALSE)))"),"")</f>
        <v/>
      </c>
      <c r="AA980" s="46" t="str">
        <f>IFERROR(__xludf.DUMMYFUNCTION("if(W980="""","""",if($S980,""Not aligned w/ a specific learning goal."",W980&amp;"": ""&amp;vlookup(to_text(W980),'1.Learning-Goals'!$A$3:$B$100,2,FALSE)))"),"")</f>
        <v/>
      </c>
      <c r="AB980" s="48"/>
      <c r="AC980" s="48"/>
      <c r="AD980" s="48"/>
      <c r="AE980" s="48"/>
      <c r="AF980" s="48"/>
      <c r="AG980" s="48"/>
      <c r="AH980" s="48"/>
      <c r="AI980" s="48"/>
    </row>
    <row r="981">
      <c r="A981" s="41"/>
      <c r="B981" s="42" t="str">
        <f t="shared" si="1"/>
        <v/>
      </c>
      <c r="C981" s="38" t="s">
        <v>2763</v>
      </c>
      <c r="D981" s="43" t="s">
        <v>2764</v>
      </c>
      <c r="E981" s="38" t="s">
        <v>2076</v>
      </c>
      <c r="F981" s="38" t="s">
        <v>2077</v>
      </c>
      <c r="G981" s="43" t="s">
        <v>65</v>
      </c>
      <c r="H981" s="38" t="s">
        <v>7</v>
      </c>
      <c r="I981" s="43" t="s">
        <v>2078</v>
      </c>
      <c r="J981" s="43"/>
      <c r="K981" s="43"/>
      <c r="L981" s="43"/>
      <c r="M981" s="43"/>
      <c r="N981" s="43"/>
      <c r="O981" s="38" t="s">
        <v>2734</v>
      </c>
      <c r="P981" s="51" t="s">
        <v>2765</v>
      </c>
      <c r="Q981" s="45">
        <v>44451.0</v>
      </c>
      <c r="R981" s="46" t="str">
        <f>IFERROR(__xludf.DUMMYFUNCTION("if(isblank($A981),"""",REGEXREPLACE($A981,   "",?(\d),?"",  ""$1""&amp;""-""&amp;$H981))"),"")</f>
        <v/>
      </c>
      <c r="S981" s="47" t="b">
        <f t="shared" si="2"/>
        <v>0</v>
      </c>
      <c r="T981" s="47" t="str">
        <f>IFERROR(__xludf.DUMMYFUNCTION("iferror(split(A981,"","",TRUE,TRUE),"""")"),"")</f>
        <v/>
      </c>
      <c r="U981" s="47"/>
      <c r="V981" s="47"/>
      <c r="W981" s="47"/>
      <c r="X981" s="46" t="str">
        <f>IFERROR(__xludf.DUMMYFUNCTION("if(T981="""","""",if($S981,""Not aligned w/ a specific learning goal."",T981&amp;"": ""&amp;vlookup(to_text(T981),'1.Learning-Goals'!$A$3:$B$100,2,FALSE)))"),"")</f>
        <v/>
      </c>
      <c r="Y981" s="46" t="str">
        <f>IFERROR(__xludf.DUMMYFUNCTION("if(U981="""","""",if($S981,""Not aligned w/ a specific learning goal."",U981&amp;"": ""&amp;vlookup(to_text(U981),'1.Learning-Goals'!$A$3:$B$100,2,FALSE)))"),"")</f>
        <v/>
      </c>
      <c r="Z981" s="46" t="str">
        <f>IFERROR(__xludf.DUMMYFUNCTION("if(V981="""","""",if($S981,""Not aligned w/ a specific learning goal."",V981&amp;"": ""&amp;vlookup(to_text(V981),'1.Learning-Goals'!$A$3:$B$100,2,FALSE)))"),"")</f>
        <v/>
      </c>
      <c r="AA981" s="46" t="str">
        <f>IFERROR(__xludf.DUMMYFUNCTION("if(W981="""","""",if($S981,""Not aligned w/ a specific learning goal."",W981&amp;"": ""&amp;vlookup(to_text(W981),'1.Learning-Goals'!$A$3:$B$100,2,FALSE)))"),"")</f>
        <v/>
      </c>
      <c r="AB981" s="48"/>
      <c r="AC981" s="48"/>
      <c r="AD981" s="48"/>
      <c r="AE981" s="48"/>
      <c r="AF981" s="48"/>
      <c r="AG981" s="48"/>
      <c r="AH981" s="48"/>
      <c r="AI981" s="48"/>
    </row>
    <row r="982">
      <c r="A982" s="41"/>
      <c r="B982" s="42" t="str">
        <f t="shared" si="1"/>
        <v/>
      </c>
      <c r="C982" s="38" t="s">
        <v>2766</v>
      </c>
      <c r="D982" s="43" t="s">
        <v>2767</v>
      </c>
      <c r="E982" s="38" t="s">
        <v>2076</v>
      </c>
      <c r="F982" s="38" t="s">
        <v>2077</v>
      </c>
      <c r="G982" s="43" t="s">
        <v>65</v>
      </c>
      <c r="H982" s="38" t="s">
        <v>7</v>
      </c>
      <c r="I982" s="43" t="s">
        <v>2078</v>
      </c>
      <c r="J982" s="43"/>
      <c r="K982" s="43"/>
      <c r="L982" s="43"/>
      <c r="M982" s="43"/>
      <c r="N982" s="43"/>
      <c r="O982" s="38" t="s">
        <v>2734</v>
      </c>
      <c r="P982" s="51" t="s">
        <v>2768</v>
      </c>
      <c r="Q982" s="45">
        <v>44451.0</v>
      </c>
      <c r="R982" s="46" t="str">
        <f>IFERROR(__xludf.DUMMYFUNCTION("if(isblank($A982),"""",REGEXREPLACE($A982,   "",?(\d),?"",  ""$1""&amp;""-""&amp;$H982))"),"")</f>
        <v/>
      </c>
      <c r="S982" s="47" t="b">
        <f t="shared" si="2"/>
        <v>0</v>
      </c>
      <c r="T982" s="47" t="str">
        <f>IFERROR(__xludf.DUMMYFUNCTION("iferror(split(A982,"","",TRUE,TRUE),"""")"),"")</f>
        <v/>
      </c>
      <c r="U982" s="47"/>
      <c r="V982" s="47"/>
      <c r="W982" s="47"/>
      <c r="X982" s="46" t="str">
        <f>IFERROR(__xludf.DUMMYFUNCTION("if(T982="""","""",if($S982,""Not aligned w/ a specific learning goal."",T982&amp;"": ""&amp;vlookup(to_text(T982),'1.Learning-Goals'!$A$3:$B$100,2,FALSE)))"),"")</f>
        <v/>
      </c>
      <c r="Y982" s="46" t="str">
        <f>IFERROR(__xludf.DUMMYFUNCTION("if(U982="""","""",if($S982,""Not aligned w/ a specific learning goal."",U982&amp;"": ""&amp;vlookup(to_text(U982),'1.Learning-Goals'!$A$3:$B$100,2,FALSE)))"),"")</f>
        <v/>
      </c>
      <c r="Z982" s="46" t="str">
        <f>IFERROR(__xludf.DUMMYFUNCTION("if(V982="""","""",if($S982,""Not aligned w/ a specific learning goal."",V982&amp;"": ""&amp;vlookup(to_text(V982),'1.Learning-Goals'!$A$3:$B$100,2,FALSE)))"),"")</f>
        <v/>
      </c>
      <c r="AA982" s="46" t="str">
        <f>IFERROR(__xludf.DUMMYFUNCTION("if(W982="""","""",if($S982,""Not aligned w/ a specific learning goal."",W982&amp;"": ""&amp;vlookup(to_text(W982),'1.Learning-Goals'!$A$3:$B$100,2,FALSE)))"),"")</f>
        <v/>
      </c>
      <c r="AB982" s="48"/>
      <c r="AC982" s="48"/>
      <c r="AD982" s="48"/>
      <c r="AE982" s="48"/>
      <c r="AF982" s="48"/>
      <c r="AG982" s="48"/>
      <c r="AH982" s="48"/>
      <c r="AI982" s="48"/>
    </row>
    <row r="983">
      <c r="A983" s="41"/>
      <c r="B983" s="42" t="str">
        <f t="shared" si="1"/>
        <v/>
      </c>
      <c r="C983" s="38" t="s">
        <v>2769</v>
      </c>
      <c r="D983" s="43" t="s">
        <v>2770</v>
      </c>
      <c r="E983" s="38" t="s">
        <v>2076</v>
      </c>
      <c r="F983" s="38" t="s">
        <v>2077</v>
      </c>
      <c r="G983" s="43" t="s">
        <v>65</v>
      </c>
      <c r="H983" s="38" t="s">
        <v>7</v>
      </c>
      <c r="I983" s="43" t="s">
        <v>2078</v>
      </c>
      <c r="J983" s="43"/>
      <c r="K983" s="43"/>
      <c r="L983" s="43"/>
      <c r="M983" s="43"/>
      <c r="N983" s="43"/>
      <c r="O983" s="38" t="s">
        <v>2734</v>
      </c>
      <c r="P983" s="51" t="s">
        <v>2771</v>
      </c>
      <c r="Q983" s="45">
        <v>44451.0</v>
      </c>
      <c r="R983" s="46" t="str">
        <f>IFERROR(__xludf.DUMMYFUNCTION("if(isblank($A983),"""",REGEXREPLACE($A983,   "",?(\d),?"",  ""$1""&amp;""-""&amp;$H983))"),"")</f>
        <v/>
      </c>
      <c r="S983" s="47" t="b">
        <f t="shared" si="2"/>
        <v>0</v>
      </c>
      <c r="T983" s="47" t="str">
        <f>IFERROR(__xludf.DUMMYFUNCTION("iferror(split(A983,"","",TRUE,TRUE),"""")"),"")</f>
        <v/>
      </c>
      <c r="U983" s="47"/>
      <c r="V983" s="47"/>
      <c r="W983" s="47"/>
      <c r="X983" s="46" t="str">
        <f>IFERROR(__xludf.DUMMYFUNCTION("if(T983="""","""",if($S983,""Not aligned w/ a specific learning goal."",T983&amp;"": ""&amp;vlookup(to_text(T983),'1.Learning-Goals'!$A$3:$B$100,2,FALSE)))"),"")</f>
        <v/>
      </c>
      <c r="Y983" s="46" t="str">
        <f>IFERROR(__xludf.DUMMYFUNCTION("if(U983="""","""",if($S983,""Not aligned w/ a specific learning goal."",U983&amp;"": ""&amp;vlookup(to_text(U983),'1.Learning-Goals'!$A$3:$B$100,2,FALSE)))"),"")</f>
        <v/>
      </c>
      <c r="Z983" s="46" t="str">
        <f>IFERROR(__xludf.DUMMYFUNCTION("if(V983="""","""",if($S983,""Not aligned w/ a specific learning goal."",V983&amp;"": ""&amp;vlookup(to_text(V983),'1.Learning-Goals'!$A$3:$B$100,2,FALSE)))"),"")</f>
        <v/>
      </c>
      <c r="AA983" s="46" t="str">
        <f>IFERROR(__xludf.DUMMYFUNCTION("if(W983="""","""",if($S983,""Not aligned w/ a specific learning goal."",W983&amp;"": ""&amp;vlookup(to_text(W983),'1.Learning-Goals'!$A$3:$B$100,2,FALSE)))"),"")</f>
        <v/>
      </c>
      <c r="AB983" s="48"/>
      <c r="AC983" s="48"/>
      <c r="AD983" s="48"/>
      <c r="AE983" s="48"/>
      <c r="AF983" s="48"/>
      <c r="AG983" s="48"/>
      <c r="AH983" s="48"/>
      <c r="AI983" s="48"/>
    </row>
    <row r="984">
      <c r="A984" s="41"/>
      <c r="B984" s="42" t="str">
        <f t="shared" si="1"/>
        <v/>
      </c>
      <c r="C984" s="38" t="s">
        <v>2772</v>
      </c>
      <c r="D984" s="43" t="s">
        <v>2773</v>
      </c>
      <c r="E984" s="38" t="s">
        <v>2076</v>
      </c>
      <c r="F984" s="38" t="s">
        <v>2077</v>
      </c>
      <c r="G984" s="43" t="s">
        <v>65</v>
      </c>
      <c r="H984" s="38" t="s">
        <v>7</v>
      </c>
      <c r="I984" s="43" t="s">
        <v>2078</v>
      </c>
      <c r="J984" s="43"/>
      <c r="K984" s="43"/>
      <c r="L984" s="43"/>
      <c r="M984" s="43"/>
      <c r="N984" s="43"/>
      <c r="O984" s="38" t="s">
        <v>2734</v>
      </c>
      <c r="P984" s="51" t="s">
        <v>2774</v>
      </c>
      <c r="Q984" s="45">
        <v>44451.0</v>
      </c>
      <c r="R984" s="46" t="str">
        <f>IFERROR(__xludf.DUMMYFUNCTION("if(isblank($A984),"""",REGEXREPLACE($A984,   "",?(\d),?"",  ""$1""&amp;""-""&amp;$H984))"),"")</f>
        <v/>
      </c>
      <c r="S984" s="47" t="b">
        <f t="shared" si="2"/>
        <v>0</v>
      </c>
      <c r="T984" s="47" t="str">
        <f>IFERROR(__xludf.DUMMYFUNCTION("iferror(split(A984,"","",TRUE,TRUE),"""")"),"")</f>
        <v/>
      </c>
      <c r="U984" s="47"/>
      <c r="V984" s="47"/>
      <c r="W984" s="47"/>
      <c r="X984" s="46" t="str">
        <f>IFERROR(__xludf.DUMMYFUNCTION("if(T984="""","""",if($S984,""Not aligned w/ a specific learning goal."",T984&amp;"": ""&amp;vlookup(to_text(T984),'1.Learning-Goals'!$A$3:$B$100,2,FALSE)))"),"")</f>
        <v/>
      </c>
      <c r="Y984" s="46" t="str">
        <f>IFERROR(__xludf.DUMMYFUNCTION("if(U984="""","""",if($S984,""Not aligned w/ a specific learning goal."",U984&amp;"": ""&amp;vlookup(to_text(U984),'1.Learning-Goals'!$A$3:$B$100,2,FALSE)))"),"")</f>
        <v/>
      </c>
      <c r="Z984" s="46" t="str">
        <f>IFERROR(__xludf.DUMMYFUNCTION("if(V984="""","""",if($S984,""Not aligned w/ a specific learning goal."",V984&amp;"": ""&amp;vlookup(to_text(V984),'1.Learning-Goals'!$A$3:$B$100,2,FALSE)))"),"")</f>
        <v/>
      </c>
      <c r="AA984" s="46" t="str">
        <f>IFERROR(__xludf.DUMMYFUNCTION("if(W984="""","""",if($S984,""Not aligned w/ a specific learning goal."",W984&amp;"": ""&amp;vlookup(to_text(W984),'1.Learning-Goals'!$A$3:$B$100,2,FALSE)))"),"")</f>
        <v/>
      </c>
      <c r="AB984" s="48"/>
      <c r="AC984" s="48"/>
      <c r="AD984" s="48"/>
      <c r="AE984" s="48"/>
      <c r="AF984" s="48"/>
      <c r="AG984" s="48"/>
      <c r="AH984" s="48"/>
      <c r="AI984" s="48"/>
    </row>
    <row r="985">
      <c r="A985" s="41"/>
      <c r="B985" s="42" t="str">
        <f t="shared" si="1"/>
        <v/>
      </c>
      <c r="C985" s="38" t="s">
        <v>2775</v>
      </c>
      <c r="D985" s="43" t="s">
        <v>2776</v>
      </c>
      <c r="E985" s="38" t="s">
        <v>2076</v>
      </c>
      <c r="F985" s="38" t="s">
        <v>2077</v>
      </c>
      <c r="G985" s="43" t="s">
        <v>65</v>
      </c>
      <c r="H985" s="38" t="s">
        <v>7</v>
      </c>
      <c r="I985" s="43" t="s">
        <v>2078</v>
      </c>
      <c r="J985" s="43"/>
      <c r="K985" s="43"/>
      <c r="L985" s="43"/>
      <c r="M985" s="43"/>
      <c r="N985" s="43"/>
      <c r="O985" s="38" t="s">
        <v>2734</v>
      </c>
      <c r="P985" s="51" t="s">
        <v>2777</v>
      </c>
      <c r="Q985" s="45">
        <v>44451.0</v>
      </c>
      <c r="R985" s="46" t="str">
        <f>IFERROR(__xludf.DUMMYFUNCTION("if(isblank($A985),"""",REGEXREPLACE($A985,   "",?(\d),?"",  ""$1""&amp;""-""&amp;$H985))"),"")</f>
        <v/>
      </c>
      <c r="S985" s="47" t="b">
        <f t="shared" si="2"/>
        <v>0</v>
      </c>
      <c r="T985" s="47" t="str">
        <f>IFERROR(__xludf.DUMMYFUNCTION("iferror(split(A985,"","",TRUE,TRUE),"""")"),"")</f>
        <v/>
      </c>
      <c r="U985" s="47"/>
      <c r="V985" s="47"/>
      <c r="W985" s="47"/>
      <c r="X985" s="46" t="str">
        <f>IFERROR(__xludf.DUMMYFUNCTION("if(T985="""","""",if($S985,""Not aligned w/ a specific learning goal."",T985&amp;"": ""&amp;vlookup(to_text(T985),'1.Learning-Goals'!$A$3:$B$100,2,FALSE)))"),"")</f>
        <v/>
      </c>
      <c r="Y985" s="46" t="str">
        <f>IFERROR(__xludf.DUMMYFUNCTION("if(U985="""","""",if($S985,""Not aligned w/ a specific learning goal."",U985&amp;"": ""&amp;vlookup(to_text(U985),'1.Learning-Goals'!$A$3:$B$100,2,FALSE)))"),"")</f>
        <v/>
      </c>
      <c r="Z985" s="46" t="str">
        <f>IFERROR(__xludf.DUMMYFUNCTION("if(V985="""","""",if($S985,""Not aligned w/ a specific learning goal."",V985&amp;"": ""&amp;vlookup(to_text(V985),'1.Learning-Goals'!$A$3:$B$100,2,FALSE)))"),"")</f>
        <v/>
      </c>
      <c r="AA985" s="46" t="str">
        <f>IFERROR(__xludf.DUMMYFUNCTION("if(W985="""","""",if($S985,""Not aligned w/ a specific learning goal."",W985&amp;"": ""&amp;vlookup(to_text(W985),'1.Learning-Goals'!$A$3:$B$100,2,FALSE)))"),"")</f>
        <v/>
      </c>
      <c r="AB985" s="48"/>
      <c r="AC985" s="48"/>
      <c r="AD985" s="48"/>
      <c r="AE985" s="48"/>
      <c r="AF985" s="48"/>
      <c r="AG985" s="48"/>
      <c r="AH985" s="48"/>
      <c r="AI985" s="48"/>
    </row>
    <row r="986">
      <c r="A986" s="41"/>
      <c r="B986" s="42" t="str">
        <f t="shared" si="1"/>
        <v/>
      </c>
      <c r="C986" s="38" t="s">
        <v>2778</v>
      </c>
      <c r="D986" s="43" t="s">
        <v>2779</v>
      </c>
      <c r="E986" s="38" t="s">
        <v>2076</v>
      </c>
      <c r="F986" s="38" t="s">
        <v>2077</v>
      </c>
      <c r="G986" s="43" t="s">
        <v>65</v>
      </c>
      <c r="H986" s="38" t="s">
        <v>7</v>
      </c>
      <c r="I986" s="43" t="s">
        <v>2078</v>
      </c>
      <c r="J986" s="43"/>
      <c r="K986" s="43"/>
      <c r="L986" s="43"/>
      <c r="M986" s="43"/>
      <c r="N986" s="43"/>
      <c r="O986" s="38" t="s">
        <v>2734</v>
      </c>
      <c r="P986" s="51" t="s">
        <v>2780</v>
      </c>
      <c r="Q986" s="45">
        <v>44451.0</v>
      </c>
      <c r="R986" s="46" t="str">
        <f>IFERROR(__xludf.DUMMYFUNCTION("if(isblank($A986),"""",REGEXREPLACE($A986,   "",?(\d),?"",  ""$1""&amp;""-""&amp;$H986))"),"")</f>
        <v/>
      </c>
      <c r="S986" s="47" t="b">
        <f t="shared" si="2"/>
        <v>0</v>
      </c>
      <c r="T986" s="47" t="str">
        <f>IFERROR(__xludf.DUMMYFUNCTION("iferror(split(A986,"","",TRUE,TRUE),"""")"),"")</f>
        <v/>
      </c>
      <c r="U986" s="47"/>
      <c r="V986" s="47"/>
      <c r="W986" s="47"/>
      <c r="X986" s="46" t="str">
        <f>IFERROR(__xludf.DUMMYFUNCTION("if(T986="""","""",if($S986,""Not aligned w/ a specific learning goal."",T986&amp;"": ""&amp;vlookup(to_text(T986),'1.Learning-Goals'!$A$3:$B$100,2,FALSE)))"),"")</f>
        <v/>
      </c>
      <c r="Y986" s="46" t="str">
        <f>IFERROR(__xludf.DUMMYFUNCTION("if(U986="""","""",if($S986,""Not aligned w/ a specific learning goal."",U986&amp;"": ""&amp;vlookup(to_text(U986),'1.Learning-Goals'!$A$3:$B$100,2,FALSE)))"),"")</f>
        <v/>
      </c>
      <c r="Z986" s="46" t="str">
        <f>IFERROR(__xludf.DUMMYFUNCTION("if(V986="""","""",if($S986,""Not aligned w/ a specific learning goal."",V986&amp;"": ""&amp;vlookup(to_text(V986),'1.Learning-Goals'!$A$3:$B$100,2,FALSE)))"),"")</f>
        <v/>
      </c>
      <c r="AA986" s="46" t="str">
        <f>IFERROR(__xludf.DUMMYFUNCTION("if(W986="""","""",if($S986,""Not aligned w/ a specific learning goal."",W986&amp;"": ""&amp;vlookup(to_text(W986),'1.Learning-Goals'!$A$3:$B$100,2,FALSE)))"),"")</f>
        <v/>
      </c>
      <c r="AB986" s="48"/>
      <c r="AC986" s="48"/>
      <c r="AD986" s="48"/>
      <c r="AE986" s="48"/>
      <c r="AF986" s="48"/>
      <c r="AG986" s="48"/>
      <c r="AH986" s="48"/>
      <c r="AI986" s="48"/>
    </row>
    <row r="987">
      <c r="A987" s="41"/>
      <c r="B987" s="42" t="str">
        <f t="shared" si="1"/>
        <v/>
      </c>
      <c r="C987" s="38" t="s">
        <v>2781</v>
      </c>
      <c r="D987" s="43" t="s">
        <v>2782</v>
      </c>
      <c r="E987" s="38" t="s">
        <v>2076</v>
      </c>
      <c r="F987" s="38" t="s">
        <v>2077</v>
      </c>
      <c r="G987" s="43" t="s">
        <v>65</v>
      </c>
      <c r="H987" s="38" t="s">
        <v>7</v>
      </c>
      <c r="I987" s="43" t="s">
        <v>2078</v>
      </c>
      <c r="J987" s="43"/>
      <c r="K987" s="43"/>
      <c r="L987" s="43"/>
      <c r="M987" s="43"/>
      <c r="N987" s="43"/>
      <c r="O987" s="38" t="s">
        <v>2783</v>
      </c>
      <c r="P987" s="51" t="s">
        <v>2784</v>
      </c>
      <c r="Q987" s="45">
        <v>44451.0</v>
      </c>
      <c r="R987" s="46" t="str">
        <f>IFERROR(__xludf.DUMMYFUNCTION("if(isblank($A987),"""",REGEXREPLACE($A987,   "",?(\d),?"",  ""$1""&amp;""-""&amp;$H987))"),"")</f>
        <v/>
      </c>
      <c r="S987" s="47" t="b">
        <f t="shared" si="2"/>
        <v>0</v>
      </c>
      <c r="T987" s="47" t="str">
        <f>IFERROR(__xludf.DUMMYFUNCTION("iferror(split(A987,"","",TRUE,TRUE),"""")"),"")</f>
        <v/>
      </c>
      <c r="U987" s="47"/>
      <c r="V987" s="47"/>
      <c r="W987" s="47"/>
      <c r="X987" s="46" t="str">
        <f>IFERROR(__xludf.DUMMYFUNCTION("if(T987="""","""",if($S987,""Not aligned w/ a specific learning goal."",T987&amp;"": ""&amp;vlookup(to_text(T987),'1.Learning-Goals'!$A$3:$B$100,2,FALSE)))"),"")</f>
        <v/>
      </c>
      <c r="Y987" s="46" t="str">
        <f>IFERROR(__xludf.DUMMYFUNCTION("if(U987="""","""",if($S987,""Not aligned w/ a specific learning goal."",U987&amp;"": ""&amp;vlookup(to_text(U987),'1.Learning-Goals'!$A$3:$B$100,2,FALSE)))"),"")</f>
        <v/>
      </c>
      <c r="Z987" s="46" t="str">
        <f>IFERROR(__xludf.DUMMYFUNCTION("if(V987="""","""",if($S987,""Not aligned w/ a specific learning goal."",V987&amp;"": ""&amp;vlookup(to_text(V987),'1.Learning-Goals'!$A$3:$B$100,2,FALSE)))"),"")</f>
        <v/>
      </c>
      <c r="AA987" s="46" t="str">
        <f>IFERROR(__xludf.DUMMYFUNCTION("if(W987="""","""",if($S987,""Not aligned w/ a specific learning goal."",W987&amp;"": ""&amp;vlookup(to_text(W987),'1.Learning-Goals'!$A$3:$B$100,2,FALSE)))"),"")</f>
        <v/>
      </c>
      <c r="AB987" s="48"/>
      <c r="AC987" s="48"/>
      <c r="AD987" s="48"/>
      <c r="AE987" s="48"/>
      <c r="AF987" s="48"/>
      <c r="AG987" s="48"/>
      <c r="AH987" s="48"/>
      <c r="AI987" s="48"/>
    </row>
    <row r="988">
      <c r="A988" s="41"/>
      <c r="B988" s="42" t="str">
        <f t="shared" si="1"/>
        <v/>
      </c>
      <c r="C988" s="38" t="s">
        <v>2785</v>
      </c>
      <c r="D988" s="43" t="s">
        <v>2786</v>
      </c>
      <c r="E988" s="38" t="s">
        <v>2076</v>
      </c>
      <c r="F988" s="38" t="s">
        <v>2077</v>
      </c>
      <c r="G988" s="43" t="s">
        <v>65</v>
      </c>
      <c r="H988" s="38" t="s">
        <v>7</v>
      </c>
      <c r="I988" s="43" t="s">
        <v>2078</v>
      </c>
      <c r="J988" s="43"/>
      <c r="K988" s="43"/>
      <c r="L988" s="43"/>
      <c r="M988" s="43"/>
      <c r="N988" s="43"/>
      <c r="O988" s="38" t="s">
        <v>2783</v>
      </c>
      <c r="P988" s="51" t="s">
        <v>2787</v>
      </c>
      <c r="Q988" s="45">
        <v>44451.0</v>
      </c>
      <c r="R988" s="46" t="str">
        <f>IFERROR(__xludf.DUMMYFUNCTION("if(isblank($A988),"""",REGEXREPLACE($A988,   "",?(\d),?"",  ""$1""&amp;""-""&amp;$H988))"),"")</f>
        <v/>
      </c>
      <c r="S988" s="47" t="b">
        <f t="shared" si="2"/>
        <v>0</v>
      </c>
      <c r="T988" s="47" t="str">
        <f>IFERROR(__xludf.DUMMYFUNCTION("iferror(split(A988,"","",TRUE,TRUE),"""")"),"")</f>
        <v/>
      </c>
      <c r="U988" s="47"/>
      <c r="V988" s="47"/>
      <c r="W988" s="47"/>
      <c r="X988" s="46" t="str">
        <f>IFERROR(__xludf.DUMMYFUNCTION("if(T988="""","""",if($S988,""Not aligned w/ a specific learning goal."",T988&amp;"": ""&amp;vlookup(to_text(T988),'1.Learning-Goals'!$A$3:$B$100,2,FALSE)))"),"")</f>
        <v/>
      </c>
      <c r="Y988" s="46" t="str">
        <f>IFERROR(__xludf.DUMMYFUNCTION("if(U988="""","""",if($S988,""Not aligned w/ a specific learning goal."",U988&amp;"": ""&amp;vlookup(to_text(U988),'1.Learning-Goals'!$A$3:$B$100,2,FALSE)))"),"")</f>
        <v/>
      </c>
      <c r="Z988" s="46" t="str">
        <f>IFERROR(__xludf.DUMMYFUNCTION("if(V988="""","""",if($S988,""Not aligned w/ a specific learning goal."",V988&amp;"": ""&amp;vlookup(to_text(V988),'1.Learning-Goals'!$A$3:$B$100,2,FALSE)))"),"")</f>
        <v/>
      </c>
      <c r="AA988" s="46" t="str">
        <f>IFERROR(__xludf.DUMMYFUNCTION("if(W988="""","""",if($S988,""Not aligned w/ a specific learning goal."",W988&amp;"": ""&amp;vlookup(to_text(W988),'1.Learning-Goals'!$A$3:$B$100,2,FALSE)))"),"")</f>
        <v/>
      </c>
      <c r="AB988" s="48"/>
      <c r="AC988" s="48"/>
      <c r="AD988" s="48"/>
      <c r="AE988" s="48"/>
      <c r="AF988" s="48"/>
      <c r="AG988" s="48"/>
      <c r="AH988" s="48"/>
      <c r="AI988" s="48"/>
    </row>
    <row r="989">
      <c r="A989" s="41"/>
      <c r="B989" s="42" t="str">
        <f t="shared" si="1"/>
        <v/>
      </c>
      <c r="C989" s="38" t="s">
        <v>2788</v>
      </c>
      <c r="D989" s="43" t="s">
        <v>2789</v>
      </c>
      <c r="E989" s="38" t="s">
        <v>2076</v>
      </c>
      <c r="F989" s="38" t="s">
        <v>2077</v>
      </c>
      <c r="G989" s="43" t="s">
        <v>65</v>
      </c>
      <c r="H989" s="38" t="s">
        <v>7</v>
      </c>
      <c r="I989" s="43" t="s">
        <v>2078</v>
      </c>
      <c r="J989" s="43"/>
      <c r="K989" s="43"/>
      <c r="L989" s="43"/>
      <c r="M989" s="43"/>
      <c r="N989" s="43"/>
      <c r="O989" s="38" t="s">
        <v>2783</v>
      </c>
      <c r="P989" s="51" t="s">
        <v>2790</v>
      </c>
      <c r="Q989" s="45">
        <v>44451.0</v>
      </c>
      <c r="R989" s="46" t="str">
        <f>IFERROR(__xludf.DUMMYFUNCTION("if(isblank($A989),"""",REGEXREPLACE($A989,   "",?(\d),?"",  ""$1""&amp;""-""&amp;$H989))"),"")</f>
        <v/>
      </c>
      <c r="S989" s="47" t="b">
        <f t="shared" si="2"/>
        <v>0</v>
      </c>
      <c r="T989" s="47" t="str">
        <f>IFERROR(__xludf.DUMMYFUNCTION("iferror(split(A989,"","",TRUE,TRUE),"""")"),"")</f>
        <v/>
      </c>
      <c r="U989" s="47"/>
      <c r="V989" s="47"/>
      <c r="W989" s="47"/>
      <c r="X989" s="46" t="str">
        <f>IFERROR(__xludf.DUMMYFUNCTION("if(T989="""","""",if($S989,""Not aligned w/ a specific learning goal."",T989&amp;"": ""&amp;vlookup(to_text(T989),'1.Learning-Goals'!$A$3:$B$100,2,FALSE)))"),"")</f>
        <v/>
      </c>
      <c r="Y989" s="46" t="str">
        <f>IFERROR(__xludf.DUMMYFUNCTION("if(U989="""","""",if($S989,""Not aligned w/ a specific learning goal."",U989&amp;"": ""&amp;vlookup(to_text(U989),'1.Learning-Goals'!$A$3:$B$100,2,FALSE)))"),"")</f>
        <v/>
      </c>
      <c r="Z989" s="46" t="str">
        <f>IFERROR(__xludf.DUMMYFUNCTION("if(V989="""","""",if($S989,""Not aligned w/ a specific learning goal."",V989&amp;"": ""&amp;vlookup(to_text(V989),'1.Learning-Goals'!$A$3:$B$100,2,FALSE)))"),"")</f>
        <v/>
      </c>
      <c r="AA989" s="46" t="str">
        <f>IFERROR(__xludf.DUMMYFUNCTION("if(W989="""","""",if($S989,""Not aligned w/ a specific learning goal."",W989&amp;"": ""&amp;vlookup(to_text(W989),'1.Learning-Goals'!$A$3:$B$100,2,FALSE)))"),"")</f>
        <v/>
      </c>
      <c r="AB989" s="48"/>
      <c r="AC989" s="48"/>
      <c r="AD989" s="48"/>
      <c r="AE989" s="48"/>
      <c r="AF989" s="48"/>
      <c r="AG989" s="48"/>
      <c r="AH989" s="48"/>
      <c r="AI989" s="48"/>
    </row>
    <row r="990">
      <c r="A990" s="41"/>
      <c r="B990" s="42" t="str">
        <f t="shared" si="1"/>
        <v/>
      </c>
      <c r="C990" s="38" t="s">
        <v>2791</v>
      </c>
      <c r="D990" s="43" t="s">
        <v>2792</v>
      </c>
      <c r="E990" s="38" t="s">
        <v>2076</v>
      </c>
      <c r="F990" s="38" t="s">
        <v>2077</v>
      </c>
      <c r="G990" s="43" t="s">
        <v>65</v>
      </c>
      <c r="H990" s="38" t="s">
        <v>7</v>
      </c>
      <c r="I990" s="43" t="s">
        <v>2078</v>
      </c>
      <c r="J990" s="43"/>
      <c r="K990" s="43"/>
      <c r="L990" s="43"/>
      <c r="M990" s="43"/>
      <c r="N990" s="43"/>
      <c r="O990" s="38" t="s">
        <v>2783</v>
      </c>
      <c r="P990" s="51" t="s">
        <v>2793</v>
      </c>
      <c r="Q990" s="45">
        <v>44451.0</v>
      </c>
      <c r="R990" s="46" t="str">
        <f>IFERROR(__xludf.DUMMYFUNCTION("if(isblank($A990),"""",REGEXREPLACE($A990,   "",?(\d),?"",  ""$1""&amp;""-""&amp;$H990))"),"")</f>
        <v/>
      </c>
      <c r="S990" s="47" t="b">
        <f t="shared" si="2"/>
        <v>0</v>
      </c>
      <c r="T990" s="47" t="str">
        <f>IFERROR(__xludf.DUMMYFUNCTION("iferror(split(A990,"","",TRUE,TRUE),"""")"),"")</f>
        <v/>
      </c>
      <c r="U990" s="47"/>
      <c r="V990" s="47"/>
      <c r="W990" s="47"/>
      <c r="X990" s="46" t="str">
        <f>IFERROR(__xludf.DUMMYFUNCTION("if(T990="""","""",if($S990,""Not aligned w/ a specific learning goal."",T990&amp;"": ""&amp;vlookup(to_text(T990),'1.Learning-Goals'!$A$3:$B$100,2,FALSE)))"),"")</f>
        <v/>
      </c>
      <c r="Y990" s="46" t="str">
        <f>IFERROR(__xludf.DUMMYFUNCTION("if(U990="""","""",if($S990,""Not aligned w/ a specific learning goal."",U990&amp;"": ""&amp;vlookup(to_text(U990),'1.Learning-Goals'!$A$3:$B$100,2,FALSE)))"),"")</f>
        <v/>
      </c>
      <c r="Z990" s="46" t="str">
        <f>IFERROR(__xludf.DUMMYFUNCTION("if(V990="""","""",if($S990,""Not aligned w/ a specific learning goal."",V990&amp;"": ""&amp;vlookup(to_text(V990),'1.Learning-Goals'!$A$3:$B$100,2,FALSE)))"),"")</f>
        <v/>
      </c>
      <c r="AA990" s="46" t="str">
        <f>IFERROR(__xludf.DUMMYFUNCTION("if(W990="""","""",if($S990,""Not aligned w/ a specific learning goal."",W990&amp;"": ""&amp;vlookup(to_text(W990),'1.Learning-Goals'!$A$3:$B$100,2,FALSE)))"),"")</f>
        <v/>
      </c>
      <c r="AB990" s="48"/>
      <c r="AC990" s="48"/>
      <c r="AD990" s="48"/>
      <c r="AE990" s="48"/>
      <c r="AF990" s="48"/>
      <c r="AG990" s="48"/>
      <c r="AH990" s="48"/>
      <c r="AI990" s="48"/>
    </row>
    <row r="991">
      <c r="A991" s="41"/>
      <c r="B991" s="42" t="str">
        <f t="shared" si="1"/>
        <v/>
      </c>
      <c r="C991" s="38" t="s">
        <v>2794</v>
      </c>
      <c r="D991" s="43" t="s">
        <v>2795</v>
      </c>
      <c r="E991" s="38" t="s">
        <v>2076</v>
      </c>
      <c r="F991" s="38" t="s">
        <v>2077</v>
      </c>
      <c r="G991" s="43" t="s">
        <v>65</v>
      </c>
      <c r="H991" s="38" t="s">
        <v>7</v>
      </c>
      <c r="I991" s="43" t="s">
        <v>2078</v>
      </c>
      <c r="J991" s="43"/>
      <c r="K991" s="43"/>
      <c r="L991" s="43"/>
      <c r="M991" s="43"/>
      <c r="N991" s="43"/>
      <c r="O991" s="38" t="s">
        <v>2783</v>
      </c>
      <c r="P991" s="51" t="s">
        <v>2796</v>
      </c>
      <c r="Q991" s="45">
        <v>44451.0</v>
      </c>
      <c r="R991" s="46" t="str">
        <f>IFERROR(__xludf.DUMMYFUNCTION("if(isblank($A991),"""",REGEXREPLACE($A991,   "",?(\d),?"",  ""$1""&amp;""-""&amp;$H991))"),"")</f>
        <v/>
      </c>
      <c r="S991" s="47" t="b">
        <f t="shared" si="2"/>
        <v>0</v>
      </c>
      <c r="T991" s="47" t="str">
        <f>IFERROR(__xludf.DUMMYFUNCTION("iferror(split(A991,"","",TRUE,TRUE),"""")"),"")</f>
        <v/>
      </c>
      <c r="U991" s="47"/>
      <c r="V991" s="47"/>
      <c r="W991" s="47"/>
      <c r="X991" s="46" t="str">
        <f>IFERROR(__xludf.DUMMYFUNCTION("if(T991="""","""",if($S991,""Not aligned w/ a specific learning goal."",T991&amp;"": ""&amp;vlookup(to_text(T991),'1.Learning-Goals'!$A$3:$B$100,2,FALSE)))"),"")</f>
        <v/>
      </c>
      <c r="Y991" s="46" t="str">
        <f>IFERROR(__xludf.DUMMYFUNCTION("if(U991="""","""",if($S991,""Not aligned w/ a specific learning goal."",U991&amp;"": ""&amp;vlookup(to_text(U991),'1.Learning-Goals'!$A$3:$B$100,2,FALSE)))"),"")</f>
        <v/>
      </c>
      <c r="Z991" s="46" t="str">
        <f>IFERROR(__xludf.DUMMYFUNCTION("if(V991="""","""",if($S991,""Not aligned w/ a specific learning goal."",V991&amp;"": ""&amp;vlookup(to_text(V991),'1.Learning-Goals'!$A$3:$B$100,2,FALSE)))"),"")</f>
        <v/>
      </c>
      <c r="AA991" s="46" t="str">
        <f>IFERROR(__xludf.DUMMYFUNCTION("if(W991="""","""",if($S991,""Not aligned w/ a specific learning goal."",W991&amp;"": ""&amp;vlookup(to_text(W991),'1.Learning-Goals'!$A$3:$B$100,2,FALSE)))"),"")</f>
        <v/>
      </c>
      <c r="AB991" s="48"/>
      <c r="AC991" s="48"/>
      <c r="AD991" s="48"/>
      <c r="AE991" s="48"/>
      <c r="AF991" s="48"/>
      <c r="AG991" s="48"/>
      <c r="AH991" s="48"/>
      <c r="AI991" s="48"/>
    </row>
    <row r="992">
      <c r="A992" s="41"/>
      <c r="B992" s="42" t="str">
        <f t="shared" si="1"/>
        <v/>
      </c>
      <c r="C992" s="38" t="s">
        <v>2797</v>
      </c>
      <c r="D992" s="43" t="s">
        <v>2798</v>
      </c>
      <c r="E992" s="38" t="s">
        <v>2076</v>
      </c>
      <c r="F992" s="38" t="s">
        <v>2077</v>
      </c>
      <c r="G992" s="43" t="s">
        <v>65</v>
      </c>
      <c r="H992" s="38" t="s">
        <v>7</v>
      </c>
      <c r="I992" s="43" t="s">
        <v>2078</v>
      </c>
      <c r="J992" s="43"/>
      <c r="K992" s="43"/>
      <c r="L992" s="43"/>
      <c r="M992" s="43"/>
      <c r="N992" s="43"/>
      <c r="O992" s="38" t="s">
        <v>2783</v>
      </c>
      <c r="P992" s="51" t="s">
        <v>2799</v>
      </c>
      <c r="Q992" s="45">
        <v>44451.0</v>
      </c>
      <c r="R992" s="46" t="str">
        <f>IFERROR(__xludf.DUMMYFUNCTION("if(isblank($A992),"""",REGEXREPLACE($A992,   "",?(\d),?"",  ""$1""&amp;""-""&amp;$H992))"),"")</f>
        <v/>
      </c>
      <c r="S992" s="47" t="b">
        <f t="shared" si="2"/>
        <v>0</v>
      </c>
      <c r="T992" s="47" t="str">
        <f>IFERROR(__xludf.DUMMYFUNCTION("iferror(split(A992,"","",TRUE,TRUE),"""")"),"")</f>
        <v/>
      </c>
      <c r="U992" s="47"/>
      <c r="V992" s="47"/>
      <c r="W992" s="47"/>
      <c r="X992" s="46" t="str">
        <f>IFERROR(__xludf.DUMMYFUNCTION("if(T992="""","""",if($S992,""Not aligned w/ a specific learning goal."",T992&amp;"": ""&amp;vlookup(to_text(T992),'1.Learning-Goals'!$A$3:$B$100,2,FALSE)))"),"")</f>
        <v/>
      </c>
      <c r="Y992" s="46" t="str">
        <f>IFERROR(__xludf.DUMMYFUNCTION("if(U992="""","""",if($S992,""Not aligned w/ a specific learning goal."",U992&amp;"": ""&amp;vlookup(to_text(U992),'1.Learning-Goals'!$A$3:$B$100,2,FALSE)))"),"")</f>
        <v/>
      </c>
      <c r="Z992" s="46" t="str">
        <f>IFERROR(__xludf.DUMMYFUNCTION("if(V992="""","""",if($S992,""Not aligned w/ a specific learning goal."",V992&amp;"": ""&amp;vlookup(to_text(V992),'1.Learning-Goals'!$A$3:$B$100,2,FALSE)))"),"")</f>
        <v/>
      </c>
      <c r="AA992" s="46" t="str">
        <f>IFERROR(__xludf.DUMMYFUNCTION("if(W992="""","""",if($S992,""Not aligned w/ a specific learning goal."",W992&amp;"": ""&amp;vlookup(to_text(W992),'1.Learning-Goals'!$A$3:$B$100,2,FALSE)))"),"")</f>
        <v/>
      </c>
      <c r="AB992" s="48"/>
      <c r="AC992" s="48"/>
      <c r="AD992" s="48"/>
      <c r="AE992" s="48"/>
      <c r="AF992" s="48"/>
      <c r="AG992" s="48"/>
      <c r="AH992" s="48"/>
      <c r="AI992" s="48"/>
    </row>
    <row r="993">
      <c r="A993" s="41"/>
      <c r="B993" s="42" t="str">
        <f t="shared" si="1"/>
        <v/>
      </c>
      <c r="C993" s="38" t="s">
        <v>2800</v>
      </c>
      <c r="D993" s="43" t="s">
        <v>2801</v>
      </c>
      <c r="E993" s="38" t="s">
        <v>2076</v>
      </c>
      <c r="F993" s="38" t="s">
        <v>2077</v>
      </c>
      <c r="G993" s="43" t="s">
        <v>65</v>
      </c>
      <c r="H993" s="38" t="s">
        <v>7</v>
      </c>
      <c r="I993" s="43" t="s">
        <v>2078</v>
      </c>
      <c r="J993" s="43"/>
      <c r="K993" s="43"/>
      <c r="L993" s="43"/>
      <c r="M993" s="43"/>
      <c r="N993" s="43"/>
      <c r="O993" s="38" t="s">
        <v>2783</v>
      </c>
      <c r="P993" s="51" t="s">
        <v>2802</v>
      </c>
      <c r="Q993" s="45">
        <v>44451.0</v>
      </c>
      <c r="R993" s="46" t="str">
        <f>IFERROR(__xludf.DUMMYFUNCTION("if(isblank($A993),"""",REGEXREPLACE($A993,   "",?(\d),?"",  ""$1""&amp;""-""&amp;$H993))"),"")</f>
        <v/>
      </c>
      <c r="S993" s="47" t="b">
        <f t="shared" si="2"/>
        <v>0</v>
      </c>
      <c r="T993" s="47" t="str">
        <f>IFERROR(__xludf.DUMMYFUNCTION("iferror(split(A993,"","",TRUE,TRUE),"""")"),"")</f>
        <v/>
      </c>
      <c r="U993" s="47"/>
      <c r="V993" s="47"/>
      <c r="W993" s="47"/>
      <c r="X993" s="46" t="str">
        <f>IFERROR(__xludf.DUMMYFUNCTION("if(T993="""","""",if($S993,""Not aligned w/ a specific learning goal."",T993&amp;"": ""&amp;vlookup(to_text(T993),'1.Learning-Goals'!$A$3:$B$100,2,FALSE)))"),"")</f>
        <v/>
      </c>
      <c r="Y993" s="46" t="str">
        <f>IFERROR(__xludf.DUMMYFUNCTION("if(U993="""","""",if($S993,""Not aligned w/ a specific learning goal."",U993&amp;"": ""&amp;vlookup(to_text(U993),'1.Learning-Goals'!$A$3:$B$100,2,FALSE)))"),"")</f>
        <v/>
      </c>
      <c r="Z993" s="46" t="str">
        <f>IFERROR(__xludf.DUMMYFUNCTION("if(V993="""","""",if($S993,""Not aligned w/ a specific learning goal."",V993&amp;"": ""&amp;vlookup(to_text(V993),'1.Learning-Goals'!$A$3:$B$100,2,FALSE)))"),"")</f>
        <v/>
      </c>
      <c r="AA993" s="46" t="str">
        <f>IFERROR(__xludf.DUMMYFUNCTION("if(W993="""","""",if($S993,""Not aligned w/ a specific learning goal."",W993&amp;"": ""&amp;vlookup(to_text(W993),'1.Learning-Goals'!$A$3:$B$100,2,FALSE)))"),"")</f>
        <v/>
      </c>
      <c r="AB993" s="48"/>
      <c r="AC993" s="48"/>
      <c r="AD993" s="48"/>
      <c r="AE993" s="48"/>
      <c r="AF993" s="48"/>
      <c r="AG993" s="48"/>
      <c r="AH993" s="48"/>
      <c r="AI993" s="48"/>
    </row>
    <row r="994">
      <c r="A994" s="41"/>
      <c r="B994" s="42" t="str">
        <f t="shared" si="1"/>
        <v/>
      </c>
      <c r="C994" s="38" t="s">
        <v>2803</v>
      </c>
      <c r="D994" s="43" t="s">
        <v>2804</v>
      </c>
      <c r="E994" s="38" t="s">
        <v>2076</v>
      </c>
      <c r="F994" s="38" t="s">
        <v>2077</v>
      </c>
      <c r="G994" s="43" t="s">
        <v>65</v>
      </c>
      <c r="H994" s="38" t="s">
        <v>7</v>
      </c>
      <c r="I994" s="43" t="s">
        <v>2078</v>
      </c>
      <c r="J994" s="43"/>
      <c r="K994" s="43"/>
      <c r="L994" s="43"/>
      <c r="M994" s="43"/>
      <c r="N994" s="43"/>
      <c r="O994" s="38" t="s">
        <v>2783</v>
      </c>
      <c r="P994" s="51" t="s">
        <v>2805</v>
      </c>
      <c r="Q994" s="45">
        <v>44451.0</v>
      </c>
      <c r="R994" s="46" t="str">
        <f>IFERROR(__xludf.DUMMYFUNCTION("if(isblank($A994),"""",REGEXREPLACE($A994,   "",?(\d),?"",  ""$1""&amp;""-""&amp;$H994))"),"")</f>
        <v/>
      </c>
      <c r="S994" s="47" t="b">
        <f t="shared" si="2"/>
        <v>0</v>
      </c>
      <c r="T994" s="47" t="str">
        <f>IFERROR(__xludf.DUMMYFUNCTION("iferror(split(A994,"","",TRUE,TRUE),"""")"),"")</f>
        <v/>
      </c>
      <c r="U994" s="47"/>
      <c r="V994" s="47"/>
      <c r="W994" s="47"/>
      <c r="X994" s="46" t="str">
        <f>IFERROR(__xludf.DUMMYFUNCTION("if(T994="""","""",if($S994,""Not aligned w/ a specific learning goal."",T994&amp;"": ""&amp;vlookup(to_text(T994),'1.Learning-Goals'!$A$3:$B$100,2,FALSE)))"),"")</f>
        <v/>
      </c>
      <c r="Y994" s="46" t="str">
        <f>IFERROR(__xludf.DUMMYFUNCTION("if(U994="""","""",if($S994,""Not aligned w/ a specific learning goal."",U994&amp;"": ""&amp;vlookup(to_text(U994),'1.Learning-Goals'!$A$3:$B$100,2,FALSE)))"),"")</f>
        <v/>
      </c>
      <c r="Z994" s="46" t="str">
        <f>IFERROR(__xludf.DUMMYFUNCTION("if(V994="""","""",if($S994,""Not aligned w/ a specific learning goal."",V994&amp;"": ""&amp;vlookup(to_text(V994),'1.Learning-Goals'!$A$3:$B$100,2,FALSE)))"),"")</f>
        <v/>
      </c>
      <c r="AA994" s="46" t="str">
        <f>IFERROR(__xludf.DUMMYFUNCTION("if(W994="""","""",if($S994,""Not aligned w/ a specific learning goal."",W994&amp;"": ""&amp;vlookup(to_text(W994),'1.Learning-Goals'!$A$3:$B$100,2,FALSE)))"),"")</f>
        <v/>
      </c>
      <c r="AB994" s="48"/>
      <c r="AC994" s="48"/>
      <c r="AD994" s="48"/>
      <c r="AE994" s="48"/>
      <c r="AF994" s="48"/>
      <c r="AG994" s="48"/>
      <c r="AH994" s="48"/>
      <c r="AI994" s="48"/>
    </row>
    <row r="995">
      <c r="A995" s="41"/>
      <c r="B995" s="42" t="str">
        <f t="shared" si="1"/>
        <v/>
      </c>
      <c r="C995" s="38" t="s">
        <v>2806</v>
      </c>
      <c r="D995" s="43" t="s">
        <v>2807</v>
      </c>
      <c r="E995" s="38" t="s">
        <v>2076</v>
      </c>
      <c r="F995" s="38" t="s">
        <v>2077</v>
      </c>
      <c r="G995" s="43" t="s">
        <v>65</v>
      </c>
      <c r="H995" s="38" t="s">
        <v>7</v>
      </c>
      <c r="I995" s="43" t="s">
        <v>2078</v>
      </c>
      <c r="J995" s="43"/>
      <c r="K995" s="43"/>
      <c r="L995" s="43"/>
      <c r="M995" s="43"/>
      <c r="N995" s="43"/>
      <c r="O995" s="38" t="s">
        <v>2808</v>
      </c>
      <c r="P995" s="51" t="s">
        <v>2809</v>
      </c>
      <c r="Q995" s="45">
        <v>44451.0</v>
      </c>
      <c r="R995" s="46" t="str">
        <f>IFERROR(__xludf.DUMMYFUNCTION("if(isblank($A995),"""",REGEXREPLACE($A995,   "",?(\d),?"",  ""$1""&amp;""-""&amp;$H995))"),"")</f>
        <v/>
      </c>
      <c r="S995" s="47" t="b">
        <f t="shared" si="2"/>
        <v>0</v>
      </c>
      <c r="T995" s="47" t="str">
        <f>IFERROR(__xludf.DUMMYFUNCTION("iferror(split(A995,"","",TRUE,TRUE),"""")"),"")</f>
        <v/>
      </c>
      <c r="U995" s="47"/>
      <c r="V995" s="47"/>
      <c r="W995" s="47"/>
      <c r="X995" s="46" t="str">
        <f>IFERROR(__xludf.DUMMYFUNCTION("if(T995="""","""",if($S995,""Not aligned w/ a specific learning goal."",T995&amp;"": ""&amp;vlookup(to_text(T995),'1.Learning-Goals'!$A$3:$B$100,2,FALSE)))"),"")</f>
        <v/>
      </c>
      <c r="Y995" s="46" t="str">
        <f>IFERROR(__xludf.DUMMYFUNCTION("if(U995="""","""",if($S995,""Not aligned w/ a specific learning goal."",U995&amp;"": ""&amp;vlookup(to_text(U995),'1.Learning-Goals'!$A$3:$B$100,2,FALSE)))"),"")</f>
        <v/>
      </c>
      <c r="Z995" s="46" t="str">
        <f>IFERROR(__xludf.DUMMYFUNCTION("if(V995="""","""",if($S995,""Not aligned w/ a specific learning goal."",V995&amp;"": ""&amp;vlookup(to_text(V995),'1.Learning-Goals'!$A$3:$B$100,2,FALSE)))"),"")</f>
        <v/>
      </c>
      <c r="AA995" s="46" t="str">
        <f>IFERROR(__xludf.DUMMYFUNCTION("if(W995="""","""",if($S995,""Not aligned w/ a specific learning goal."",W995&amp;"": ""&amp;vlookup(to_text(W995),'1.Learning-Goals'!$A$3:$B$100,2,FALSE)))"),"")</f>
        <v/>
      </c>
      <c r="AB995" s="48"/>
      <c r="AC995" s="48"/>
      <c r="AD995" s="48"/>
      <c r="AE995" s="48"/>
      <c r="AF995" s="48"/>
      <c r="AG995" s="48"/>
      <c r="AH995" s="48"/>
      <c r="AI995" s="48"/>
    </row>
    <row r="996">
      <c r="A996" s="41"/>
      <c r="B996" s="42" t="str">
        <f t="shared" si="1"/>
        <v/>
      </c>
      <c r="C996" s="38" t="s">
        <v>2810</v>
      </c>
      <c r="D996" s="43" t="s">
        <v>2811</v>
      </c>
      <c r="E996" s="38" t="s">
        <v>2076</v>
      </c>
      <c r="F996" s="38" t="s">
        <v>2077</v>
      </c>
      <c r="G996" s="43" t="s">
        <v>65</v>
      </c>
      <c r="H996" s="38" t="s">
        <v>7</v>
      </c>
      <c r="I996" s="43" t="s">
        <v>2078</v>
      </c>
      <c r="J996" s="43"/>
      <c r="K996" s="43"/>
      <c r="L996" s="43"/>
      <c r="M996" s="43"/>
      <c r="N996" s="43"/>
      <c r="O996" s="38" t="s">
        <v>2808</v>
      </c>
      <c r="P996" s="51" t="s">
        <v>2812</v>
      </c>
      <c r="Q996" s="45">
        <v>44451.0</v>
      </c>
      <c r="R996" s="46" t="str">
        <f>IFERROR(__xludf.DUMMYFUNCTION("if(isblank($A996),"""",REGEXREPLACE($A996,   "",?(\d),?"",  ""$1""&amp;""-""&amp;$H996))"),"")</f>
        <v/>
      </c>
      <c r="S996" s="47" t="b">
        <f t="shared" si="2"/>
        <v>0</v>
      </c>
      <c r="T996" s="47" t="str">
        <f>IFERROR(__xludf.DUMMYFUNCTION("iferror(split(A996,"","",TRUE,TRUE),"""")"),"")</f>
        <v/>
      </c>
      <c r="U996" s="47"/>
      <c r="V996" s="47"/>
      <c r="W996" s="47"/>
      <c r="X996" s="46" t="str">
        <f>IFERROR(__xludf.DUMMYFUNCTION("if(T996="""","""",if($S996,""Not aligned w/ a specific learning goal."",T996&amp;"": ""&amp;vlookup(to_text(T996),'1.Learning-Goals'!$A$3:$B$100,2,FALSE)))"),"")</f>
        <v/>
      </c>
      <c r="Y996" s="46" t="str">
        <f>IFERROR(__xludf.DUMMYFUNCTION("if(U996="""","""",if($S996,""Not aligned w/ a specific learning goal."",U996&amp;"": ""&amp;vlookup(to_text(U996),'1.Learning-Goals'!$A$3:$B$100,2,FALSE)))"),"")</f>
        <v/>
      </c>
      <c r="Z996" s="46" t="str">
        <f>IFERROR(__xludf.DUMMYFUNCTION("if(V996="""","""",if($S996,""Not aligned w/ a specific learning goal."",V996&amp;"": ""&amp;vlookup(to_text(V996),'1.Learning-Goals'!$A$3:$B$100,2,FALSE)))"),"")</f>
        <v/>
      </c>
      <c r="AA996" s="46" t="str">
        <f>IFERROR(__xludf.DUMMYFUNCTION("if(W996="""","""",if($S996,""Not aligned w/ a specific learning goal."",W996&amp;"": ""&amp;vlookup(to_text(W996),'1.Learning-Goals'!$A$3:$B$100,2,FALSE)))"),"")</f>
        <v/>
      </c>
      <c r="AB996" s="48"/>
      <c r="AC996" s="48"/>
      <c r="AD996" s="48"/>
      <c r="AE996" s="48"/>
      <c r="AF996" s="48"/>
      <c r="AG996" s="48"/>
      <c r="AH996" s="48"/>
      <c r="AI996" s="48"/>
    </row>
    <row r="997">
      <c r="A997" s="41"/>
      <c r="B997" s="42" t="str">
        <f t="shared" si="1"/>
        <v/>
      </c>
      <c r="C997" s="38" t="s">
        <v>2813</v>
      </c>
      <c r="D997" s="43" t="s">
        <v>2814</v>
      </c>
      <c r="E997" s="38" t="s">
        <v>2076</v>
      </c>
      <c r="F997" s="38" t="s">
        <v>2077</v>
      </c>
      <c r="G997" s="43" t="s">
        <v>65</v>
      </c>
      <c r="H997" s="38" t="s">
        <v>7</v>
      </c>
      <c r="I997" s="43" t="s">
        <v>2078</v>
      </c>
      <c r="J997" s="43"/>
      <c r="K997" s="43"/>
      <c r="L997" s="43"/>
      <c r="M997" s="43"/>
      <c r="N997" s="43"/>
      <c r="O997" s="38" t="s">
        <v>2808</v>
      </c>
      <c r="P997" s="51" t="s">
        <v>2815</v>
      </c>
      <c r="Q997" s="45">
        <v>44451.0</v>
      </c>
      <c r="R997" s="46" t="str">
        <f>IFERROR(__xludf.DUMMYFUNCTION("if(isblank($A997),"""",REGEXREPLACE($A997,   "",?(\d),?"",  ""$1""&amp;""-""&amp;$H997))"),"")</f>
        <v/>
      </c>
      <c r="S997" s="47" t="b">
        <f t="shared" si="2"/>
        <v>0</v>
      </c>
      <c r="T997" s="47" t="str">
        <f>IFERROR(__xludf.DUMMYFUNCTION("iferror(split(A997,"","",TRUE,TRUE),"""")"),"")</f>
        <v/>
      </c>
      <c r="U997" s="47"/>
      <c r="V997" s="47"/>
      <c r="W997" s="47"/>
      <c r="X997" s="46" t="str">
        <f>IFERROR(__xludf.DUMMYFUNCTION("if(T997="""","""",if($S997,""Not aligned w/ a specific learning goal."",T997&amp;"": ""&amp;vlookup(to_text(T997),'1.Learning-Goals'!$A$3:$B$100,2,FALSE)))"),"")</f>
        <v/>
      </c>
      <c r="Y997" s="46" t="str">
        <f>IFERROR(__xludf.DUMMYFUNCTION("if(U997="""","""",if($S997,""Not aligned w/ a specific learning goal."",U997&amp;"": ""&amp;vlookup(to_text(U997),'1.Learning-Goals'!$A$3:$B$100,2,FALSE)))"),"")</f>
        <v/>
      </c>
      <c r="Z997" s="46" t="str">
        <f>IFERROR(__xludf.DUMMYFUNCTION("if(V997="""","""",if($S997,""Not aligned w/ a specific learning goal."",V997&amp;"": ""&amp;vlookup(to_text(V997),'1.Learning-Goals'!$A$3:$B$100,2,FALSE)))"),"")</f>
        <v/>
      </c>
      <c r="AA997" s="46" t="str">
        <f>IFERROR(__xludf.DUMMYFUNCTION("if(W997="""","""",if($S997,""Not aligned w/ a specific learning goal."",W997&amp;"": ""&amp;vlookup(to_text(W997),'1.Learning-Goals'!$A$3:$B$100,2,FALSE)))"),"")</f>
        <v/>
      </c>
      <c r="AB997" s="48"/>
      <c r="AC997" s="48"/>
      <c r="AD997" s="48"/>
      <c r="AE997" s="48"/>
      <c r="AF997" s="48"/>
      <c r="AG997" s="48"/>
      <c r="AH997" s="48"/>
      <c r="AI997" s="48"/>
    </row>
    <row r="998">
      <c r="A998" s="41"/>
      <c r="B998" s="42" t="str">
        <f t="shared" si="1"/>
        <v/>
      </c>
      <c r="C998" s="38" t="s">
        <v>2816</v>
      </c>
      <c r="D998" s="43" t="s">
        <v>2817</v>
      </c>
      <c r="E998" s="38" t="s">
        <v>2076</v>
      </c>
      <c r="F998" s="38" t="s">
        <v>2077</v>
      </c>
      <c r="G998" s="43" t="s">
        <v>65</v>
      </c>
      <c r="H998" s="38" t="s">
        <v>7</v>
      </c>
      <c r="I998" s="43" t="s">
        <v>2078</v>
      </c>
      <c r="J998" s="43"/>
      <c r="K998" s="43"/>
      <c r="L998" s="43"/>
      <c r="M998" s="43"/>
      <c r="N998" s="43"/>
      <c r="O998" s="38" t="s">
        <v>2808</v>
      </c>
      <c r="P998" s="51" t="s">
        <v>2818</v>
      </c>
      <c r="Q998" s="45">
        <v>44451.0</v>
      </c>
      <c r="R998" s="46" t="str">
        <f>IFERROR(__xludf.DUMMYFUNCTION("if(isblank($A998),"""",REGEXREPLACE($A998,   "",?(\d),?"",  ""$1""&amp;""-""&amp;$H998))"),"")</f>
        <v/>
      </c>
      <c r="S998" s="47" t="b">
        <f t="shared" si="2"/>
        <v>0</v>
      </c>
      <c r="T998" s="47" t="str">
        <f>IFERROR(__xludf.DUMMYFUNCTION("iferror(split(A998,"","",TRUE,TRUE),"""")"),"")</f>
        <v/>
      </c>
      <c r="U998" s="47"/>
      <c r="V998" s="47"/>
      <c r="W998" s="47"/>
      <c r="X998" s="46" t="str">
        <f>IFERROR(__xludf.DUMMYFUNCTION("if(T998="""","""",if($S998,""Not aligned w/ a specific learning goal."",T998&amp;"": ""&amp;vlookup(to_text(T998),'1.Learning-Goals'!$A$3:$B$100,2,FALSE)))"),"")</f>
        <v/>
      </c>
      <c r="Y998" s="46" t="str">
        <f>IFERROR(__xludf.DUMMYFUNCTION("if(U998="""","""",if($S998,""Not aligned w/ a specific learning goal."",U998&amp;"": ""&amp;vlookup(to_text(U998),'1.Learning-Goals'!$A$3:$B$100,2,FALSE)))"),"")</f>
        <v/>
      </c>
      <c r="Z998" s="46" t="str">
        <f>IFERROR(__xludf.DUMMYFUNCTION("if(V998="""","""",if($S998,""Not aligned w/ a specific learning goal."",V998&amp;"": ""&amp;vlookup(to_text(V998),'1.Learning-Goals'!$A$3:$B$100,2,FALSE)))"),"")</f>
        <v/>
      </c>
      <c r="AA998" s="46" t="str">
        <f>IFERROR(__xludf.DUMMYFUNCTION("if(W998="""","""",if($S998,""Not aligned w/ a specific learning goal."",W998&amp;"": ""&amp;vlookup(to_text(W998),'1.Learning-Goals'!$A$3:$B$100,2,FALSE)))"),"")</f>
        <v/>
      </c>
      <c r="AB998" s="48"/>
      <c r="AC998" s="48"/>
      <c r="AD998" s="48"/>
      <c r="AE998" s="48"/>
      <c r="AF998" s="48"/>
      <c r="AG998" s="48"/>
      <c r="AH998" s="48"/>
      <c r="AI998" s="48"/>
    </row>
    <row r="999">
      <c r="A999" s="41"/>
      <c r="B999" s="42" t="str">
        <f t="shared" si="1"/>
        <v/>
      </c>
      <c r="C999" s="38" t="s">
        <v>2819</v>
      </c>
      <c r="D999" s="43" t="s">
        <v>2820</v>
      </c>
      <c r="E999" s="38" t="s">
        <v>2076</v>
      </c>
      <c r="F999" s="38" t="s">
        <v>2077</v>
      </c>
      <c r="G999" s="43" t="s">
        <v>65</v>
      </c>
      <c r="H999" s="38" t="s">
        <v>7</v>
      </c>
      <c r="I999" s="43" t="s">
        <v>2078</v>
      </c>
      <c r="J999" s="43"/>
      <c r="K999" s="43"/>
      <c r="L999" s="43"/>
      <c r="M999" s="43"/>
      <c r="N999" s="43"/>
      <c r="O999" s="38" t="s">
        <v>2808</v>
      </c>
      <c r="P999" s="51" t="s">
        <v>2821</v>
      </c>
      <c r="Q999" s="45">
        <v>44451.0</v>
      </c>
      <c r="R999" s="46" t="str">
        <f>IFERROR(__xludf.DUMMYFUNCTION("if(isblank($A999),"""",REGEXREPLACE($A999,   "",?(\d),?"",  ""$1""&amp;""-""&amp;$H999))"),"")</f>
        <v/>
      </c>
      <c r="S999" s="47" t="b">
        <f t="shared" si="2"/>
        <v>0</v>
      </c>
      <c r="T999" s="47" t="str">
        <f>IFERROR(__xludf.DUMMYFUNCTION("iferror(split(A999,"","",TRUE,TRUE),"""")"),"")</f>
        <v/>
      </c>
      <c r="U999" s="47"/>
      <c r="V999" s="47"/>
      <c r="W999" s="47"/>
      <c r="X999" s="46" t="str">
        <f>IFERROR(__xludf.DUMMYFUNCTION("if(T999="""","""",if($S999,""Not aligned w/ a specific learning goal."",T999&amp;"": ""&amp;vlookup(to_text(T999),'1.Learning-Goals'!$A$3:$B$100,2,FALSE)))"),"")</f>
        <v/>
      </c>
      <c r="Y999" s="46" t="str">
        <f>IFERROR(__xludf.DUMMYFUNCTION("if(U999="""","""",if($S999,""Not aligned w/ a specific learning goal."",U999&amp;"": ""&amp;vlookup(to_text(U999),'1.Learning-Goals'!$A$3:$B$100,2,FALSE)))"),"")</f>
        <v/>
      </c>
      <c r="Z999" s="46" t="str">
        <f>IFERROR(__xludf.DUMMYFUNCTION("if(V999="""","""",if($S999,""Not aligned w/ a specific learning goal."",V999&amp;"": ""&amp;vlookup(to_text(V999),'1.Learning-Goals'!$A$3:$B$100,2,FALSE)))"),"")</f>
        <v/>
      </c>
      <c r="AA999" s="46" t="str">
        <f>IFERROR(__xludf.DUMMYFUNCTION("if(W999="""","""",if($S999,""Not aligned w/ a specific learning goal."",W999&amp;"": ""&amp;vlookup(to_text(W999),'1.Learning-Goals'!$A$3:$B$100,2,FALSE)))"),"")</f>
        <v/>
      </c>
      <c r="AB999" s="48"/>
      <c r="AC999" s="48"/>
      <c r="AD999" s="48"/>
      <c r="AE999" s="48"/>
      <c r="AF999" s="48"/>
      <c r="AG999" s="48"/>
      <c r="AH999" s="48"/>
      <c r="AI999" s="48"/>
    </row>
    <row r="1000">
      <c r="A1000" s="41"/>
      <c r="B1000" s="42" t="str">
        <f t="shared" si="1"/>
        <v/>
      </c>
      <c r="C1000" s="38" t="s">
        <v>2822</v>
      </c>
      <c r="D1000" s="43" t="s">
        <v>2823</v>
      </c>
      <c r="E1000" s="38" t="s">
        <v>2076</v>
      </c>
      <c r="F1000" s="38" t="s">
        <v>2077</v>
      </c>
      <c r="G1000" s="43" t="s">
        <v>65</v>
      </c>
      <c r="H1000" s="38" t="s">
        <v>7</v>
      </c>
      <c r="I1000" s="43" t="s">
        <v>2078</v>
      </c>
      <c r="J1000" s="43"/>
      <c r="K1000" s="43"/>
      <c r="L1000" s="43"/>
      <c r="M1000" s="43"/>
      <c r="N1000" s="43"/>
      <c r="O1000" s="38" t="s">
        <v>2808</v>
      </c>
      <c r="P1000" s="51" t="s">
        <v>2824</v>
      </c>
      <c r="Q1000" s="45">
        <v>44451.0</v>
      </c>
      <c r="R1000" s="46" t="str">
        <f>IFERROR(__xludf.DUMMYFUNCTION("if(isblank($A1000),"""",REGEXREPLACE($A1000,   "",?(\d),?"",  ""$1""&amp;""-""&amp;$H1000))"),"")</f>
        <v/>
      </c>
      <c r="S1000" s="47" t="b">
        <f t="shared" si="2"/>
        <v>0</v>
      </c>
      <c r="T1000" s="47" t="str">
        <f>IFERROR(__xludf.DUMMYFUNCTION("iferror(split(A1000,"","",TRUE,TRUE),"""")"),"")</f>
        <v/>
      </c>
      <c r="U1000" s="47"/>
      <c r="V1000" s="47"/>
      <c r="W1000" s="47"/>
      <c r="X1000" s="46" t="str">
        <f>IFERROR(__xludf.DUMMYFUNCTION("if(T1000="""","""",if($S1000,""Not aligned w/ a specific learning goal."",T1000&amp;"": ""&amp;vlookup(to_text(T1000),'1.Learning-Goals'!$A$3:$B$100,2,FALSE)))"),"")</f>
        <v/>
      </c>
      <c r="Y1000" s="46" t="str">
        <f>IFERROR(__xludf.DUMMYFUNCTION("if(U1000="""","""",if($S1000,""Not aligned w/ a specific learning goal."",U1000&amp;"": ""&amp;vlookup(to_text(U1000),'1.Learning-Goals'!$A$3:$B$100,2,FALSE)))"),"")</f>
        <v/>
      </c>
      <c r="Z1000" s="46" t="str">
        <f>IFERROR(__xludf.DUMMYFUNCTION("if(V1000="""","""",if($S1000,""Not aligned w/ a specific learning goal."",V1000&amp;"": ""&amp;vlookup(to_text(V1000),'1.Learning-Goals'!$A$3:$B$100,2,FALSE)))"),"")</f>
        <v/>
      </c>
      <c r="AA1000" s="46" t="str">
        <f>IFERROR(__xludf.DUMMYFUNCTION("if(W1000="""","""",if($S1000,""Not aligned w/ a specific learning goal."",W1000&amp;"": ""&amp;vlookup(to_text(W1000),'1.Learning-Goals'!$A$3:$B$100,2,FALSE)))"),"")</f>
        <v/>
      </c>
      <c r="AB1000" s="48"/>
      <c r="AC1000" s="48"/>
      <c r="AD1000" s="48"/>
      <c r="AE1000" s="48"/>
      <c r="AF1000" s="48"/>
      <c r="AG1000" s="48"/>
      <c r="AH1000" s="48"/>
      <c r="AI1000" s="48"/>
    </row>
    <row r="1001">
      <c r="A1001" s="41"/>
      <c r="B1001" s="42" t="str">
        <f t="shared" si="1"/>
        <v/>
      </c>
      <c r="C1001" s="38" t="s">
        <v>2825</v>
      </c>
      <c r="D1001" s="43" t="s">
        <v>2826</v>
      </c>
      <c r="E1001" s="38" t="s">
        <v>2076</v>
      </c>
      <c r="F1001" s="38" t="s">
        <v>2077</v>
      </c>
      <c r="G1001" s="43" t="s">
        <v>65</v>
      </c>
      <c r="H1001" s="38" t="s">
        <v>7</v>
      </c>
      <c r="I1001" s="43" t="s">
        <v>2078</v>
      </c>
      <c r="J1001" s="43"/>
      <c r="K1001" s="43"/>
      <c r="L1001" s="43"/>
      <c r="M1001" s="43"/>
      <c r="N1001" s="43"/>
      <c r="O1001" s="38" t="s">
        <v>2808</v>
      </c>
      <c r="P1001" s="51" t="s">
        <v>2827</v>
      </c>
      <c r="Q1001" s="45">
        <v>44451.0</v>
      </c>
      <c r="R1001" s="46" t="str">
        <f>IFERROR(__xludf.DUMMYFUNCTION("if(isblank($A1001),"""",REGEXREPLACE($A1001,   "",?(\d),?"",  ""$1""&amp;""-""&amp;$H1001))"),"")</f>
        <v/>
      </c>
      <c r="S1001" s="47" t="b">
        <f t="shared" si="2"/>
        <v>0</v>
      </c>
      <c r="T1001" s="47" t="str">
        <f>IFERROR(__xludf.DUMMYFUNCTION("iferror(split(A1001,"","",TRUE,TRUE),"""")"),"")</f>
        <v/>
      </c>
      <c r="U1001" s="47"/>
      <c r="V1001" s="47"/>
      <c r="W1001" s="47"/>
      <c r="X1001" s="46" t="str">
        <f>IFERROR(__xludf.DUMMYFUNCTION("if(T1001="""","""",if($S1001,""Not aligned w/ a specific learning goal."",T1001&amp;"": ""&amp;vlookup(to_text(T1001),'1.Learning-Goals'!$A$3:$B$100,2,FALSE)))"),"")</f>
        <v/>
      </c>
      <c r="Y1001" s="46" t="str">
        <f>IFERROR(__xludf.DUMMYFUNCTION("if(U1001="""","""",if($S1001,""Not aligned w/ a specific learning goal."",U1001&amp;"": ""&amp;vlookup(to_text(U1001),'1.Learning-Goals'!$A$3:$B$100,2,FALSE)))"),"")</f>
        <v/>
      </c>
      <c r="Z1001" s="46" t="str">
        <f>IFERROR(__xludf.DUMMYFUNCTION("if(V1001="""","""",if($S1001,""Not aligned w/ a specific learning goal."",V1001&amp;"": ""&amp;vlookup(to_text(V1001),'1.Learning-Goals'!$A$3:$B$100,2,FALSE)))"),"")</f>
        <v/>
      </c>
      <c r="AA1001" s="46" t="str">
        <f>IFERROR(__xludf.DUMMYFUNCTION("if(W1001="""","""",if($S1001,""Not aligned w/ a specific learning goal."",W1001&amp;"": ""&amp;vlookup(to_text(W1001),'1.Learning-Goals'!$A$3:$B$100,2,FALSE)))"),"")</f>
        <v/>
      </c>
      <c r="AB1001" s="48"/>
      <c r="AC1001" s="48"/>
      <c r="AD1001" s="48"/>
      <c r="AE1001" s="48"/>
      <c r="AF1001" s="48"/>
      <c r="AG1001" s="48"/>
      <c r="AH1001" s="48"/>
      <c r="AI1001" s="48"/>
    </row>
    <row r="1002">
      <c r="A1002" s="41"/>
      <c r="B1002" s="42" t="str">
        <f t="shared" si="1"/>
        <v/>
      </c>
      <c r="C1002" s="38" t="s">
        <v>2828</v>
      </c>
      <c r="D1002" s="43" t="s">
        <v>2829</v>
      </c>
      <c r="E1002" s="38" t="s">
        <v>2076</v>
      </c>
      <c r="F1002" s="38" t="s">
        <v>2077</v>
      </c>
      <c r="G1002" s="43" t="s">
        <v>65</v>
      </c>
      <c r="H1002" s="38" t="s">
        <v>7</v>
      </c>
      <c r="I1002" s="43" t="s">
        <v>2078</v>
      </c>
      <c r="J1002" s="43"/>
      <c r="K1002" s="43"/>
      <c r="L1002" s="43"/>
      <c r="M1002" s="43"/>
      <c r="N1002" s="43"/>
      <c r="O1002" s="38" t="s">
        <v>2808</v>
      </c>
      <c r="P1002" s="51" t="s">
        <v>2830</v>
      </c>
      <c r="Q1002" s="45">
        <v>44451.0</v>
      </c>
      <c r="R1002" s="46" t="str">
        <f>IFERROR(__xludf.DUMMYFUNCTION("if(isblank($A1002),"""",REGEXREPLACE($A1002,   "",?(\d),?"",  ""$1""&amp;""-""&amp;$H1002))"),"")</f>
        <v/>
      </c>
      <c r="S1002" s="47" t="b">
        <f t="shared" si="2"/>
        <v>0</v>
      </c>
      <c r="T1002" s="47" t="str">
        <f>IFERROR(__xludf.DUMMYFUNCTION("iferror(split(A1002,"","",TRUE,TRUE),"""")"),"")</f>
        <v/>
      </c>
      <c r="U1002" s="47"/>
      <c r="V1002" s="47"/>
      <c r="W1002" s="47"/>
      <c r="X1002" s="46" t="str">
        <f>IFERROR(__xludf.DUMMYFUNCTION("if(T1002="""","""",if($S1002,""Not aligned w/ a specific learning goal."",T1002&amp;"": ""&amp;vlookup(to_text(T1002),'1.Learning-Goals'!$A$3:$B$100,2,FALSE)))"),"")</f>
        <v/>
      </c>
      <c r="Y1002" s="46" t="str">
        <f>IFERROR(__xludf.DUMMYFUNCTION("if(U1002="""","""",if($S1002,""Not aligned w/ a specific learning goal."",U1002&amp;"": ""&amp;vlookup(to_text(U1002),'1.Learning-Goals'!$A$3:$B$100,2,FALSE)))"),"")</f>
        <v/>
      </c>
      <c r="Z1002" s="46" t="str">
        <f>IFERROR(__xludf.DUMMYFUNCTION("if(V1002="""","""",if($S1002,""Not aligned w/ a specific learning goal."",V1002&amp;"": ""&amp;vlookup(to_text(V1002),'1.Learning-Goals'!$A$3:$B$100,2,FALSE)))"),"")</f>
        <v/>
      </c>
      <c r="AA1002" s="46" t="str">
        <f>IFERROR(__xludf.DUMMYFUNCTION("if(W1002="""","""",if($S1002,""Not aligned w/ a specific learning goal."",W1002&amp;"": ""&amp;vlookup(to_text(W1002),'1.Learning-Goals'!$A$3:$B$100,2,FALSE)))"),"")</f>
        <v/>
      </c>
      <c r="AB1002" s="48"/>
      <c r="AC1002" s="48"/>
      <c r="AD1002" s="48"/>
      <c r="AE1002" s="48"/>
      <c r="AF1002" s="48"/>
      <c r="AG1002" s="48"/>
      <c r="AH1002" s="48"/>
      <c r="AI1002" s="48"/>
    </row>
    <row r="1003">
      <c r="A1003" s="41"/>
      <c r="B1003" s="42" t="str">
        <f t="shared" si="1"/>
        <v/>
      </c>
      <c r="C1003" s="38" t="s">
        <v>2831</v>
      </c>
      <c r="D1003" s="43" t="s">
        <v>2832</v>
      </c>
      <c r="E1003" s="38" t="s">
        <v>2076</v>
      </c>
      <c r="F1003" s="38" t="s">
        <v>2077</v>
      </c>
      <c r="G1003" s="43" t="s">
        <v>65</v>
      </c>
      <c r="H1003" s="38" t="s">
        <v>7</v>
      </c>
      <c r="I1003" s="43" t="s">
        <v>2078</v>
      </c>
      <c r="J1003" s="43"/>
      <c r="K1003" s="43"/>
      <c r="L1003" s="43"/>
      <c r="M1003" s="43"/>
      <c r="N1003" s="43"/>
      <c r="O1003" s="38" t="s">
        <v>2808</v>
      </c>
      <c r="P1003" s="51" t="s">
        <v>2833</v>
      </c>
      <c r="Q1003" s="45">
        <v>44451.0</v>
      </c>
      <c r="R1003" s="46" t="str">
        <f>IFERROR(__xludf.DUMMYFUNCTION("if(isblank($A1003),"""",REGEXREPLACE($A1003,   "",?(\d),?"",  ""$1""&amp;""-""&amp;$H1003))"),"")</f>
        <v/>
      </c>
      <c r="S1003" s="47" t="b">
        <f t="shared" si="2"/>
        <v>0</v>
      </c>
      <c r="T1003" s="47" t="str">
        <f>IFERROR(__xludf.DUMMYFUNCTION("iferror(split(A1003,"","",TRUE,TRUE),"""")"),"")</f>
        <v/>
      </c>
      <c r="U1003" s="47"/>
      <c r="V1003" s="47"/>
      <c r="W1003" s="47"/>
      <c r="X1003" s="46" t="str">
        <f>IFERROR(__xludf.DUMMYFUNCTION("if(T1003="""","""",if($S1003,""Not aligned w/ a specific learning goal."",T1003&amp;"": ""&amp;vlookup(to_text(T1003),'1.Learning-Goals'!$A$3:$B$100,2,FALSE)))"),"")</f>
        <v/>
      </c>
      <c r="Y1003" s="46" t="str">
        <f>IFERROR(__xludf.DUMMYFUNCTION("if(U1003="""","""",if($S1003,""Not aligned w/ a specific learning goal."",U1003&amp;"": ""&amp;vlookup(to_text(U1003),'1.Learning-Goals'!$A$3:$B$100,2,FALSE)))"),"")</f>
        <v/>
      </c>
      <c r="Z1003" s="46" t="str">
        <f>IFERROR(__xludf.DUMMYFUNCTION("if(V1003="""","""",if($S1003,""Not aligned w/ a specific learning goal."",V1003&amp;"": ""&amp;vlookup(to_text(V1003),'1.Learning-Goals'!$A$3:$B$100,2,FALSE)))"),"")</f>
        <v/>
      </c>
      <c r="AA1003" s="46" t="str">
        <f>IFERROR(__xludf.DUMMYFUNCTION("if(W1003="""","""",if($S1003,""Not aligned w/ a specific learning goal."",W1003&amp;"": ""&amp;vlookup(to_text(W1003),'1.Learning-Goals'!$A$3:$B$100,2,FALSE)))"),"")</f>
        <v/>
      </c>
      <c r="AB1003" s="48"/>
      <c r="AC1003" s="48"/>
      <c r="AD1003" s="48"/>
      <c r="AE1003" s="48"/>
      <c r="AF1003" s="48"/>
      <c r="AG1003" s="48"/>
      <c r="AH1003" s="48"/>
      <c r="AI1003" s="48"/>
    </row>
    <row r="1004">
      <c r="A1004" s="41"/>
      <c r="B1004" s="42" t="str">
        <f t="shared" si="1"/>
        <v/>
      </c>
      <c r="C1004" s="38" t="s">
        <v>2834</v>
      </c>
      <c r="D1004" s="43" t="s">
        <v>2835</v>
      </c>
      <c r="E1004" s="38" t="s">
        <v>2076</v>
      </c>
      <c r="F1004" s="38" t="s">
        <v>2077</v>
      </c>
      <c r="G1004" s="43" t="s">
        <v>65</v>
      </c>
      <c r="H1004" s="38" t="s">
        <v>7</v>
      </c>
      <c r="I1004" s="43" t="s">
        <v>2078</v>
      </c>
      <c r="J1004" s="43"/>
      <c r="K1004" s="43"/>
      <c r="L1004" s="43"/>
      <c r="M1004" s="43"/>
      <c r="N1004" s="43"/>
      <c r="O1004" s="38" t="s">
        <v>2836</v>
      </c>
      <c r="P1004" s="51" t="s">
        <v>2837</v>
      </c>
      <c r="Q1004" s="45">
        <v>44451.0</v>
      </c>
      <c r="R1004" s="46" t="str">
        <f>IFERROR(__xludf.DUMMYFUNCTION("if(isblank($A1004),"""",REGEXREPLACE($A1004,   "",?(\d),?"",  ""$1""&amp;""-""&amp;$H1004))"),"")</f>
        <v/>
      </c>
      <c r="S1004" s="47" t="b">
        <f t="shared" si="2"/>
        <v>0</v>
      </c>
      <c r="T1004" s="47" t="str">
        <f>IFERROR(__xludf.DUMMYFUNCTION("iferror(split(A1004,"","",TRUE,TRUE),"""")"),"")</f>
        <v/>
      </c>
      <c r="U1004" s="47"/>
      <c r="V1004" s="47"/>
      <c r="W1004" s="47"/>
      <c r="X1004" s="46" t="str">
        <f>IFERROR(__xludf.DUMMYFUNCTION("if(T1004="""","""",if($S1004,""Not aligned w/ a specific learning goal."",T1004&amp;"": ""&amp;vlookup(to_text(T1004),'1.Learning-Goals'!$A$3:$B$100,2,FALSE)))"),"")</f>
        <v/>
      </c>
      <c r="Y1004" s="46" t="str">
        <f>IFERROR(__xludf.DUMMYFUNCTION("if(U1004="""","""",if($S1004,""Not aligned w/ a specific learning goal."",U1004&amp;"": ""&amp;vlookup(to_text(U1004),'1.Learning-Goals'!$A$3:$B$100,2,FALSE)))"),"")</f>
        <v/>
      </c>
      <c r="Z1004" s="46" t="str">
        <f>IFERROR(__xludf.DUMMYFUNCTION("if(V1004="""","""",if($S1004,""Not aligned w/ a specific learning goal."",V1004&amp;"": ""&amp;vlookup(to_text(V1004),'1.Learning-Goals'!$A$3:$B$100,2,FALSE)))"),"")</f>
        <v/>
      </c>
      <c r="AA1004" s="46" t="str">
        <f>IFERROR(__xludf.DUMMYFUNCTION("if(W1004="""","""",if($S1004,""Not aligned w/ a specific learning goal."",W1004&amp;"": ""&amp;vlookup(to_text(W1004),'1.Learning-Goals'!$A$3:$B$100,2,FALSE)))"),"")</f>
        <v/>
      </c>
      <c r="AB1004" s="48"/>
      <c r="AC1004" s="48"/>
      <c r="AD1004" s="48"/>
      <c r="AE1004" s="48"/>
      <c r="AF1004" s="48"/>
      <c r="AG1004" s="48"/>
      <c r="AH1004" s="48"/>
      <c r="AI1004" s="48"/>
    </row>
    <row r="1005">
      <c r="A1005" s="41"/>
      <c r="B1005" s="42" t="str">
        <f t="shared" si="1"/>
        <v/>
      </c>
      <c r="C1005" s="38" t="s">
        <v>2838</v>
      </c>
      <c r="D1005" s="43" t="s">
        <v>2839</v>
      </c>
      <c r="E1005" s="38" t="s">
        <v>2076</v>
      </c>
      <c r="F1005" s="38" t="s">
        <v>2077</v>
      </c>
      <c r="G1005" s="43" t="s">
        <v>65</v>
      </c>
      <c r="H1005" s="38" t="s">
        <v>7</v>
      </c>
      <c r="I1005" s="43" t="s">
        <v>2078</v>
      </c>
      <c r="J1005" s="43"/>
      <c r="K1005" s="43"/>
      <c r="L1005" s="43"/>
      <c r="M1005" s="43"/>
      <c r="N1005" s="43"/>
      <c r="O1005" s="38" t="s">
        <v>2836</v>
      </c>
      <c r="P1005" s="51" t="s">
        <v>2840</v>
      </c>
      <c r="Q1005" s="45">
        <v>44451.0</v>
      </c>
      <c r="R1005" s="46" t="str">
        <f>IFERROR(__xludf.DUMMYFUNCTION("if(isblank($A1005),"""",REGEXREPLACE($A1005,   "",?(\d),?"",  ""$1""&amp;""-""&amp;$H1005))"),"")</f>
        <v/>
      </c>
      <c r="S1005" s="47" t="b">
        <f t="shared" si="2"/>
        <v>0</v>
      </c>
      <c r="T1005" s="47" t="str">
        <f>IFERROR(__xludf.DUMMYFUNCTION("iferror(split(A1005,"","",TRUE,TRUE),"""")"),"")</f>
        <v/>
      </c>
      <c r="U1005" s="47"/>
      <c r="V1005" s="47"/>
      <c r="W1005" s="47"/>
      <c r="X1005" s="46" t="str">
        <f>IFERROR(__xludf.DUMMYFUNCTION("if(T1005="""","""",if($S1005,""Not aligned w/ a specific learning goal."",T1005&amp;"": ""&amp;vlookup(to_text(T1005),'1.Learning-Goals'!$A$3:$B$100,2,FALSE)))"),"")</f>
        <v/>
      </c>
      <c r="Y1005" s="46" t="str">
        <f>IFERROR(__xludf.DUMMYFUNCTION("if(U1005="""","""",if($S1005,""Not aligned w/ a specific learning goal."",U1005&amp;"": ""&amp;vlookup(to_text(U1005),'1.Learning-Goals'!$A$3:$B$100,2,FALSE)))"),"")</f>
        <v/>
      </c>
      <c r="Z1005" s="46" t="str">
        <f>IFERROR(__xludf.DUMMYFUNCTION("if(V1005="""","""",if($S1005,""Not aligned w/ a specific learning goal."",V1005&amp;"": ""&amp;vlookup(to_text(V1005),'1.Learning-Goals'!$A$3:$B$100,2,FALSE)))"),"")</f>
        <v/>
      </c>
      <c r="AA1005" s="46" t="str">
        <f>IFERROR(__xludf.DUMMYFUNCTION("if(W1005="""","""",if($S1005,""Not aligned w/ a specific learning goal."",W1005&amp;"": ""&amp;vlookup(to_text(W1005),'1.Learning-Goals'!$A$3:$B$100,2,FALSE)))"),"")</f>
        <v/>
      </c>
      <c r="AB1005" s="48"/>
      <c r="AC1005" s="48"/>
      <c r="AD1005" s="48"/>
      <c r="AE1005" s="48"/>
      <c r="AF1005" s="48"/>
      <c r="AG1005" s="48"/>
      <c r="AH1005" s="48"/>
      <c r="AI1005" s="48"/>
    </row>
    <row r="1006">
      <c r="A1006" s="41"/>
      <c r="B1006" s="42" t="str">
        <f t="shared" si="1"/>
        <v/>
      </c>
      <c r="C1006" s="38" t="s">
        <v>2841</v>
      </c>
      <c r="D1006" s="43" t="s">
        <v>2842</v>
      </c>
      <c r="E1006" s="38" t="s">
        <v>2076</v>
      </c>
      <c r="F1006" s="38" t="s">
        <v>2077</v>
      </c>
      <c r="G1006" s="43" t="s">
        <v>65</v>
      </c>
      <c r="H1006" s="38" t="s">
        <v>7</v>
      </c>
      <c r="I1006" s="43" t="s">
        <v>2078</v>
      </c>
      <c r="J1006" s="43"/>
      <c r="K1006" s="43"/>
      <c r="L1006" s="43"/>
      <c r="M1006" s="43"/>
      <c r="N1006" s="43"/>
      <c r="O1006" s="38" t="s">
        <v>2836</v>
      </c>
      <c r="P1006" s="51" t="s">
        <v>2843</v>
      </c>
      <c r="Q1006" s="45">
        <v>44451.0</v>
      </c>
      <c r="R1006" s="46" t="str">
        <f>IFERROR(__xludf.DUMMYFUNCTION("if(isblank($A1006),"""",REGEXREPLACE($A1006,   "",?(\d),?"",  ""$1""&amp;""-""&amp;$H1006))"),"")</f>
        <v/>
      </c>
      <c r="S1006" s="47" t="b">
        <f t="shared" si="2"/>
        <v>0</v>
      </c>
      <c r="T1006" s="47" t="str">
        <f>IFERROR(__xludf.DUMMYFUNCTION("iferror(split(A1006,"","",TRUE,TRUE),"""")"),"")</f>
        <v/>
      </c>
      <c r="U1006" s="47"/>
      <c r="V1006" s="47"/>
      <c r="W1006" s="47"/>
      <c r="X1006" s="46" t="str">
        <f>IFERROR(__xludf.DUMMYFUNCTION("if(T1006="""","""",if($S1006,""Not aligned w/ a specific learning goal."",T1006&amp;"": ""&amp;vlookup(to_text(T1006),'1.Learning-Goals'!$A$3:$B$100,2,FALSE)))"),"")</f>
        <v/>
      </c>
      <c r="Y1006" s="46" t="str">
        <f>IFERROR(__xludf.DUMMYFUNCTION("if(U1006="""","""",if($S1006,""Not aligned w/ a specific learning goal."",U1006&amp;"": ""&amp;vlookup(to_text(U1006),'1.Learning-Goals'!$A$3:$B$100,2,FALSE)))"),"")</f>
        <v/>
      </c>
      <c r="Z1006" s="46" t="str">
        <f>IFERROR(__xludf.DUMMYFUNCTION("if(V1006="""","""",if($S1006,""Not aligned w/ a specific learning goal."",V1006&amp;"": ""&amp;vlookup(to_text(V1006),'1.Learning-Goals'!$A$3:$B$100,2,FALSE)))"),"")</f>
        <v/>
      </c>
      <c r="AA1006" s="46" t="str">
        <f>IFERROR(__xludf.DUMMYFUNCTION("if(W1006="""","""",if($S1006,""Not aligned w/ a specific learning goal."",W1006&amp;"": ""&amp;vlookup(to_text(W1006),'1.Learning-Goals'!$A$3:$B$100,2,FALSE)))"),"")</f>
        <v/>
      </c>
      <c r="AB1006" s="48"/>
      <c r="AC1006" s="48"/>
      <c r="AD1006" s="48"/>
      <c r="AE1006" s="48"/>
      <c r="AF1006" s="48"/>
      <c r="AG1006" s="48"/>
      <c r="AH1006" s="48"/>
      <c r="AI1006" s="48"/>
    </row>
    <row r="1007">
      <c r="A1007" s="41"/>
      <c r="B1007" s="42" t="str">
        <f t="shared" si="1"/>
        <v/>
      </c>
      <c r="C1007" s="38" t="s">
        <v>2844</v>
      </c>
      <c r="D1007" s="43" t="s">
        <v>2845</v>
      </c>
      <c r="E1007" s="38" t="s">
        <v>2076</v>
      </c>
      <c r="F1007" s="38" t="s">
        <v>2077</v>
      </c>
      <c r="G1007" s="43" t="s">
        <v>65</v>
      </c>
      <c r="H1007" s="38" t="s">
        <v>7</v>
      </c>
      <c r="I1007" s="43" t="s">
        <v>2078</v>
      </c>
      <c r="J1007" s="43"/>
      <c r="K1007" s="43"/>
      <c r="L1007" s="43"/>
      <c r="M1007" s="43"/>
      <c r="N1007" s="43"/>
      <c r="O1007" s="38" t="s">
        <v>2836</v>
      </c>
      <c r="P1007" s="51" t="s">
        <v>2846</v>
      </c>
      <c r="Q1007" s="45">
        <v>44451.0</v>
      </c>
      <c r="R1007" s="46" t="str">
        <f>IFERROR(__xludf.DUMMYFUNCTION("if(isblank($A1007),"""",REGEXREPLACE($A1007,   "",?(\d),?"",  ""$1""&amp;""-""&amp;$H1007))"),"")</f>
        <v/>
      </c>
      <c r="S1007" s="47" t="b">
        <f t="shared" si="2"/>
        <v>0</v>
      </c>
      <c r="T1007" s="47" t="str">
        <f>IFERROR(__xludf.DUMMYFUNCTION("iferror(split(A1007,"","",TRUE,TRUE),"""")"),"")</f>
        <v/>
      </c>
      <c r="U1007" s="47"/>
      <c r="V1007" s="47"/>
      <c r="W1007" s="47"/>
      <c r="X1007" s="46" t="str">
        <f>IFERROR(__xludf.DUMMYFUNCTION("if(T1007="""","""",if($S1007,""Not aligned w/ a specific learning goal."",T1007&amp;"": ""&amp;vlookup(to_text(T1007),'1.Learning-Goals'!$A$3:$B$100,2,FALSE)))"),"")</f>
        <v/>
      </c>
      <c r="Y1007" s="46" t="str">
        <f>IFERROR(__xludf.DUMMYFUNCTION("if(U1007="""","""",if($S1007,""Not aligned w/ a specific learning goal."",U1007&amp;"": ""&amp;vlookup(to_text(U1007),'1.Learning-Goals'!$A$3:$B$100,2,FALSE)))"),"")</f>
        <v/>
      </c>
      <c r="Z1007" s="46" t="str">
        <f>IFERROR(__xludf.DUMMYFUNCTION("if(V1007="""","""",if($S1007,""Not aligned w/ a specific learning goal."",V1007&amp;"": ""&amp;vlookup(to_text(V1007),'1.Learning-Goals'!$A$3:$B$100,2,FALSE)))"),"")</f>
        <v/>
      </c>
      <c r="AA1007" s="46" t="str">
        <f>IFERROR(__xludf.DUMMYFUNCTION("if(W1007="""","""",if($S1007,""Not aligned w/ a specific learning goal."",W1007&amp;"": ""&amp;vlookup(to_text(W1007),'1.Learning-Goals'!$A$3:$B$100,2,FALSE)))"),"")</f>
        <v/>
      </c>
      <c r="AB1007" s="48"/>
      <c r="AC1007" s="48"/>
      <c r="AD1007" s="48"/>
      <c r="AE1007" s="48"/>
      <c r="AF1007" s="48"/>
      <c r="AG1007" s="48"/>
      <c r="AH1007" s="48"/>
      <c r="AI1007" s="48"/>
    </row>
    <row r="1008">
      <c r="A1008" s="41"/>
      <c r="B1008" s="42" t="str">
        <f t="shared" si="1"/>
        <v/>
      </c>
      <c r="C1008" s="38" t="s">
        <v>2847</v>
      </c>
      <c r="D1008" s="43" t="s">
        <v>2848</v>
      </c>
      <c r="E1008" s="38" t="s">
        <v>2076</v>
      </c>
      <c r="F1008" s="38" t="s">
        <v>2077</v>
      </c>
      <c r="G1008" s="43" t="s">
        <v>65</v>
      </c>
      <c r="H1008" s="38" t="s">
        <v>7</v>
      </c>
      <c r="I1008" s="43" t="s">
        <v>2078</v>
      </c>
      <c r="J1008" s="43"/>
      <c r="K1008" s="43"/>
      <c r="L1008" s="43"/>
      <c r="M1008" s="43"/>
      <c r="N1008" s="43"/>
      <c r="O1008" s="38" t="s">
        <v>2836</v>
      </c>
      <c r="P1008" s="51" t="s">
        <v>2849</v>
      </c>
      <c r="Q1008" s="45">
        <v>44451.0</v>
      </c>
      <c r="R1008" s="46" t="str">
        <f>IFERROR(__xludf.DUMMYFUNCTION("if(isblank($A1008),"""",REGEXREPLACE($A1008,   "",?(\d),?"",  ""$1""&amp;""-""&amp;$H1008))"),"")</f>
        <v/>
      </c>
      <c r="S1008" s="47" t="b">
        <f t="shared" si="2"/>
        <v>0</v>
      </c>
      <c r="T1008" s="47" t="str">
        <f>IFERROR(__xludf.DUMMYFUNCTION("iferror(split(A1008,"","",TRUE,TRUE),"""")"),"")</f>
        <v/>
      </c>
      <c r="U1008" s="47"/>
      <c r="V1008" s="47"/>
      <c r="W1008" s="47"/>
      <c r="X1008" s="46" t="str">
        <f>IFERROR(__xludf.DUMMYFUNCTION("if(T1008="""","""",if($S1008,""Not aligned w/ a specific learning goal."",T1008&amp;"": ""&amp;vlookup(to_text(T1008),'1.Learning-Goals'!$A$3:$B$100,2,FALSE)))"),"")</f>
        <v/>
      </c>
      <c r="Y1008" s="46" t="str">
        <f>IFERROR(__xludf.DUMMYFUNCTION("if(U1008="""","""",if($S1008,""Not aligned w/ a specific learning goal."",U1008&amp;"": ""&amp;vlookup(to_text(U1008),'1.Learning-Goals'!$A$3:$B$100,2,FALSE)))"),"")</f>
        <v/>
      </c>
      <c r="Z1008" s="46" t="str">
        <f>IFERROR(__xludf.DUMMYFUNCTION("if(V1008="""","""",if($S1008,""Not aligned w/ a specific learning goal."",V1008&amp;"": ""&amp;vlookup(to_text(V1008),'1.Learning-Goals'!$A$3:$B$100,2,FALSE)))"),"")</f>
        <v/>
      </c>
      <c r="AA1008" s="46" t="str">
        <f>IFERROR(__xludf.DUMMYFUNCTION("if(W1008="""","""",if($S1008,""Not aligned w/ a specific learning goal."",W1008&amp;"": ""&amp;vlookup(to_text(W1008),'1.Learning-Goals'!$A$3:$B$100,2,FALSE)))"),"")</f>
        <v/>
      </c>
      <c r="AB1008" s="48"/>
      <c r="AC1008" s="48"/>
      <c r="AD1008" s="48"/>
      <c r="AE1008" s="48"/>
      <c r="AF1008" s="48"/>
      <c r="AG1008" s="48"/>
      <c r="AH1008" s="48"/>
      <c r="AI1008" s="48"/>
    </row>
    <row r="1009">
      <c r="A1009" s="41"/>
      <c r="B1009" s="42" t="str">
        <f t="shared" si="1"/>
        <v/>
      </c>
      <c r="C1009" s="38" t="s">
        <v>2850</v>
      </c>
      <c r="D1009" s="43" t="s">
        <v>2851</v>
      </c>
      <c r="E1009" s="38" t="s">
        <v>2076</v>
      </c>
      <c r="F1009" s="38" t="s">
        <v>2077</v>
      </c>
      <c r="G1009" s="43" t="s">
        <v>65</v>
      </c>
      <c r="H1009" s="38" t="s">
        <v>7</v>
      </c>
      <c r="I1009" s="43" t="s">
        <v>2078</v>
      </c>
      <c r="J1009" s="43"/>
      <c r="K1009" s="43"/>
      <c r="L1009" s="43"/>
      <c r="M1009" s="43"/>
      <c r="N1009" s="43"/>
      <c r="O1009" s="38" t="s">
        <v>2852</v>
      </c>
      <c r="P1009" s="51" t="s">
        <v>2853</v>
      </c>
      <c r="Q1009" s="45">
        <v>44451.0</v>
      </c>
      <c r="R1009" s="46" t="str">
        <f>IFERROR(__xludf.DUMMYFUNCTION("if(isblank($A1009),"""",REGEXREPLACE($A1009,   "",?(\d),?"",  ""$1""&amp;""-""&amp;$H1009))"),"")</f>
        <v/>
      </c>
      <c r="S1009" s="47" t="b">
        <f t="shared" si="2"/>
        <v>0</v>
      </c>
      <c r="T1009" s="47" t="str">
        <f>IFERROR(__xludf.DUMMYFUNCTION("iferror(split(A1009,"","",TRUE,TRUE),"""")"),"")</f>
        <v/>
      </c>
      <c r="U1009" s="47"/>
      <c r="V1009" s="47"/>
      <c r="W1009" s="47"/>
      <c r="X1009" s="46" t="str">
        <f>IFERROR(__xludf.DUMMYFUNCTION("if(T1009="""","""",if($S1009,""Not aligned w/ a specific learning goal."",T1009&amp;"": ""&amp;vlookup(to_text(T1009),'1.Learning-Goals'!$A$3:$B$100,2,FALSE)))"),"")</f>
        <v/>
      </c>
      <c r="Y1009" s="46" t="str">
        <f>IFERROR(__xludf.DUMMYFUNCTION("if(U1009="""","""",if($S1009,""Not aligned w/ a specific learning goal."",U1009&amp;"": ""&amp;vlookup(to_text(U1009),'1.Learning-Goals'!$A$3:$B$100,2,FALSE)))"),"")</f>
        <v/>
      </c>
      <c r="Z1009" s="46" t="str">
        <f>IFERROR(__xludf.DUMMYFUNCTION("if(V1009="""","""",if($S1009,""Not aligned w/ a specific learning goal."",V1009&amp;"": ""&amp;vlookup(to_text(V1009),'1.Learning-Goals'!$A$3:$B$100,2,FALSE)))"),"")</f>
        <v/>
      </c>
      <c r="AA1009" s="46" t="str">
        <f>IFERROR(__xludf.DUMMYFUNCTION("if(W1009="""","""",if($S1009,""Not aligned w/ a specific learning goal."",W1009&amp;"": ""&amp;vlookup(to_text(W1009),'1.Learning-Goals'!$A$3:$B$100,2,FALSE)))"),"")</f>
        <v/>
      </c>
      <c r="AB1009" s="48"/>
      <c r="AC1009" s="48"/>
      <c r="AD1009" s="48"/>
      <c r="AE1009" s="48"/>
      <c r="AF1009" s="48"/>
      <c r="AG1009" s="48"/>
      <c r="AH1009" s="48"/>
      <c r="AI1009" s="48"/>
    </row>
    <row r="1010">
      <c r="A1010" s="41"/>
      <c r="B1010" s="42" t="str">
        <f t="shared" si="1"/>
        <v/>
      </c>
      <c r="C1010" s="38" t="s">
        <v>2854</v>
      </c>
      <c r="D1010" s="43" t="s">
        <v>2855</v>
      </c>
      <c r="E1010" s="38" t="s">
        <v>2076</v>
      </c>
      <c r="F1010" s="38" t="s">
        <v>2077</v>
      </c>
      <c r="G1010" s="43" t="s">
        <v>65</v>
      </c>
      <c r="H1010" s="38" t="s">
        <v>7</v>
      </c>
      <c r="I1010" s="43" t="s">
        <v>2078</v>
      </c>
      <c r="J1010" s="43"/>
      <c r="K1010" s="43"/>
      <c r="L1010" s="43"/>
      <c r="M1010" s="43"/>
      <c r="N1010" s="43"/>
      <c r="O1010" s="38" t="s">
        <v>2852</v>
      </c>
      <c r="P1010" s="51" t="s">
        <v>2856</v>
      </c>
      <c r="Q1010" s="45">
        <v>44451.0</v>
      </c>
      <c r="R1010" s="46" t="str">
        <f>IFERROR(__xludf.DUMMYFUNCTION("if(isblank($A1010),"""",REGEXREPLACE($A1010,   "",?(\d),?"",  ""$1""&amp;""-""&amp;$H1010))"),"")</f>
        <v/>
      </c>
      <c r="S1010" s="47" t="b">
        <f t="shared" si="2"/>
        <v>0</v>
      </c>
      <c r="T1010" s="47" t="str">
        <f>IFERROR(__xludf.DUMMYFUNCTION("iferror(split(A1010,"","",TRUE,TRUE),"""")"),"")</f>
        <v/>
      </c>
      <c r="U1010" s="47"/>
      <c r="V1010" s="47"/>
      <c r="W1010" s="47"/>
      <c r="X1010" s="46" t="str">
        <f>IFERROR(__xludf.DUMMYFUNCTION("if(T1010="""","""",if($S1010,""Not aligned w/ a specific learning goal."",T1010&amp;"": ""&amp;vlookup(to_text(T1010),'1.Learning-Goals'!$A$3:$B$100,2,FALSE)))"),"")</f>
        <v/>
      </c>
      <c r="Y1010" s="46" t="str">
        <f>IFERROR(__xludf.DUMMYFUNCTION("if(U1010="""","""",if($S1010,""Not aligned w/ a specific learning goal."",U1010&amp;"": ""&amp;vlookup(to_text(U1010),'1.Learning-Goals'!$A$3:$B$100,2,FALSE)))"),"")</f>
        <v/>
      </c>
      <c r="Z1010" s="46" t="str">
        <f>IFERROR(__xludf.DUMMYFUNCTION("if(V1010="""","""",if($S1010,""Not aligned w/ a specific learning goal."",V1010&amp;"": ""&amp;vlookup(to_text(V1010),'1.Learning-Goals'!$A$3:$B$100,2,FALSE)))"),"")</f>
        <v/>
      </c>
      <c r="AA1010" s="46" t="str">
        <f>IFERROR(__xludf.DUMMYFUNCTION("if(W1010="""","""",if($S1010,""Not aligned w/ a specific learning goal."",W1010&amp;"": ""&amp;vlookup(to_text(W1010),'1.Learning-Goals'!$A$3:$B$100,2,FALSE)))"),"")</f>
        <v/>
      </c>
      <c r="AB1010" s="48"/>
      <c r="AC1010" s="48"/>
      <c r="AD1010" s="48"/>
      <c r="AE1010" s="48"/>
      <c r="AF1010" s="48"/>
      <c r="AG1010" s="48"/>
      <c r="AH1010" s="48"/>
      <c r="AI1010" s="48"/>
    </row>
    <row r="1011">
      <c r="A1011" s="41"/>
      <c r="B1011" s="42" t="str">
        <f t="shared" si="1"/>
        <v/>
      </c>
      <c r="C1011" s="38" t="s">
        <v>2857</v>
      </c>
      <c r="D1011" s="43" t="s">
        <v>2858</v>
      </c>
      <c r="E1011" s="38" t="s">
        <v>2076</v>
      </c>
      <c r="F1011" s="38" t="s">
        <v>2077</v>
      </c>
      <c r="G1011" s="43" t="s">
        <v>65</v>
      </c>
      <c r="H1011" s="38" t="s">
        <v>7</v>
      </c>
      <c r="I1011" s="43" t="s">
        <v>2078</v>
      </c>
      <c r="J1011" s="43"/>
      <c r="K1011" s="43"/>
      <c r="L1011" s="43"/>
      <c r="M1011" s="43"/>
      <c r="N1011" s="43"/>
      <c r="O1011" s="38" t="s">
        <v>2852</v>
      </c>
      <c r="P1011" s="51" t="s">
        <v>2859</v>
      </c>
      <c r="Q1011" s="45">
        <v>44451.0</v>
      </c>
      <c r="R1011" s="46" t="str">
        <f>IFERROR(__xludf.DUMMYFUNCTION("if(isblank($A1011),"""",REGEXREPLACE($A1011,   "",?(\d),?"",  ""$1""&amp;""-""&amp;$H1011))"),"")</f>
        <v/>
      </c>
      <c r="S1011" s="47" t="b">
        <f t="shared" si="2"/>
        <v>0</v>
      </c>
      <c r="T1011" s="47" t="str">
        <f>IFERROR(__xludf.DUMMYFUNCTION("iferror(split(A1011,"","",TRUE,TRUE),"""")"),"")</f>
        <v/>
      </c>
      <c r="U1011" s="47"/>
      <c r="V1011" s="47"/>
      <c r="W1011" s="47"/>
      <c r="X1011" s="46" t="str">
        <f>IFERROR(__xludf.DUMMYFUNCTION("if(T1011="""","""",if($S1011,""Not aligned w/ a specific learning goal."",T1011&amp;"": ""&amp;vlookup(to_text(T1011),'1.Learning-Goals'!$A$3:$B$100,2,FALSE)))"),"")</f>
        <v/>
      </c>
      <c r="Y1011" s="46" t="str">
        <f>IFERROR(__xludf.DUMMYFUNCTION("if(U1011="""","""",if($S1011,""Not aligned w/ a specific learning goal."",U1011&amp;"": ""&amp;vlookup(to_text(U1011),'1.Learning-Goals'!$A$3:$B$100,2,FALSE)))"),"")</f>
        <v/>
      </c>
      <c r="Z1011" s="46" t="str">
        <f>IFERROR(__xludf.DUMMYFUNCTION("if(V1011="""","""",if($S1011,""Not aligned w/ a specific learning goal."",V1011&amp;"": ""&amp;vlookup(to_text(V1011),'1.Learning-Goals'!$A$3:$B$100,2,FALSE)))"),"")</f>
        <v/>
      </c>
      <c r="AA1011" s="46" t="str">
        <f>IFERROR(__xludf.DUMMYFUNCTION("if(W1011="""","""",if($S1011,""Not aligned w/ a specific learning goal."",W1011&amp;"": ""&amp;vlookup(to_text(W1011),'1.Learning-Goals'!$A$3:$B$100,2,FALSE)))"),"")</f>
        <v/>
      </c>
      <c r="AB1011" s="48"/>
      <c r="AC1011" s="48"/>
      <c r="AD1011" s="48"/>
      <c r="AE1011" s="48"/>
      <c r="AF1011" s="48"/>
      <c r="AG1011" s="48"/>
      <c r="AH1011" s="48"/>
      <c r="AI1011" s="48"/>
    </row>
    <row r="1012">
      <c r="A1012" s="41"/>
      <c r="B1012" s="42" t="str">
        <f t="shared" si="1"/>
        <v/>
      </c>
      <c r="C1012" s="38" t="s">
        <v>2860</v>
      </c>
      <c r="D1012" s="43" t="s">
        <v>2861</v>
      </c>
      <c r="E1012" s="38" t="s">
        <v>2076</v>
      </c>
      <c r="F1012" s="38" t="s">
        <v>2077</v>
      </c>
      <c r="G1012" s="43" t="s">
        <v>65</v>
      </c>
      <c r="H1012" s="38" t="s">
        <v>7</v>
      </c>
      <c r="I1012" s="43" t="s">
        <v>2078</v>
      </c>
      <c r="J1012" s="43"/>
      <c r="K1012" s="43"/>
      <c r="L1012" s="43"/>
      <c r="M1012" s="43"/>
      <c r="N1012" s="43"/>
      <c r="O1012" s="38" t="s">
        <v>2852</v>
      </c>
      <c r="P1012" s="51" t="s">
        <v>2862</v>
      </c>
      <c r="Q1012" s="45">
        <v>44451.0</v>
      </c>
      <c r="R1012" s="46" t="str">
        <f>IFERROR(__xludf.DUMMYFUNCTION("if(isblank($A1012),"""",REGEXREPLACE($A1012,   "",?(\d),?"",  ""$1""&amp;""-""&amp;$H1012))"),"")</f>
        <v/>
      </c>
      <c r="S1012" s="47" t="b">
        <f t="shared" si="2"/>
        <v>0</v>
      </c>
      <c r="T1012" s="47" t="str">
        <f>IFERROR(__xludf.DUMMYFUNCTION("iferror(split(A1012,"","",TRUE,TRUE),"""")"),"")</f>
        <v/>
      </c>
      <c r="U1012" s="47"/>
      <c r="V1012" s="47"/>
      <c r="W1012" s="47"/>
      <c r="X1012" s="46" t="str">
        <f>IFERROR(__xludf.DUMMYFUNCTION("if(T1012="""","""",if($S1012,""Not aligned w/ a specific learning goal."",T1012&amp;"": ""&amp;vlookup(to_text(T1012),'1.Learning-Goals'!$A$3:$B$100,2,FALSE)))"),"")</f>
        <v/>
      </c>
      <c r="Y1012" s="46" t="str">
        <f>IFERROR(__xludf.DUMMYFUNCTION("if(U1012="""","""",if($S1012,""Not aligned w/ a specific learning goal."",U1012&amp;"": ""&amp;vlookup(to_text(U1012),'1.Learning-Goals'!$A$3:$B$100,2,FALSE)))"),"")</f>
        <v/>
      </c>
      <c r="Z1012" s="46" t="str">
        <f>IFERROR(__xludf.DUMMYFUNCTION("if(V1012="""","""",if($S1012,""Not aligned w/ a specific learning goal."",V1012&amp;"": ""&amp;vlookup(to_text(V1012),'1.Learning-Goals'!$A$3:$B$100,2,FALSE)))"),"")</f>
        <v/>
      </c>
      <c r="AA1012" s="46" t="str">
        <f>IFERROR(__xludf.DUMMYFUNCTION("if(W1012="""","""",if($S1012,""Not aligned w/ a specific learning goal."",W1012&amp;"": ""&amp;vlookup(to_text(W1012),'1.Learning-Goals'!$A$3:$B$100,2,FALSE)))"),"")</f>
        <v/>
      </c>
      <c r="AB1012" s="48"/>
      <c r="AC1012" s="48"/>
      <c r="AD1012" s="48"/>
      <c r="AE1012" s="48"/>
      <c r="AF1012" s="48"/>
      <c r="AG1012" s="48"/>
      <c r="AH1012" s="48"/>
      <c r="AI1012" s="48"/>
    </row>
    <row r="1013">
      <c r="A1013" s="41"/>
      <c r="B1013" s="42" t="str">
        <f t="shared" si="1"/>
        <v/>
      </c>
      <c r="C1013" s="38" t="s">
        <v>2863</v>
      </c>
      <c r="D1013" s="43" t="s">
        <v>2864</v>
      </c>
      <c r="E1013" s="38" t="s">
        <v>2076</v>
      </c>
      <c r="F1013" s="38" t="s">
        <v>2077</v>
      </c>
      <c r="G1013" s="43" t="s">
        <v>65</v>
      </c>
      <c r="H1013" s="38" t="s">
        <v>7</v>
      </c>
      <c r="I1013" s="43" t="s">
        <v>2078</v>
      </c>
      <c r="J1013" s="43"/>
      <c r="K1013" s="43"/>
      <c r="L1013" s="43"/>
      <c r="M1013" s="43"/>
      <c r="N1013" s="43"/>
      <c r="O1013" s="38" t="s">
        <v>2852</v>
      </c>
      <c r="P1013" s="51" t="s">
        <v>2865</v>
      </c>
      <c r="Q1013" s="45">
        <v>44451.0</v>
      </c>
      <c r="R1013" s="46" t="str">
        <f>IFERROR(__xludf.DUMMYFUNCTION("if(isblank($A1013),"""",REGEXREPLACE($A1013,   "",?(\d),?"",  ""$1""&amp;""-""&amp;$H1013))"),"")</f>
        <v/>
      </c>
      <c r="S1013" s="47" t="b">
        <f t="shared" si="2"/>
        <v>0</v>
      </c>
      <c r="T1013" s="47" t="str">
        <f>IFERROR(__xludf.DUMMYFUNCTION("iferror(split(A1013,"","",TRUE,TRUE),"""")"),"")</f>
        <v/>
      </c>
      <c r="U1013" s="47"/>
      <c r="V1013" s="47"/>
      <c r="W1013" s="47"/>
      <c r="X1013" s="46" t="str">
        <f>IFERROR(__xludf.DUMMYFUNCTION("if(T1013="""","""",if($S1013,""Not aligned w/ a specific learning goal."",T1013&amp;"": ""&amp;vlookup(to_text(T1013),'1.Learning-Goals'!$A$3:$B$100,2,FALSE)))"),"")</f>
        <v/>
      </c>
      <c r="Y1013" s="46" t="str">
        <f>IFERROR(__xludf.DUMMYFUNCTION("if(U1013="""","""",if($S1013,""Not aligned w/ a specific learning goal."",U1013&amp;"": ""&amp;vlookup(to_text(U1013),'1.Learning-Goals'!$A$3:$B$100,2,FALSE)))"),"")</f>
        <v/>
      </c>
      <c r="Z1013" s="46" t="str">
        <f>IFERROR(__xludf.DUMMYFUNCTION("if(V1013="""","""",if($S1013,""Not aligned w/ a specific learning goal."",V1013&amp;"": ""&amp;vlookup(to_text(V1013),'1.Learning-Goals'!$A$3:$B$100,2,FALSE)))"),"")</f>
        <v/>
      </c>
      <c r="AA1013" s="46" t="str">
        <f>IFERROR(__xludf.DUMMYFUNCTION("if(W1013="""","""",if($S1013,""Not aligned w/ a specific learning goal."",W1013&amp;"": ""&amp;vlookup(to_text(W1013),'1.Learning-Goals'!$A$3:$B$100,2,FALSE)))"),"")</f>
        <v/>
      </c>
      <c r="AB1013" s="48"/>
      <c r="AC1013" s="48"/>
      <c r="AD1013" s="48"/>
      <c r="AE1013" s="48"/>
      <c r="AF1013" s="48"/>
      <c r="AG1013" s="48"/>
      <c r="AH1013" s="48"/>
      <c r="AI1013" s="48"/>
    </row>
    <row r="1014">
      <c r="A1014" s="41"/>
      <c r="B1014" s="42" t="str">
        <f t="shared" si="1"/>
        <v/>
      </c>
      <c r="C1014" s="38" t="s">
        <v>2866</v>
      </c>
      <c r="D1014" s="43" t="s">
        <v>2867</v>
      </c>
      <c r="E1014" s="38" t="s">
        <v>2076</v>
      </c>
      <c r="F1014" s="38" t="s">
        <v>2077</v>
      </c>
      <c r="G1014" s="43" t="s">
        <v>65</v>
      </c>
      <c r="H1014" s="38" t="s">
        <v>7</v>
      </c>
      <c r="I1014" s="43" t="s">
        <v>2078</v>
      </c>
      <c r="J1014" s="43"/>
      <c r="K1014" s="43"/>
      <c r="L1014" s="43"/>
      <c r="M1014" s="43"/>
      <c r="N1014" s="43"/>
      <c r="O1014" s="38" t="s">
        <v>2852</v>
      </c>
      <c r="P1014" s="51" t="s">
        <v>2868</v>
      </c>
      <c r="Q1014" s="45">
        <v>44451.0</v>
      </c>
      <c r="R1014" s="46" t="str">
        <f>IFERROR(__xludf.DUMMYFUNCTION("if(isblank($A1014),"""",REGEXREPLACE($A1014,   "",?(\d),?"",  ""$1""&amp;""-""&amp;$H1014))"),"")</f>
        <v/>
      </c>
      <c r="S1014" s="47" t="b">
        <f t="shared" si="2"/>
        <v>0</v>
      </c>
      <c r="T1014" s="47" t="str">
        <f>IFERROR(__xludf.DUMMYFUNCTION("iferror(split(A1014,"","",TRUE,TRUE),"""")"),"")</f>
        <v/>
      </c>
      <c r="U1014" s="47"/>
      <c r="V1014" s="47"/>
      <c r="W1014" s="47"/>
      <c r="X1014" s="46" t="str">
        <f>IFERROR(__xludf.DUMMYFUNCTION("if(T1014="""","""",if($S1014,""Not aligned w/ a specific learning goal."",T1014&amp;"": ""&amp;vlookup(to_text(T1014),'1.Learning-Goals'!$A$3:$B$100,2,FALSE)))"),"")</f>
        <v/>
      </c>
      <c r="Y1014" s="46" t="str">
        <f>IFERROR(__xludf.DUMMYFUNCTION("if(U1014="""","""",if($S1014,""Not aligned w/ a specific learning goal."",U1014&amp;"": ""&amp;vlookup(to_text(U1014),'1.Learning-Goals'!$A$3:$B$100,2,FALSE)))"),"")</f>
        <v/>
      </c>
      <c r="Z1014" s="46" t="str">
        <f>IFERROR(__xludf.DUMMYFUNCTION("if(V1014="""","""",if($S1014,""Not aligned w/ a specific learning goal."",V1014&amp;"": ""&amp;vlookup(to_text(V1014),'1.Learning-Goals'!$A$3:$B$100,2,FALSE)))"),"")</f>
        <v/>
      </c>
      <c r="AA1014" s="46" t="str">
        <f>IFERROR(__xludf.DUMMYFUNCTION("if(W1014="""","""",if($S1014,""Not aligned w/ a specific learning goal."",W1014&amp;"": ""&amp;vlookup(to_text(W1014),'1.Learning-Goals'!$A$3:$B$100,2,FALSE)))"),"")</f>
        <v/>
      </c>
      <c r="AB1014" s="48"/>
      <c r="AC1014" s="48"/>
      <c r="AD1014" s="48"/>
      <c r="AE1014" s="48"/>
      <c r="AF1014" s="48"/>
      <c r="AG1014" s="48"/>
      <c r="AH1014" s="48"/>
      <c r="AI1014" s="48"/>
    </row>
    <row r="1015">
      <c r="A1015" s="41"/>
      <c r="B1015" s="42" t="str">
        <f t="shared" si="1"/>
        <v/>
      </c>
      <c r="C1015" s="38" t="s">
        <v>2869</v>
      </c>
      <c r="D1015" s="43" t="s">
        <v>2870</v>
      </c>
      <c r="E1015" s="38" t="s">
        <v>2076</v>
      </c>
      <c r="F1015" s="38" t="s">
        <v>2077</v>
      </c>
      <c r="G1015" s="43" t="s">
        <v>65</v>
      </c>
      <c r="H1015" s="38" t="s">
        <v>7</v>
      </c>
      <c r="I1015" s="43" t="s">
        <v>2078</v>
      </c>
      <c r="J1015" s="43"/>
      <c r="K1015" s="43"/>
      <c r="L1015" s="43"/>
      <c r="M1015" s="43"/>
      <c r="N1015" s="43"/>
      <c r="O1015" s="38" t="s">
        <v>2852</v>
      </c>
      <c r="P1015" s="51" t="s">
        <v>2871</v>
      </c>
      <c r="Q1015" s="45">
        <v>44451.0</v>
      </c>
      <c r="R1015" s="46" t="str">
        <f>IFERROR(__xludf.DUMMYFUNCTION("if(isblank($A1015),"""",REGEXREPLACE($A1015,   "",?(\d),?"",  ""$1""&amp;""-""&amp;$H1015))"),"")</f>
        <v/>
      </c>
      <c r="S1015" s="47" t="b">
        <f t="shared" si="2"/>
        <v>0</v>
      </c>
      <c r="T1015" s="47" t="str">
        <f>IFERROR(__xludf.DUMMYFUNCTION("iferror(split(A1015,"","",TRUE,TRUE),"""")"),"")</f>
        <v/>
      </c>
      <c r="U1015" s="47"/>
      <c r="V1015" s="47"/>
      <c r="W1015" s="47"/>
      <c r="X1015" s="46" t="str">
        <f>IFERROR(__xludf.DUMMYFUNCTION("if(T1015="""","""",if($S1015,""Not aligned w/ a specific learning goal."",T1015&amp;"": ""&amp;vlookup(to_text(T1015),'1.Learning-Goals'!$A$3:$B$100,2,FALSE)))"),"")</f>
        <v/>
      </c>
      <c r="Y1015" s="46" t="str">
        <f>IFERROR(__xludf.DUMMYFUNCTION("if(U1015="""","""",if($S1015,""Not aligned w/ a specific learning goal."",U1015&amp;"": ""&amp;vlookup(to_text(U1015),'1.Learning-Goals'!$A$3:$B$100,2,FALSE)))"),"")</f>
        <v/>
      </c>
      <c r="Z1015" s="46" t="str">
        <f>IFERROR(__xludf.DUMMYFUNCTION("if(V1015="""","""",if($S1015,""Not aligned w/ a specific learning goal."",V1015&amp;"": ""&amp;vlookup(to_text(V1015),'1.Learning-Goals'!$A$3:$B$100,2,FALSE)))"),"")</f>
        <v/>
      </c>
      <c r="AA1015" s="46" t="str">
        <f>IFERROR(__xludf.DUMMYFUNCTION("if(W1015="""","""",if($S1015,""Not aligned w/ a specific learning goal."",W1015&amp;"": ""&amp;vlookup(to_text(W1015),'1.Learning-Goals'!$A$3:$B$100,2,FALSE)))"),"")</f>
        <v/>
      </c>
      <c r="AB1015" s="48"/>
      <c r="AC1015" s="48"/>
      <c r="AD1015" s="48"/>
      <c r="AE1015" s="48"/>
      <c r="AF1015" s="48"/>
      <c r="AG1015" s="48"/>
      <c r="AH1015" s="48"/>
      <c r="AI1015" s="48"/>
    </row>
    <row r="1016">
      <c r="A1016" s="41"/>
      <c r="B1016" s="42" t="str">
        <f t="shared" si="1"/>
        <v/>
      </c>
      <c r="C1016" s="38" t="s">
        <v>2872</v>
      </c>
      <c r="D1016" s="43" t="s">
        <v>2873</v>
      </c>
      <c r="E1016" s="38" t="s">
        <v>2076</v>
      </c>
      <c r="F1016" s="38" t="s">
        <v>2077</v>
      </c>
      <c r="G1016" s="43" t="s">
        <v>65</v>
      </c>
      <c r="H1016" s="38" t="s">
        <v>7</v>
      </c>
      <c r="I1016" s="43" t="s">
        <v>2078</v>
      </c>
      <c r="J1016" s="43"/>
      <c r="K1016" s="43"/>
      <c r="L1016" s="43"/>
      <c r="M1016" s="43"/>
      <c r="N1016" s="43"/>
      <c r="O1016" s="38" t="s">
        <v>2852</v>
      </c>
      <c r="P1016" s="51" t="s">
        <v>2874</v>
      </c>
      <c r="Q1016" s="45">
        <v>44451.0</v>
      </c>
      <c r="R1016" s="46" t="str">
        <f>IFERROR(__xludf.DUMMYFUNCTION("if(isblank($A1016),"""",REGEXREPLACE($A1016,   "",?(\d),?"",  ""$1""&amp;""-""&amp;$H1016))"),"")</f>
        <v/>
      </c>
      <c r="S1016" s="47" t="b">
        <f t="shared" si="2"/>
        <v>0</v>
      </c>
      <c r="T1016" s="47" t="str">
        <f>IFERROR(__xludf.DUMMYFUNCTION("iferror(split(A1016,"","",TRUE,TRUE),"""")"),"")</f>
        <v/>
      </c>
      <c r="U1016" s="47"/>
      <c r="V1016" s="47"/>
      <c r="W1016" s="47"/>
      <c r="X1016" s="46" t="str">
        <f>IFERROR(__xludf.DUMMYFUNCTION("if(T1016="""","""",if($S1016,""Not aligned w/ a specific learning goal."",T1016&amp;"": ""&amp;vlookup(to_text(T1016),'1.Learning-Goals'!$A$3:$B$100,2,FALSE)))"),"")</f>
        <v/>
      </c>
      <c r="Y1016" s="46" t="str">
        <f>IFERROR(__xludf.DUMMYFUNCTION("if(U1016="""","""",if($S1016,""Not aligned w/ a specific learning goal."",U1016&amp;"": ""&amp;vlookup(to_text(U1016),'1.Learning-Goals'!$A$3:$B$100,2,FALSE)))"),"")</f>
        <v/>
      </c>
      <c r="Z1016" s="46" t="str">
        <f>IFERROR(__xludf.DUMMYFUNCTION("if(V1016="""","""",if($S1016,""Not aligned w/ a specific learning goal."",V1016&amp;"": ""&amp;vlookup(to_text(V1016),'1.Learning-Goals'!$A$3:$B$100,2,FALSE)))"),"")</f>
        <v/>
      </c>
      <c r="AA1016" s="46" t="str">
        <f>IFERROR(__xludf.DUMMYFUNCTION("if(W1016="""","""",if($S1016,""Not aligned w/ a specific learning goal."",W1016&amp;"": ""&amp;vlookup(to_text(W1016),'1.Learning-Goals'!$A$3:$B$100,2,FALSE)))"),"")</f>
        <v/>
      </c>
      <c r="AB1016" s="48"/>
      <c r="AC1016" s="48"/>
      <c r="AD1016" s="48"/>
      <c r="AE1016" s="48"/>
      <c r="AF1016" s="48"/>
      <c r="AG1016" s="48"/>
      <c r="AH1016" s="48"/>
      <c r="AI1016" s="48"/>
    </row>
    <row r="1017">
      <c r="A1017" s="41"/>
      <c r="B1017" s="42" t="str">
        <f t="shared" si="1"/>
        <v/>
      </c>
      <c r="C1017" s="38" t="s">
        <v>2875</v>
      </c>
      <c r="D1017" s="43" t="s">
        <v>2876</v>
      </c>
      <c r="E1017" s="38" t="s">
        <v>2076</v>
      </c>
      <c r="F1017" s="38" t="s">
        <v>2077</v>
      </c>
      <c r="G1017" s="43" t="s">
        <v>65</v>
      </c>
      <c r="H1017" s="38" t="s">
        <v>7</v>
      </c>
      <c r="I1017" s="43" t="s">
        <v>2078</v>
      </c>
      <c r="J1017" s="43"/>
      <c r="K1017" s="43"/>
      <c r="L1017" s="43"/>
      <c r="M1017" s="43"/>
      <c r="N1017" s="43"/>
      <c r="O1017" s="38" t="s">
        <v>2852</v>
      </c>
      <c r="P1017" s="51" t="s">
        <v>2877</v>
      </c>
      <c r="Q1017" s="45">
        <v>44451.0</v>
      </c>
      <c r="R1017" s="46" t="str">
        <f>IFERROR(__xludf.DUMMYFUNCTION("if(isblank($A1017),"""",REGEXREPLACE($A1017,   "",?(\d),?"",  ""$1""&amp;""-""&amp;$H1017))"),"")</f>
        <v/>
      </c>
      <c r="S1017" s="47" t="b">
        <f t="shared" si="2"/>
        <v>0</v>
      </c>
      <c r="T1017" s="47" t="str">
        <f>IFERROR(__xludf.DUMMYFUNCTION("iferror(split(A1017,"","",TRUE,TRUE),"""")"),"")</f>
        <v/>
      </c>
      <c r="U1017" s="47"/>
      <c r="V1017" s="47"/>
      <c r="W1017" s="47"/>
      <c r="X1017" s="46" t="str">
        <f>IFERROR(__xludf.DUMMYFUNCTION("if(T1017="""","""",if($S1017,""Not aligned w/ a specific learning goal."",T1017&amp;"": ""&amp;vlookup(to_text(T1017),'1.Learning-Goals'!$A$3:$B$100,2,FALSE)))"),"")</f>
        <v/>
      </c>
      <c r="Y1017" s="46" t="str">
        <f>IFERROR(__xludf.DUMMYFUNCTION("if(U1017="""","""",if($S1017,""Not aligned w/ a specific learning goal."",U1017&amp;"": ""&amp;vlookup(to_text(U1017),'1.Learning-Goals'!$A$3:$B$100,2,FALSE)))"),"")</f>
        <v/>
      </c>
      <c r="Z1017" s="46" t="str">
        <f>IFERROR(__xludf.DUMMYFUNCTION("if(V1017="""","""",if($S1017,""Not aligned w/ a specific learning goal."",V1017&amp;"": ""&amp;vlookup(to_text(V1017),'1.Learning-Goals'!$A$3:$B$100,2,FALSE)))"),"")</f>
        <v/>
      </c>
      <c r="AA1017" s="46" t="str">
        <f>IFERROR(__xludf.DUMMYFUNCTION("if(W1017="""","""",if($S1017,""Not aligned w/ a specific learning goal."",W1017&amp;"": ""&amp;vlookup(to_text(W1017),'1.Learning-Goals'!$A$3:$B$100,2,FALSE)))"),"")</f>
        <v/>
      </c>
      <c r="AB1017" s="48"/>
      <c r="AC1017" s="48"/>
      <c r="AD1017" s="48"/>
      <c r="AE1017" s="48"/>
      <c r="AF1017" s="48"/>
      <c r="AG1017" s="48"/>
      <c r="AH1017" s="48"/>
      <c r="AI1017" s="48"/>
    </row>
    <row r="1018">
      <c r="A1018" s="41"/>
      <c r="B1018" s="42" t="str">
        <f t="shared" si="1"/>
        <v/>
      </c>
      <c r="C1018" s="38" t="s">
        <v>2878</v>
      </c>
      <c r="D1018" s="43" t="s">
        <v>2879</v>
      </c>
      <c r="E1018" s="38" t="s">
        <v>2076</v>
      </c>
      <c r="F1018" s="38" t="s">
        <v>2077</v>
      </c>
      <c r="G1018" s="43" t="s">
        <v>65</v>
      </c>
      <c r="H1018" s="38" t="s">
        <v>7</v>
      </c>
      <c r="I1018" s="43" t="s">
        <v>2078</v>
      </c>
      <c r="J1018" s="43"/>
      <c r="K1018" s="43"/>
      <c r="L1018" s="43"/>
      <c r="M1018" s="43"/>
      <c r="N1018" s="43"/>
      <c r="O1018" s="38" t="s">
        <v>2852</v>
      </c>
      <c r="P1018" s="51" t="s">
        <v>2880</v>
      </c>
      <c r="Q1018" s="45">
        <v>44451.0</v>
      </c>
      <c r="R1018" s="46" t="str">
        <f>IFERROR(__xludf.DUMMYFUNCTION("if(isblank($A1018),"""",REGEXREPLACE($A1018,   "",?(\d),?"",  ""$1""&amp;""-""&amp;$H1018))"),"")</f>
        <v/>
      </c>
      <c r="S1018" s="47" t="b">
        <f t="shared" si="2"/>
        <v>0</v>
      </c>
      <c r="T1018" s="47" t="str">
        <f>IFERROR(__xludf.DUMMYFUNCTION("iferror(split(A1018,"","",TRUE,TRUE),"""")"),"")</f>
        <v/>
      </c>
      <c r="U1018" s="47"/>
      <c r="V1018" s="47"/>
      <c r="W1018" s="47"/>
      <c r="X1018" s="46" t="str">
        <f>IFERROR(__xludf.DUMMYFUNCTION("if(T1018="""","""",if($S1018,""Not aligned w/ a specific learning goal."",T1018&amp;"": ""&amp;vlookup(to_text(T1018),'1.Learning-Goals'!$A$3:$B$100,2,FALSE)))"),"")</f>
        <v/>
      </c>
      <c r="Y1018" s="46" t="str">
        <f>IFERROR(__xludf.DUMMYFUNCTION("if(U1018="""","""",if($S1018,""Not aligned w/ a specific learning goal."",U1018&amp;"": ""&amp;vlookup(to_text(U1018),'1.Learning-Goals'!$A$3:$B$100,2,FALSE)))"),"")</f>
        <v/>
      </c>
      <c r="Z1018" s="46" t="str">
        <f>IFERROR(__xludf.DUMMYFUNCTION("if(V1018="""","""",if($S1018,""Not aligned w/ a specific learning goal."",V1018&amp;"": ""&amp;vlookup(to_text(V1018),'1.Learning-Goals'!$A$3:$B$100,2,FALSE)))"),"")</f>
        <v/>
      </c>
      <c r="AA1018" s="46" t="str">
        <f>IFERROR(__xludf.DUMMYFUNCTION("if(W1018="""","""",if($S1018,""Not aligned w/ a specific learning goal."",W1018&amp;"": ""&amp;vlookup(to_text(W1018),'1.Learning-Goals'!$A$3:$B$100,2,FALSE)))"),"")</f>
        <v/>
      </c>
      <c r="AB1018" s="48"/>
      <c r="AC1018" s="48"/>
      <c r="AD1018" s="48"/>
      <c r="AE1018" s="48"/>
      <c r="AF1018" s="48"/>
      <c r="AG1018" s="48"/>
      <c r="AH1018" s="48"/>
      <c r="AI1018" s="48"/>
    </row>
    <row r="1019">
      <c r="A1019" s="41"/>
      <c r="B1019" s="42" t="str">
        <f t="shared" si="1"/>
        <v/>
      </c>
      <c r="C1019" s="38" t="s">
        <v>2881</v>
      </c>
      <c r="D1019" s="43" t="s">
        <v>2882</v>
      </c>
      <c r="E1019" s="38" t="s">
        <v>2076</v>
      </c>
      <c r="F1019" s="38" t="s">
        <v>2077</v>
      </c>
      <c r="G1019" s="43" t="s">
        <v>65</v>
      </c>
      <c r="H1019" s="38" t="s">
        <v>7</v>
      </c>
      <c r="I1019" s="43" t="s">
        <v>2078</v>
      </c>
      <c r="J1019" s="43"/>
      <c r="K1019" s="43"/>
      <c r="L1019" s="43"/>
      <c r="M1019" s="43"/>
      <c r="N1019" s="43"/>
      <c r="O1019" s="38" t="s">
        <v>2852</v>
      </c>
      <c r="P1019" s="51" t="s">
        <v>2883</v>
      </c>
      <c r="Q1019" s="45">
        <v>44451.0</v>
      </c>
      <c r="R1019" s="46" t="str">
        <f>IFERROR(__xludf.DUMMYFUNCTION("if(isblank($A1019),"""",REGEXREPLACE($A1019,   "",?(\d),?"",  ""$1""&amp;""-""&amp;$H1019))"),"")</f>
        <v/>
      </c>
      <c r="S1019" s="47" t="b">
        <f t="shared" si="2"/>
        <v>0</v>
      </c>
      <c r="T1019" s="47" t="str">
        <f>IFERROR(__xludf.DUMMYFUNCTION("iferror(split(A1019,"","",TRUE,TRUE),"""")"),"")</f>
        <v/>
      </c>
      <c r="U1019" s="47"/>
      <c r="V1019" s="47"/>
      <c r="W1019" s="47"/>
      <c r="X1019" s="46" t="str">
        <f>IFERROR(__xludf.DUMMYFUNCTION("if(T1019="""","""",if($S1019,""Not aligned w/ a specific learning goal."",T1019&amp;"": ""&amp;vlookup(to_text(T1019),'1.Learning-Goals'!$A$3:$B$100,2,FALSE)))"),"")</f>
        <v/>
      </c>
      <c r="Y1019" s="46" t="str">
        <f>IFERROR(__xludf.DUMMYFUNCTION("if(U1019="""","""",if($S1019,""Not aligned w/ a specific learning goal."",U1019&amp;"": ""&amp;vlookup(to_text(U1019),'1.Learning-Goals'!$A$3:$B$100,2,FALSE)))"),"")</f>
        <v/>
      </c>
      <c r="Z1019" s="46" t="str">
        <f>IFERROR(__xludf.DUMMYFUNCTION("if(V1019="""","""",if($S1019,""Not aligned w/ a specific learning goal."",V1019&amp;"": ""&amp;vlookup(to_text(V1019),'1.Learning-Goals'!$A$3:$B$100,2,FALSE)))"),"")</f>
        <v/>
      </c>
      <c r="AA1019" s="46" t="str">
        <f>IFERROR(__xludf.DUMMYFUNCTION("if(W1019="""","""",if($S1019,""Not aligned w/ a specific learning goal."",W1019&amp;"": ""&amp;vlookup(to_text(W1019),'1.Learning-Goals'!$A$3:$B$100,2,FALSE)))"),"")</f>
        <v/>
      </c>
      <c r="AB1019" s="48"/>
      <c r="AC1019" s="48"/>
      <c r="AD1019" s="48"/>
      <c r="AE1019" s="48"/>
      <c r="AF1019" s="48"/>
      <c r="AG1019" s="48"/>
      <c r="AH1019" s="48"/>
      <c r="AI1019" s="48"/>
    </row>
    <row r="1020">
      <c r="A1020" s="41"/>
      <c r="B1020" s="42" t="str">
        <f t="shared" si="1"/>
        <v/>
      </c>
      <c r="C1020" s="38" t="s">
        <v>2884</v>
      </c>
      <c r="D1020" s="43" t="s">
        <v>2885</v>
      </c>
      <c r="E1020" s="38" t="s">
        <v>2076</v>
      </c>
      <c r="F1020" s="38" t="s">
        <v>2077</v>
      </c>
      <c r="G1020" s="43" t="s">
        <v>65</v>
      </c>
      <c r="H1020" s="38" t="s">
        <v>7</v>
      </c>
      <c r="I1020" s="43" t="s">
        <v>2078</v>
      </c>
      <c r="J1020" s="43"/>
      <c r="K1020" s="43"/>
      <c r="L1020" s="43"/>
      <c r="M1020" s="43"/>
      <c r="N1020" s="43"/>
      <c r="O1020" s="38" t="s">
        <v>2852</v>
      </c>
      <c r="P1020" s="51" t="s">
        <v>2886</v>
      </c>
      <c r="Q1020" s="45">
        <v>44451.0</v>
      </c>
      <c r="R1020" s="46" t="str">
        <f>IFERROR(__xludf.DUMMYFUNCTION("if(isblank($A1020),"""",REGEXREPLACE($A1020,   "",?(\d),?"",  ""$1""&amp;""-""&amp;$H1020))"),"")</f>
        <v/>
      </c>
      <c r="S1020" s="47" t="b">
        <f t="shared" si="2"/>
        <v>0</v>
      </c>
      <c r="T1020" s="47" t="str">
        <f>IFERROR(__xludf.DUMMYFUNCTION("iferror(split(A1020,"","",TRUE,TRUE),"""")"),"")</f>
        <v/>
      </c>
      <c r="U1020" s="47"/>
      <c r="V1020" s="47"/>
      <c r="W1020" s="47"/>
      <c r="X1020" s="46" t="str">
        <f>IFERROR(__xludf.DUMMYFUNCTION("if(T1020="""","""",if($S1020,""Not aligned w/ a specific learning goal."",T1020&amp;"": ""&amp;vlookup(to_text(T1020),'1.Learning-Goals'!$A$3:$B$100,2,FALSE)))"),"")</f>
        <v/>
      </c>
      <c r="Y1020" s="46" t="str">
        <f>IFERROR(__xludf.DUMMYFUNCTION("if(U1020="""","""",if($S1020,""Not aligned w/ a specific learning goal."",U1020&amp;"": ""&amp;vlookup(to_text(U1020),'1.Learning-Goals'!$A$3:$B$100,2,FALSE)))"),"")</f>
        <v/>
      </c>
      <c r="Z1020" s="46" t="str">
        <f>IFERROR(__xludf.DUMMYFUNCTION("if(V1020="""","""",if($S1020,""Not aligned w/ a specific learning goal."",V1020&amp;"": ""&amp;vlookup(to_text(V1020),'1.Learning-Goals'!$A$3:$B$100,2,FALSE)))"),"")</f>
        <v/>
      </c>
      <c r="AA1020" s="46" t="str">
        <f>IFERROR(__xludf.DUMMYFUNCTION("if(W1020="""","""",if($S1020,""Not aligned w/ a specific learning goal."",W1020&amp;"": ""&amp;vlookup(to_text(W1020),'1.Learning-Goals'!$A$3:$B$100,2,FALSE)))"),"")</f>
        <v/>
      </c>
      <c r="AB1020" s="48"/>
      <c r="AC1020" s="48"/>
      <c r="AD1020" s="48"/>
      <c r="AE1020" s="48"/>
      <c r="AF1020" s="48"/>
      <c r="AG1020" s="48"/>
      <c r="AH1020" s="48"/>
      <c r="AI1020" s="48"/>
    </row>
    <row r="1021">
      <c r="A1021" s="41"/>
      <c r="B1021" s="42" t="str">
        <f t="shared" si="1"/>
        <v/>
      </c>
      <c r="C1021" s="38" t="s">
        <v>2887</v>
      </c>
      <c r="D1021" s="43" t="s">
        <v>2888</v>
      </c>
      <c r="E1021" s="38" t="s">
        <v>2076</v>
      </c>
      <c r="F1021" s="38" t="s">
        <v>2077</v>
      </c>
      <c r="G1021" s="43" t="s">
        <v>65</v>
      </c>
      <c r="H1021" s="38" t="s">
        <v>7</v>
      </c>
      <c r="I1021" s="43" t="s">
        <v>2078</v>
      </c>
      <c r="J1021" s="43"/>
      <c r="K1021" s="43"/>
      <c r="L1021" s="43"/>
      <c r="M1021" s="43"/>
      <c r="N1021" s="43"/>
      <c r="O1021" s="38" t="s">
        <v>2852</v>
      </c>
      <c r="P1021" s="51" t="s">
        <v>2889</v>
      </c>
      <c r="Q1021" s="45">
        <v>44451.0</v>
      </c>
      <c r="R1021" s="46" t="str">
        <f>IFERROR(__xludf.DUMMYFUNCTION("if(isblank($A1021),"""",REGEXREPLACE($A1021,   "",?(\d),?"",  ""$1""&amp;""-""&amp;$H1021))"),"")</f>
        <v/>
      </c>
      <c r="S1021" s="47" t="b">
        <f t="shared" si="2"/>
        <v>0</v>
      </c>
      <c r="T1021" s="47" t="str">
        <f>IFERROR(__xludf.DUMMYFUNCTION("iferror(split(A1021,"","",TRUE,TRUE),"""")"),"")</f>
        <v/>
      </c>
      <c r="U1021" s="47"/>
      <c r="V1021" s="47"/>
      <c r="W1021" s="47"/>
      <c r="X1021" s="46" t="str">
        <f>IFERROR(__xludf.DUMMYFUNCTION("if(T1021="""","""",if($S1021,""Not aligned w/ a specific learning goal."",T1021&amp;"": ""&amp;vlookup(to_text(T1021),'1.Learning-Goals'!$A$3:$B$100,2,FALSE)))"),"")</f>
        <v/>
      </c>
      <c r="Y1021" s="46" t="str">
        <f>IFERROR(__xludf.DUMMYFUNCTION("if(U1021="""","""",if($S1021,""Not aligned w/ a specific learning goal."",U1021&amp;"": ""&amp;vlookup(to_text(U1021),'1.Learning-Goals'!$A$3:$B$100,2,FALSE)))"),"")</f>
        <v/>
      </c>
      <c r="Z1021" s="46" t="str">
        <f>IFERROR(__xludf.DUMMYFUNCTION("if(V1021="""","""",if($S1021,""Not aligned w/ a specific learning goal."",V1021&amp;"": ""&amp;vlookup(to_text(V1021),'1.Learning-Goals'!$A$3:$B$100,2,FALSE)))"),"")</f>
        <v/>
      </c>
      <c r="AA1021" s="46" t="str">
        <f>IFERROR(__xludf.DUMMYFUNCTION("if(W1021="""","""",if($S1021,""Not aligned w/ a specific learning goal."",W1021&amp;"": ""&amp;vlookup(to_text(W1021),'1.Learning-Goals'!$A$3:$B$100,2,FALSE)))"),"")</f>
        <v/>
      </c>
      <c r="AB1021" s="48"/>
      <c r="AC1021" s="48"/>
      <c r="AD1021" s="48"/>
      <c r="AE1021" s="48"/>
      <c r="AF1021" s="48"/>
      <c r="AG1021" s="48"/>
      <c r="AH1021" s="48"/>
      <c r="AI1021" s="48"/>
    </row>
    <row r="1022">
      <c r="A1022" s="41"/>
      <c r="B1022" s="42" t="str">
        <f t="shared" si="1"/>
        <v/>
      </c>
      <c r="C1022" s="38" t="s">
        <v>2890</v>
      </c>
      <c r="D1022" s="43" t="s">
        <v>2891</v>
      </c>
      <c r="E1022" s="38" t="s">
        <v>2076</v>
      </c>
      <c r="F1022" s="38" t="s">
        <v>2092</v>
      </c>
      <c r="G1022" s="43" t="s">
        <v>65</v>
      </c>
      <c r="H1022" s="38" t="s">
        <v>7</v>
      </c>
      <c r="I1022" s="43" t="s">
        <v>2093</v>
      </c>
      <c r="J1022" s="43"/>
      <c r="K1022" s="43"/>
      <c r="L1022" s="43"/>
      <c r="M1022" s="43"/>
      <c r="N1022" s="43"/>
      <c r="O1022" s="38" t="s">
        <v>2892</v>
      </c>
      <c r="P1022" s="51" t="s">
        <v>2893</v>
      </c>
      <c r="Q1022" s="45">
        <v>44451.0</v>
      </c>
      <c r="R1022" s="46" t="str">
        <f>IFERROR(__xludf.DUMMYFUNCTION("if(isblank($A1022),"""",REGEXREPLACE($A1022,   "",?(\d),?"",  ""$1""&amp;""-""&amp;$H1022))"),"")</f>
        <v/>
      </c>
      <c r="S1022" s="47" t="b">
        <f t="shared" si="2"/>
        <v>0</v>
      </c>
      <c r="T1022" s="47" t="str">
        <f>IFERROR(__xludf.DUMMYFUNCTION("iferror(split(A1022,"","",TRUE,TRUE),"""")"),"")</f>
        <v/>
      </c>
      <c r="U1022" s="47"/>
      <c r="V1022" s="47"/>
      <c r="W1022" s="47"/>
      <c r="X1022" s="46" t="str">
        <f>IFERROR(__xludf.DUMMYFUNCTION("if(T1022="""","""",if($S1022,""Not aligned w/ a specific learning goal."",T1022&amp;"": ""&amp;vlookup(to_text(T1022),'1.Learning-Goals'!$A$3:$B$100,2,FALSE)))"),"")</f>
        <v/>
      </c>
      <c r="Y1022" s="46" t="str">
        <f>IFERROR(__xludf.DUMMYFUNCTION("if(U1022="""","""",if($S1022,""Not aligned w/ a specific learning goal."",U1022&amp;"": ""&amp;vlookup(to_text(U1022),'1.Learning-Goals'!$A$3:$B$100,2,FALSE)))"),"")</f>
        <v/>
      </c>
      <c r="Z1022" s="46" t="str">
        <f>IFERROR(__xludf.DUMMYFUNCTION("if(V1022="""","""",if($S1022,""Not aligned w/ a specific learning goal."",V1022&amp;"": ""&amp;vlookup(to_text(V1022),'1.Learning-Goals'!$A$3:$B$100,2,FALSE)))"),"")</f>
        <v/>
      </c>
      <c r="AA1022" s="46" t="str">
        <f>IFERROR(__xludf.DUMMYFUNCTION("if(W1022="""","""",if($S1022,""Not aligned w/ a specific learning goal."",W1022&amp;"": ""&amp;vlookup(to_text(W1022),'1.Learning-Goals'!$A$3:$B$100,2,FALSE)))"),"")</f>
        <v/>
      </c>
      <c r="AB1022" s="48"/>
      <c r="AC1022" s="48"/>
      <c r="AD1022" s="48"/>
      <c r="AE1022" s="48"/>
      <c r="AF1022" s="48"/>
      <c r="AG1022" s="48"/>
      <c r="AH1022" s="48"/>
      <c r="AI1022" s="48"/>
    </row>
    <row r="1023">
      <c r="A1023" s="41"/>
      <c r="B1023" s="42" t="str">
        <f t="shared" si="1"/>
        <v/>
      </c>
      <c r="C1023" s="38" t="s">
        <v>2894</v>
      </c>
      <c r="D1023" s="43" t="s">
        <v>2895</v>
      </c>
      <c r="E1023" s="38" t="s">
        <v>2076</v>
      </c>
      <c r="F1023" s="38" t="s">
        <v>2092</v>
      </c>
      <c r="G1023" s="43" t="s">
        <v>65</v>
      </c>
      <c r="H1023" s="38" t="s">
        <v>7</v>
      </c>
      <c r="I1023" s="43" t="s">
        <v>2093</v>
      </c>
      <c r="J1023" s="43"/>
      <c r="K1023" s="43"/>
      <c r="L1023" s="43"/>
      <c r="M1023" s="43"/>
      <c r="N1023" s="43"/>
      <c r="O1023" s="38" t="s">
        <v>2892</v>
      </c>
      <c r="P1023" s="51" t="s">
        <v>2896</v>
      </c>
      <c r="Q1023" s="45">
        <v>44451.0</v>
      </c>
      <c r="R1023" s="46" t="str">
        <f>IFERROR(__xludf.DUMMYFUNCTION("if(isblank($A1023),"""",REGEXREPLACE($A1023,   "",?(\d),?"",  ""$1""&amp;""-""&amp;$H1023))"),"")</f>
        <v/>
      </c>
      <c r="S1023" s="47" t="b">
        <f t="shared" si="2"/>
        <v>0</v>
      </c>
      <c r="T1023" s="47" t="str">
        <f>IFERROR(__xludf.DUMMYFUNCTION("iferror(split(A1023,"","",TRUE,TRUE),"""")"),"")</f>
        <v/>
      </c>
      <c r="U1023" s="47"/>
      <c r="V1023" s="47"/>
      <c r="W1023" s="47"/>
      <c r="X1023" s="46" t="str">
        <f>IFERROR(__xludf.DUMMYFUNCTION("if(T1023="""","""",if($S1023,""Not aligned w/ a specific learning goal."",T1023&amp;"": ""&amp;vlookup(to_text(T1023),'1.Learning-Goals'!$A$3:$B$100,2,FALSE)))"),"")</f>
        <v/>
      </c>
      <c r="Y1023" s="46" t="str">
        <f>IFERROR(__xludf.DUMMYFUNCTION("if(U1023="""","""",if($S1023,""Not aligned w/ a specific learning goal."",U1023&amp;"": ""&amp;vlookup(to_text(U1023),'1.Learning-Goals'!$A$3:$B$100,2,FALSE)))"),"")</f>
        <v/>
      </c>
      <c r="Z1023" s="46" t="str">
        <f>IFERROR(__xludf.DUMMYFUNCTION("if(V1023="""","""",if($S1023,""Not aligned w/ a specific learning goal."",V1023&amp;"": ""&amp;vlookup(to_text(V1023),'1.Learning-Goals'!$A$3:$B$100,2,FALSE)))"),"")</f>
        <v/>
      </c>
      <c r="AA1023" s="46" t="str">
        <f>IFERROR(__xludf.DUMMYFUNCTION("if(W1023="""","""",if($S1023,""Not aligned w/ a specific learning goal."",W1023&amp;"": ""&amp;vlookup(to_text(W1023),'1.Learning-Goals'!$A$3:$B$100,2,FALSE)))"),"")</f>
        <v/>
      </c>
      <c r="AB1023" s="48"/>
      <c r="AC1023" s="48"/>
      <c r="AD1023" s="48"/>
      <c r="AE1023" s="48"/>
      <c r="AF1023" s="48"/>
      <c r="AG1023" s="48"/>
      <c r="AH1023" s="48"/>
      <c r="AI1023" s="48"/>
    </row>
    <row r="1024">
      <c r="A1024" s="41"/>
      <c r="B1024" s="42" t="str">
        <f t="shared" si="1"/>
        <v/>
      </c>
      <c r="C1024" s="38" t="s">
        <v>2897</v>
      </c>
      <c r="D1024" s="43" t="s">
        <v>2898</v>
      </c>
      <c r="E1024" s="38" t="s">
        <v>2076</v>
      </c>
      <c r="F1024" s="38" t="s">
        <v>2092</v>
      </c>
      <c r="G1024" s="43" t="s">
        <v>65</v>
      </c>
      <c r="H1024" s="38" t="s">
        <v>7</v>
      </c>
      <c r="I1024" s="43" t="s">
        <v>2093</v>
      </c>
      <c r="J1024" s="43"/>
      <c r="K1024" s="43"/>
      <c r="L1024" s="43"/>
      <c r="M1024" s="43"/>
      <c r="N1024" s="43"/>
      <c r="O1024" s="38" t="s">
        <v>2892</v>
      </c>
      <c r="P1024" s="51" t="s">
        <v>2899</v>
      </c>
      <c r="Q1024" s="45">
        <v>44451.0</v>
      </c>
      <c r="R1024" s="46" t="str">
        <f>IFERROR(__xludf.DUMMYFUNCTION("if(isblank($A1024),"""",REGEXREPLACE($A1024,   "",?(\d),?"",  ""$1""&amp;""-""&amp;$H1024))"),"")</f>
        <v/>
      </c>
      <c r="S1024" s="47" t="b">
        <f t="shared" si="2"/>
        <v>0</v>
      </c>
      <c r="T1024" s="47" t="str">
        <f>IFERROR(__xludf.DUMMYFUNCTION("iferror(split(A1024,"","",TRUE,TRUE),"""")"),"")</f>
        <v/>
      </c>
      <c r="U1024" s="47"/>
      <c r="V1024" s="47"/>
      <c r="W1024" s="47"/>
      <c r="X1024" s="46" t="str">
        <f>IFERROR(__xludf.DUMMYFUNCTION("if(T1024="""","""",if($S1024,""Not aligned w/ a specific learning goal."",T1024&amp;"": ""&amp;vlookup(to_text(T1024),'1.Learning-Goals'!$A$3:$B$100,2,FALSE)))"),"")</f>
        <v/>
      </c>
      <c r="Y1024" s="46" t="str">
        <f>IFERROR(__xludf.DUMMYFUNCTION("if(U1024="""","""",if($S1024,""Not aligned w/ a specific learning goal."",U1024&amp;"": ""&amp;vlookup(to_text(U1024),'1.Learning-Goals'!$A$3:$B$100,2,FALSE)))"),"")</f>
        <v/>
      </c>
      <c r="Z1024" s="46" t="str">
        <f>IFERROR(__xludf.DUMMYFUNCTION("if(V1024="""","""",if($S1024,""Not aligned w/ a specific learning goal."",V1024&amp;"": ""&amp;vlookup(to_text(V1024),'1.Learning-Goals'!$A$3:$B$100,2,FALSE)))"),"")</f>
        <v/>
      </c>
      <c r="AA1024" s="46" t="str">
        <f>IFERROR(__xludf.DUMMYFUNCTION("if(W1024="""","""",if($S1024,""Not aligned w/ a specific learning goal."",W1024&amp;"": ""&amp;vlookup(to_text(W1024),'1.Learning-Goals'!$A$3:$B$100,2,FALSE)))"),"")</f>
        <v/>
      </c>
      <c r="AB1024" s="48"/>
      <c r="AC1024" s="48"/>
      <c r="AD1024" s="48"/>
      <c r="AE1024" s="48"/>
      <c r="AF1024" s="48"/>
      <c r="AG1024" s="48"/>
      <c r="AH1024" s="48"/>
      <c r="AI1024" s="48"/>
    </row>
    <row r="1025">
      <c r="A1025" s="41"/>
      <c r="B1025" s="42" t="str">
        <f t="shared" si="1"/>
        <v/>
      </c>
      <c r="C1025" s="38" t="s">
        <v>2900</v>
      </c>
      <c r="D1025" s="43" t="s">
        <v>2901</v>
      </c>
      <c r="E1025" s="38" t="s">
        <v>2076</v>
      </c>
      <c r="F1025" s="38" t="s">
        <v>2092</v>
      </c>
      <c r="G1025" s="43" t="s">
        <v>65</v>
      </c>
      <c r="H1025" s="38" t="s">
        <v>7</v>
      </c>
      <c r="I1025" s="43" t="s">
        <v>2093</v>
      </c>
      <c r="J1025" s="43"/>
      <c r="K1025" s="43"/>
      <c r="L1025" s="43"/>
      <c r="M1025" s="43"/>
      <c r="N1025" s="43"/>
      <c r="O1025" s="38" t="s">
        <v>2892</v>
      </c>
      <c r="P1025" s="51" t="s">
        <v>2902</v>
      </c>
      <c r="Q1025" s="45">
        <v>44451.0</v>
      </c>
      <c r="R1025" s="46" t="str">
        <f>IFERROR(__xludf.DUMMYFUNCTION("if(isblank($A1025),"""",REGEXREPLACE($A1025,   "",?(\d),?"",  ""$1""&amp;""-""&amp;$H1025))"),"")</f>
        <v/>
      </c>
      <c r="S1025" s="47" t="b">
        <f t="shared" si="2"/>
        <v>0</v>
      </c>
      <c r="T1025" s="47" t="str">
        <f>IFERROR(__xludf.DUMMYFUNCTION("iferror(split(A1025,"","",TRUE,TRUE),"""")"),"")</f>
        <v/>
      </c>
      <c r="U1025" s="47"/>
      <c r="V1025" s="47"/>
      <c r="W1025" s="47"/>
      <c r="X1025" s="46" t="str">
        <f>IFERROR(__xludf.DUMMYFUNCTION("if(T1025="""","""",if($S1025,""Not aligned w/ a specific learning goal."",T1025&amp;"": ""&amp;vlookup(to_text(T1025),'1.Learning-Goals'!$A$3:$B$100,2,FALSE)))"),"")</f>
        <v/>
      </c>
      <c r="Y1025" s="46" t="str">
        <f>IFERROR(__xludf.DUMMYFUNCTION("if(U1025="""","""",if($S1025,""Not aligned w/ a specific learning goal."",U1025&amp;"": ""&amp;vlookup(to_text(U1025),'1.Learning-Goals'!$A$3:$B$100,2,FALSE)))"),"")</f>
        <v/>
      </c>
      <c r="Z1025" s="46" t="str">
        <f>IFERROR(__xludf.DUMMYFUNCTION("if(V1025="""","""",if($S1025,""Not aligned w/ a specific learning goal."",V1025&amp;"": ""&amp;vlookup(to_text(V1025),'1.Learning-Goals'!$A$3:$B$100,2,FALSE)))"),"")</f>
        <v/>
      </c>
      <c r="AA1025" s="46" t="str">
        <f>IFERROR(__xludf.DUMMYFUNCTION("if(W1025="""","""",if($S1025,""Not aligned w/ a specific learning goal."",W1025&amp;"": ""&amp;vlookup(to_text(W1025),'1.Learning-Goals'!$A$3:$B$100,2,FALSE)))"),"")</f>
        <v/>
      </c>
      <c r="AB1025" s="48"/>
      <c r="AC1025" s="48"/>
      <c r="AD1025" s="48"/>
      <c r="AE1025" s="48"/>
      <c r="AF1025" s="48"/>
      <c r="AG1025" s="48"/>
      <c r="AH1025" s="48"/>
      <c r="AI1025" s="48"/>
    </row>
    <row r="1026">
      <c r="A1026" s="41"/>
      <c r="B1026" s="42" t="str">
        <f t="shared" si="1"/>
        <v/>
      </c>
      <c r="C1026" s="38" t="s">
        <v>2903</v>
      </c>
      <c r="D1026" s="43" t="s">
        <v>2904</v>
      </c>
      <c r="E1026" s="38" t="s">
        <v>2076</v>
      </c>
      <c r="F1026" s="38" t="s">
        <v>2125</v>
      </c>
      <c r="G1026" s="43" t="s">
        <v>65</v>
      </c>
      <c r="H1026" s="38" t="s">
        <v>7</v>
      </c>
      <c r="I1026" s="43" t="s">
        <v>2126</v>
      </c>
      <c r="J1026" s="43"/>
      <c r="K1026" s="43"/>
      <c r="L1026" s="43"/>
      <c r="M1026" s="43"/>
      <c r="N1026" s="43"/>
      <c r="O1026" s="38" t="s">
        <v>2905</v>
      </c>
      <c r="P1026" s="51" t="s">
        <v>2906</v>
      </c>
      <c r="Q1026" s="45">
        <v>44451.0</v>
      </c>
      <c r="R1026" s="46" t="str">
        <f>IFERROR(__xludf.DUMMYFUNCTION("if(isblank($A1026),"""",REGEXREPLACE($A1026,   "",?(\d),?"",  ""$1""&amp;""-""&amp;$H1026))"),"")</f>
        <v/>
      </c>
      <c r="S1026" s="47" t="b">
        <f t="shared" si="2"/>
        <v>0</v>
      </c>
      <c r="T1026" s="47" t="str">
        <f>IFERROR(__xludf.DUMMYFUNCTION("iferror(split(A1026,"","",TRUE,TRUE),"""")"),"")</f>
        <v/>
      </c>
      <c r="U1026" s="47"/>
      <c r="V1026" s="47"/>
      <c r="W1026" s="47"/>
      <c r="X1026" s="46" t="str">
        <f>IFERROR(__xludf.DUMMYFUNCTION("if(T1026="""","""",if($S1026,""Not aligned w/ a specific learning goal."",T1026&amp;"": ""&amp;vlookup(to_text(T1026),'1.Learning-Goals'!$A$3:$B$100,2,FALSE)))"),"")</f>
        <v/>
      </c>
      <c r="Y1026" s="46" t="str">
        <f>IFERROR(__xludf.DUMMYFUNCTION("if(U1026="""","""",if($S1026,""Not aligned w/ a specific learning goal."",U1026&amp;"": ""&amp;vlookup(to_text(U1026),'1.Learning-Goals'!$A$3:$B$100,2,FALSE)))"),"")</f>
        <v/>
      </c>
      <c r="Z1026" s="46" t="str">
        <f>IFERROR(__xludf.DUMMYFUNCTION("if(V1026="""","""",if($S1026,""Not aligned w/ a specific learning goal."",V1026&amp;"": ""&amp;vlookup(to_text(V1026),'1.Learning-Goals'!$A$3:$B$100,2,FALSE)))"),"")</f>
        <v/>
      </c>
      <c r="AA1026" s="46" t="str">
        <f>IFERROR(__xludf.DUMMYFUNCTION("if(W1026="""","""",if($S1026,""Not aligned w/ a specific learning goal."",W1026&amp;"": ""&amp;vlookup(to_text(W1026),'1.Learning-Goals'!$A$3:$B$100,2,FALSE)))"),"")</f>
        <v/>
      </c>
      <c r="AB1026" s="48"/>
      <c r="AC1026" s="48"/>
      <c r="AD1026" s="48"/>
      <c r="AE1026" s="48"/>
      <c r="AF1026" s="48"/>
      <c r="AG1026" s="48"/>
      <c r="AH1026" s="48"/>
      <c r="AI1026" s="48"/>
    </row>
    <row r="1027">
      <c r="A1027" s="41"/>
      <c r="B1027" s="42" t="str">
        <f t="shared" si="1"/>
        <v/>
      </c>
      <c r="C1027" s="38" t="s">
        <v>2907</v>
      </c>
      <c r="D1027" s="43" t="s">
        <v>2908</v>
      </c>
      <c r="E1027" s="38" t="s">
        <v>2076</v>
      </c>
      <c r="F1027" s="38" t="s">
        <v>2125</v>
      </c>
      <c r="G1027" s="43" t="s">
        <v>65</v>
      </c>
      <c r="H1027" s="38" t="s">
        <v>7</v>
      </c>
      <c r="I1027" s="43" t="s">
        <v>2126</v>
      </c>
      <c r="J1027" s="43"/>
      <c r="K1027" s="43"/>
      <c r="L1027" s="43"/>
      <c r="M1027" s="43"/>
      <c r="N1027" s="43"/>
      <c r="O1027" s="38" t="s">
        <v>2905</v>
      </c>
      <c r="P1027" s="51" t="s">
        <v>2909</v>
      </c>
      <c r="Q1027" s="45">
        <v>44451.0</v>
      </c>
      <c r="R1027" s="46" t="str">
        <f>IFERROR(__xludf.DUMMYFUNCTION("if(isblank($A1027),"""",REGEXREPLACE($A1027,   "",?(\d),?"",  ""$1""&amp;""-""&amp;$H1027))"),"")</f>
        <v/>
      </c>
      <c r="S1027" s="47" t="b">
        <f t="shared" si="2"/>
        <v>0</v>
      </c>
      <c r="T1027" s="47" t="str">
        <f>IFERROR(__xludf.DUMMYFUNCTION("iferror(split(A1027,"","",TRUE,TRUE),"""")"),"")</f>
        <v/>
      </c>
      <c r="U1027" s="47"/>
      <c r="V1027" s="47"/>
      <c r="W1027" s="47"/>
      <c r="X1027" s="46" t="str">
        <f>IFERROR(__xludf.DUMMYFUNCTION("if(T1027="""","""",if($S1027,""Not aligned w/ a specific learning goal."",T1027&amp;"": ""&amp;vlookup(to_text(T1027),'1.Learning-Goals'!$A$3:$B$100,2,FALSE)))"),"")</f>
        <v/>
      </c>
      <c r="Y1027" s="46" t="str">
        <f>IFERROR(__xludf.DUMMYFUNCTION("if(U1027="""","""",if($S1027,""Not aligned w/ a specific learning goal."",U1027&amp;"": ""&amp;vlookup(to_text(U1027),'1.Learning-Goals'!$A$3:$B$100,2,FALSE)))"),"")</f>
        <v/>
      </c>
      <c r="Z1027" s="46" t="str">
        <f>IFERROR(__xludf.DUMMYFUNCTION("if(V1027="""","""",if($S1027,""Not aligned w/ a specific learning goal."",V1027&amp;"": ""&amp;vlookup(to_text(V1027),'1.Learning-Goals'!$A$3:$B$100,2,FALSE)))"),"")</f>
        <v/>
      </c>
      <c r="AA1027" s="46" t="str">
        <f>IFERROR(__xludf.DUMMYFUNCTION("if(W1027="""","""",if($S1027,""Not aligned w/ a specific learning goal."",W1027&amp;"": ""&amp;vlookup(to_text(W1027),'1.Learning-Goals'!$A$3:$B$100,2,FALSE)))"),"")</f>
        <v/>
      </c>
      <c r="AB1027" s="48"/>
      <c r="AC1027" s="48"/>
      <c r="AD1027" s="48"/>
      <c r="AE1027" s="48"/>
      <c r="AF1027" s="48"/>
      <c r="AG1027" s="48"/>
      <c r="AH1027" s="48"/>
      <c r="AI1027" s="48"/>
    </row>
    <row r="1028">
      <c r="A1028" s="41"/>
      <c r="B1028" s="42" t="str">
        <f t="shared" si="1"/>
        <v/>
      </c>
      <c r="C1028" s="38" t="s">
        <v>2910</v>
      </c>
      <c r="D1028" s="43" t="s">
        <v>2911</v>
      </c>
      <c r="E1028" s="38" t="s">
        <v>2076</v>
      </c>
      <c r="F1028" s="38" t="s">
        <v>2125</v>
      </c>
      <c r="G1028" s="43" t="s">
        <v>65</v>
      </c>
      <c r="H1028" s="38" t="s">
        <v>7</v>
      </c>
      <c r="I1028" s="43" t="s">
        <v>2126</v>
      </c>
      <c r="J1028" s="43"/>
      <c r="K1028" s="43"/>
      <c r="L1028" s="43"/>
      <c r="M1028" s="43"/>
      <c r="N1028" s="43"/>
      <c r="O1028" s="38" t="s">
        <v>2905</v>
      </c>
      <c r="P1028" s="51" t="s">
        <v>2912</v>
      </c>
      <c r="Q1028" s="45">
        <v>44451.0</v>
      </c>
      <c r="R1028" s="46" t="str">
        <f>IFERROR(__xludf.DUMMYFUNCTION("if(isblank($A1028),"""",REGEXREPLACE($A1028,   "",?(\d),?"",  ""$1""&amp;""-""&amp;$H1028))"),"")</f>
        <v/>
      </c>
      <c r="S1028" s="47" t="b">
        <f t="shared" si="2"/>
        <v>0</v>
      </c>
      <c r="T1028" s="47" t="str">
        <f>IFERROR(__xludf.DUMMYFUNCTION("iferror(split(A1028,"","",TRUE,TRUE),"""")"),"")</f>
        <v/>
      </c>
      <c r="U1028" s="47"/>
      <c r="V1028" s="47"/>
      <c r="W1028" s="47"/>
      <c r="X1028" s="46" t="str">
        <f>IFERROR(__xludf.DUMMYFUNCTION("if(T1028="""","""",if($S1028,""Not aligned w/ a specific learning goal."",T1028&amp;"": ""&amp;vlookup(to_text(T1028),'1.Learning-Goals'!$A$3:$B$100,2,FALSE)))"),"")</f>
        <v/>
      </c>
      <c r="Y1028" s="46" t="str">
        <f>IFERROR(__xludf.DUMMYFUNCTION("if(U1028="""","""",if($S1028,""Not aligned w/ a specific learning goal."",U1028&amp;"": ""&amp;vlookup(to_text(U1028),'1.Learning-Goals'!$A$3:$B$100,2,FALSE)))"),"")</f>
        <v/>
      </c>
      <c r="Z1028" s="46" t="str">
        <f>IFERROR(__xludf.DUMMYFUNCTION("if(V1028="""","""",if($S1028,""Not aligned w/ a specific learning goal."",V1028&amp;"": ""&amp;vlookup(to_text(V1028),'1.Learning-Goals'!$A$3:$B$100,2,FALSE)))"),"")</f>
        <v/>
      </c>
      <c r="AA1028" s="46" t="str">
        <f>IFERROR(__xludf.DUMMYFUNCTION("if(W1028="""","""",if($S1028,""Not aligned w/ a specific learning goal."",W1028&amp;"": ""&amp;vlookup(to_text(W1028),'1.Learning-Goals'!$A$3:$B$100,2,FALSE)))"),"")</f>
        <v/>
      </c>
      <c r="AB1028" s="48"/>
      <c r="AC1028" s="48"/>
      <c r="AD1028" s="48"/>
      <c r="AE1028" s="48"/>
      <c r="AF1028" s="48"/>
      <c r="AG1028" s="48"/>
      <c r="AH1028" s="48"/>
      <c r="AI1028" s="48"/>
    </row>
    <row r="1029">
      <c r="A1029" s="41"/>
      <c r="B1029" s="42" t="str">
        <f t="shared" si="1"/>
        <v/>
      </c>
      <c r="C1029" s="38" t="s">
        <v>2913</v>
      </c>
      <c r="D1029" s="43" t="s">
        <v>2914</v>
      </c>
      <c r="E1029" s="38" t="s">
        <v>2076</v>
      </c>
      <c r="F1029" s="38" t="s">
        <v>2125</v>
      </c>
      <c r="G1029" s="43" t="s">
        <v>65</v>
      </c>
      <c r="H1029" s="38" t="s">
        <v>7</v>
      </c>
      <c r="I1029" s="43" t="s">
        <v>2126</v>
      </c>
      <c r="J1029" s="43"/>
      <c r="K1029" s="43"/>
      <c r="L1029" s="43"/>
      <c r="M1029" s="43"/>
      <c r="N1029" s="43"/>
      <c r="O1029" s="38" t="s">
        <v>2905</v>
      </c>
      <c r="P1029" s="51" t="s">
        <v>2915</v>
      </c>
      <c r="Q1029" s="45">
        <v>44451.0</v>
      </c>
      <c r="R1029" s="46" t="str">
        <f>IFERROR(__xludf.DUMMYFUNCTION("if(isblank($A1029),"""",REGEXREPLACE($A1029,   "",?(\d),?"",  ""$1""&amp;""-""&amp;$H1029))"),"")</f>
        <v/>
      </c>
      <c r="S1029" s="47" t="b">
        <f t="shared" si="2"/>
        <v>0</v>
      </c>
      <c r="T1029" s="47" t="str">
        <f>IFERROR(__xludf.DUMMYFUNCTION("iferror(split(A1029,"","",TRUE,TRUE),"""")"),"")</f>
        <v/>
      </c>
      <c r="U1029" s="47"/>
      <c r="V1029" s="47"/>
      <c r="W1029" s="47"/>
      <c r="X1029" s="46" t="str">
        <f>IFERROR(__xludf.DUMMYFUNCTION("if(T1029="""","""",if($S1029,""Not aligned w/ a specific learning goal."",T1029&amp;"": ""&amp;vlookup(to_text(T1029),'1.Learning-Goals'!$A$3:$B$100,2,FALSE)))"),"")</f>
        <v/>
      </c>
      <c r="Y1029" s="46" t="str">
        <f>IFERROR(__xludf.DUMMYFUNCTION("if(U1029="""","""",if($S1029,""Not aligned w/ a specific learning goal."",U1029&amp;"": ""&amp;vlookup(to_text(U1029),'1.Learning-Goals'!$A$3:$B$100,2,FALSE)))"),"")</f>
        <v/>
      </c>
      <c r="Z1029" s="46" t="str">
        <f>IFERROR(__xludf.DUMMYFUNCTION("if(V1029="""","""",if($S1029,""Not aligned w/ a specific learning goal."",V1029&amp;"": ""&amp;vlookup(to_text(V1029),'1.Learning-Goals'!$A$3:$B$100,2,FALSE)))"),"")</f>
        <v/>
      </c>
      <c r="AA1029" s="46" t="str">
        <f>IFERROR(__xludf.DUMMYFUNCTION("if(W1029="""","""",if($S1029,""Not aligned w/ a specific learning goal."",W1029&amp;"": ""&amp;vlookup(to_text(W1029),'1.Learning-Goals'!$A$3:$B$100,2,FALSE)))"),"")</f>
        <v/>
      </c>
      <c r="AB1029" s="48"/>
      <c r="AC1029" s="48"/>
      <c r="AD1029" s="48"/>
      <c r="AE1029" s="48"/>
      <c r="AF1029" s="48"/>
      <c r="AG1029" s="48"/>
      <c r="AH1029" s="48"/>
      <c r="AI1029" s="48"/>
    </row>
    <row r="1030">
      <c r="A1030" s="41"/>
      <c r="B1030" s="42" t="str">
        <f t="shared" si="1"/>
        <v/>
      </c>
      <c r="C1030" s="38" t="s">
        <v>2916</v>
      </c>
      <c r="D1030" s="43" t="s">
        <v>2917</v>
      </c>
      <c r="E1030" s="38" t="s">
        <v>2076</v>
      </c>
      <c r="F1030" s="38" t="s">
        <v>2125</v>
      </c>
      <c r="G1030" s="43" t="s">
        <v>65</v>
      </c>
      <c r="H1030" s="38" t="s">
        <v>7</v>
      </c>
      <c r="I1030" s="43" t="s">
        <v>2126</v>
      </c>
      <c r="J1030" s="43"/>
      <c r="K1030" s="43"/>
      <c r="L1030" s="43"/>
      <c r="M1030" s="43"/>
      <c r="N1030" s="43"/>
      <c r="O1030" s="38" t="s">
        <v>2905</v>
      </c>
      <c r="P1030" s="51" t="s">
        <v>2918</v>
      </c>
      <c r="Q1030" s="45">
        <v>44451.0</v>
      </c>
      <c r="R1030" s="46" t="str">
        <f>IFERROR(__xludf.DUMMYFUNCTION("if(isblank($A1030),"""",REGEXREPLACE($A1030,   "",?(\d),?"",  ""$1""&amp;""-""&amp;$H1030))"),"")</f>
        <v/>
      </c>
      <c r="S1030" s="47" t="b">
        <f t="shared" si="2"/>
        <v>0</v>
      </c>
      <c r="T1030" s="47" t="str">
        <f>IFERROR(__xludf.DUMMYFUNCTION("iferror(split(A1030,"","",TRUE,TRUE),"""")"),"")</f>
        <v/>
      </c>
      <c r="U1030" s="47"/>
      <c r="V1030" s="47"/>
      <c r="W1030" s="47"/>
      <c r="X1030" s="46" t="str">
        <f>IFERROR(__xludf.DUMMYFUNCTION("if(T1030="""","""",if($S1030,""Not aligned w/ a specific learning goal."",T1030&amp;"": ""&amp;vlookup(to_text(T1030),'1.Learning-Goals'!$A$3:$B$100,2,FALSE)))"),"")</f>
        <v/>
      </c>
      <c r="Y1030" s="46" t="str">
        <f>IFERROR(__xludf.DUMMYFUNCTION("if(U1030="""","""",if($S1030,""Not aligned w/ a specific learning goal."",U1030&amp;"": ""&amp;vlookup(to_text(U1030),'1.Learning-Goals'!$A$3:$B$100,2,FALSE)))"),"")</f>
        <v/>
      </c>
      <c r="Z1030" s="46" t="str">
        <f>IFERROR(__xludf.DUMMYFUNCTION("if(V1030="""","""",if($S1030,""Not aligned w/ a specific learning goal."",V1030&amp;"": ""&amp;vlookup(to_text(V1030),'1.Learning-Goals'!$A$3:$B$100,2,FALSE)))"),"")</f>
        <v/>
      </c>
      <c r="AA1030" s="46" t="str">
        <f>IFERROR(__xludf.DUMMYFUNCTION("if(W1030="""","""",if($S1030,""Not aligned w/ a specific learning goal."",W1030&amp;"": ""&amp;vlookup(to_text(W1030),'1.Learning-Goals'!$A$3:$B$100,2,FALSE)))"),"")</f>
        <v/>
      </c>
      <c r="AB1030" s="48"/>
      <c r="AC1030" s="48"/>
      <c r="AD1030" s="48"/>
      <c r="AE1030" s="48"/>
      <c r="AF1030" s="48"/>
      <c r="AG1030" s="48"/>
      <c r="AH1030" s="48"/>
      <c r="AI1030" s="48"/>
    </row>
    <row r="1031">
      <c r="A1031" s="41"/>
      <c r="B1031" s="42" t="str">
        <f t="shared" si="1"/>
        <v/>
      </c>
      <c r="C1031" s="38" t="s">
        <v>2919</v>
      </c>
      <c r="D1031" s="43" t="s">
        <v>2920</v>
      </c>
      <c r="E1031" s="38" t="s">
        <v>2076</v>
      </c>
      <c r="F1031" s="38" t="s">
        <v>2125</v>
      </c>
      <c r="G1031" s="43" t="s">
        <v>65</v>
      </c>
      <c r="H1031" s="38" t="s">
        <v>7</v>
      </c>
      <c r="I1031" s="43" t="s">
        <v>2126</v>
      </c>
      <c r="J1031" s="43"/>
      <c r="K1031" s="43"/>
      <c r="L1031" s="43"/>
      <c r="M1031" s="43"/>
      <c r="N1031" s="43"/>
      <c r="O1031" s="38" t="s">
        <v>2905</v>
      </c>
      <c r="P1031" s="51" t="s">
        <v>2921</v>
      </c>
      <c r="Q1031" s="45">
        <v>44451.0</v>
      </c>
      <c r="R1031" s="46" t="str">
        <f>IFERROR(__xludf.DUMMYFUNCTION("if(isblank($A1031),"""",REGEXREPLACE($A1031,   "",?(\d),?"",  ""$1""&amp;""-""&amp;$H1031))"),"")</f>
        <v/>
      </c>
      <c r="S1031" s="47" t="b">
        <f t="shared" si="2"/>
        <v>0</v>
      </c>
      <c r="T1031" s="47" t="str">
        <f>IFERROR(__xludf.DUMMYFUNCTION("iferror(split(A1031,"","",TRUE,TRUE),"""")"),"")</f>
        <v/>
      </c>
      <c r="U1031" s="47"/>
      <c r="V1031" s="47"/>
      <c r="W1031" s="47"/>
      <c r="X1031" s="46" t="str">
        <f>IFERROR(__xludf.DUMMYFUNCTION("if(T1031="""","""",if($S1031,""Not aligned w/ a specific learning goal."",T1031&amp;"": ""&amp;vlookup(to_text(T1031),'1.Learning-Goals'!$A$3:$B$100,2,FALSE)))"),"")</f>
        <v/>
      </c>
      <c r="Y1031" s="46" t="str">
        <f>IFERROR(__xludf.DUMMYFUNCTION("if(U1031="""","""",if($S1031,""Not aligned w/ a specific learning goal."",U1031&amp;"": ""&amp;vlookup(to_text(U1031),'1.Learning-Goals'!$A$3:$B$100,2,FALSE)))"),"")</f>
        <v/>
      </c>
      <c r="Z1031" s="46" t="str">
        <f>IFERROR(__xludf.DUMMYFUNCTION("if(V1031="""","""",if($S1031,""Not aligned w/ a specific learning goal."",V1031&amp;"": ""&amp;vlookup(to_text(V1031),'1.Learning-Goals'!$A$3:$B$100,2,FALSE)))"),"")</f>
        <v/>
      </c>
      <c r="AA1031" s="46" t="str">
        <f>IFERROR(__xludf.DUMMYFUNCTION("if(W1031="""","""",if($S1031,""Not aligned w/ a specific learning goal."",W1031&amp;"": ""&amp;vlookup(to_text(W1031),'1.Learning-Goals'!$A$3:$B$100,2,FALSE)))"),"")</f>
        <v/>
      </c>
      <c r="AB1031" s="48"/>
      <c r="AC1031" s="48"/>
      <c r="AD1031" s="48"/>
      <c r="AE1031" s="48"/>
      <c r="AF1031" s="48"/>
      <c r="AG1031" s="48"/>
      <c r="AH1031" s="48"/>
      <c r="AI1031" s="48"/>
    </row>
    <row r="1032">
      <c r="A1032" s="41"/>
      <c r="B1032" s="42" t="str">
        <f t="shared" si="1"/>
        <v/>
      </c>
      <c r="C1032" s="38" t="s">
        <v>2922</v>
      </c>
      <c r="D1032" s="43" t="s">
        <v>2923</v>
      </c>
      <c r="E1032" s="38" t="s">
        <v>2076</v>
      </c>
      <c r="F1032" s="38" t="s">
        <v>2125</v>
      </c>
      <c r="G1032" s="43" t="s">
        <v>65</v>
      </c>
      <c r="H1032" s="38" t="s">
        <v>7</v>
      </c>
      <c r="I1032" s="43" t="s">
        <v>2126</v>
      </c>
      <c r="J1032" s="43"/>
      <c r="K1032" s="43"/>
      <c r="L1032" s="43"/>
      <c r="M1032" s="43"/>
      <c r="N1032" s="43"/>
      <c r="O1032" s="38" t="s">
        <v>2905</v>
      </c>
      <c r="P1032" s="51" t="s">
        <v>2924</v>
      </c>
      <c r="Q1032" s="45">
        <v>44451.0</v>
      </c>
      <c r="R1032" s="46" t="str">
        <f>IFERROR(__xludf.DUMMYFUNCTION("if(isblank($A1032),"""",REGEXREPLACE($A1032,   "",?(\d),?"",  ""$1""&amp;""-""&amp;$H1032))"),"")</f>
        <v/>
      </c>
      <c r="S1032" s="47" t="b">
        <f t="shared" si="2"/>
        <v>0</v>
      </c>
      <c r="T1032" s="47" t="str">
        <f>IFERROR(__xludf.DUMMYFUNCTION("iferror(split(A1032,"","",TRUE,TRUE),"""")"),"")</f>
        <v/>
      </c>
      <c r="U1032" s="47"/>
      <c r="V1032" s="47"/>
      <c r="W1032" s="47"/>
      <c r="X1032" s="46" t="str">
        <f>IFERROR(__xludf.DUMMYFUNCTION("if(T1032="""","""",if($S1032,""Not aligned w/ a specific learning goal."",T1032&amp;"": ""&amp;vlookup(to_text(T1032),'1.Learning-Goals'!$A$3:$B$100,2,FALSE)))"),"")</f>
        <v/>
      </c>
      <c r="Y1032" s="46" t="str">
        <f>IFERROR(__xludf.DUMMYFUNCTION("if(U1032="""","""",if($S1032,""Not aligned w/ a specific learning goal."",U1032&amp;"": ""&amp;vlookup(to_text(U1032),'1.Learning-Goals'!$A$3:$B$100,2,FALSE)))"),"")</f>
        <v/>
      </c>
      <c r="Z1032" s="46" t="str">
        <f>IFERROR(__xludf.DUMMYFUNCTION("if(V1032="""","""",if($S1032,""Not aligned w/ a specific learning goal."",V1032&amp;"": ""&amp;vlookup(to_text(V1032),'1.Learning-Goals'!$A$3:$B$100,2,FALSE)))"),"")</f>
        <v/>
      </c>
      <c r="AA1032" s="46" t="str">
        <f>IFERROR(__xludf.DUMMYFUNCTION("if(W1032="""","""",if($S1032,""Not aligned w/ a specific learning goal."",W1032&amp;"": ""&amp;vlookup(to_text(W1032),'1.Learning-Goals'!$A$3:$B$100,2,FALSE)))"),"")</f>
        <v/>
      </c>
      <c r="AB1032" s="48"/>
      <c r="AC1032" s="48"/>
      <c r="AD1032" s="48"/>
      <c r="AE1032" s="48"/>
      <c r="AF1032" s="48"/>
      <c r="AG1032" s="48"/>
      <c r="AH1032" s="48"/>
      <c r="AI1032" s="48"/>
    </row>
    <row r="1033">
      <c r="A1033" s="41"/>
      <c r="B1033" s="42" t="str">
        <f t="shared" si="1"/>
        <v/>
      </c>
      <c r="C1033" s="38" t="s">
        <v>2925</v>
      </c>
      <c r="D1033" s="43" t="s">
        <v>2926</v>
      </c>
      <c r="E1033" s="38" t="s">
        <v>2076</v>
      </c>
      <c r="F1033" s="38" t="s">
        <v>2077</v>
      </c>
      <c r="G1033" s="43" t="s">
        <v>65</v>
      </c>
      <c r="H1033" s="38" t="s">
        <v>7</v>
      </c>
      <c r="I1033" s="43" t="s">
        <v>2078</v>
      </c>
      <c r="J1033" s="43"/>
      <c r="K1033" s="43"/>
      <c r="L1033" s="43"/>
      <c r="M1033" s="43"/>
      <c r="N1033" s="43"/>
      <c r="O1033" s="38" t="s">
        <v>2927</v>
      </c>
      <c r="P1033" s="51" t="s">
        <v>2928</v>
      </c>
      <c r="Q1033" s="45">
        <v>44451.0</v>
      </c>
      <c r="R1033" s="46" t="str">
        <f>IFERROR(__xludf.DUMMYFUNCTION("if(isblank($A1033),"""",REGEXREPLACE($A1033,   "",?(\d),?"",  ""$1""&amp;""-""&amp;$H1033))"),"")</f>
        <v/>
      </c>
      <c r="S1033" s="47" t="b">
        <f t="shared" si="2"/>
        <v>0</v>
      </c>
      <c r="T1033" s="47" t="str">
        <f>IFERROR(__xludf.DUMMYFUNCTION("iferror(split(A1033,"","",TRUE,TRUE),"""")"),"")</f>
        <v/>
      </c>
      <c r="U1033" s="47"/>
      <c r="V1033" s="47"/>
      <c r="W1033" s="47"/>
      <c r="X1033" s="46" t="str">
        <f>IFERROR(__xludf.DUMMYFUNCTION("if(T1033="""","""",if($S1033,""Not aligned w/ a specific learning goal."",T1033&amp;"": ""&amp;vlookup(to_text(T1033),'1.Learning-Goals'!$A$3:$B$100,2,FALSE)))"),"")</f>
        <v/>
      </c>
      <c r="Y1033" s="46" t="str">
        <f>IFERROR(__xludf.DUMMYFUNCTION("if(U1033="""","""",if($S1033,""Not aligned w/ a specific learning goal."",U1033&amp;"": ""&amp;vlookup(to_text(U1033),'1.Learning-Goals'!$A$3:$B$100,2,FALSE)))"),"")</f>
        <v/>
      </c>
      <c r="Z1033" s="46" t="str">
        <f>IFERROR(__xludf.DUMMYFUNCTION("if(V1033="""","""",if($S1033,""Not aligned w/ a specific learning goal."",V1033&amp;"": ""&amp;vlookup(to_text(V1033),'1.Learning-Goals'!$A$3:$B$100,2,FALSE)))"),"")</f>
        <v/>
      </c>
      <c r="AA1033" s="46" t="str">
        <f>IFERROR(__xludf.DUMMYFUNCTION("if(W1033="""","""",if($S1033,""Not aligned w/ a specific learning goal."",W1033&amp;"": ""&amp;vlookup(to_text(W1033),'1.Learning-Goals'!$A$3:$B$100,2,FALSE)))"),"")</f>
        <v/>
      </c>
      <c r="AB1033" s="48"/>
      <c r="AC1033" s="48"/>
      <c r="AD1033" s="48"/>
      <c r="AE1033" s="48"/>
      <c r="AF1033" s="48"/>
      <c r="AG1033" s="48"/>
      <c r="AH1033" s="48"/>
      <c r="AI1033" s="48"/>
    </row>
    <row r="1034">
      <c r="A1034" s="41"/>
      <c r="B1034" s="42" t="str">
        <f t="shared" si="1"/>
        <v/>
      </c>
      <c r="C1034" s="38" t="s">
        <v>2929</v>
      </c>
      <c r="D1034" s="43" t="s">
        <v>2930</v>
      </c>
      <c r="E1034" s="38" t="s">
        <v>2076</v>
      </c>
      <c r="F1034" s="38" t="s">
        <v>2077</v>
      </c>
      <c r="G1034" s="43" t="s">
        <v>65</v>
      </c>
      <c r="H1034" s="38" t="s">
        <v>7</v>
      </c>
      <c r="I1034" s="43" t="s">
        <v>2078</v>
      </c>
      <c r="J1034" s="43"/>
      <c r="K1034" s="43"/>
      <c r="L1034" s="43"/>
      <c r="M1034" s="43"/>
      <c r="N1034" s="43"/>
      <c r="O1034" s="38" t="s">
        <v>2927</v>
      </c>
      <c r="P1034" s="51" t="s">
        <v>2931</v>
      </c>
      <c r="Q1034" s="45">
        <v>44451.0</v>
      </c>
      <c r="R1034" s="46" t="str">
        <f>IFERROR(__xludf.DUMMYFUNCTION("if(isblank($A1034),"""",REGEXREPLACE($A1034,   "",?(\d),?"",  ""$1""&amp;""-""&amp;$H1034))"),"")</f>
        <v/>
      </c>
      <c r="S1034" s="47" t="b">
        <f t="shared" si="2"/>
        <v>0</v>
      </c>
      <c r="T1034" s="47" t="str">
        <f>IFERROR(__xludf.DUMMYFUNCTION("iferror(split(A1034,"","",TRUE,TRUE),"""")"),"")</f>
        <v/>
      </c>
      <c r="U1034" s="47"/>
      <c r="V1034" s="47"/>
      <c r="W1034" s="47"/>
      <c r="X1034" s="46" t="str">
        <f>IFERROR(__xludf.DUMMYFUNCTION("if(T1034="""","""",if($S1034,""Not aligned w/ a specific learning goal."",T1034&amp;"": ""&amp;vlookup(to_text(T1034),'1.Learning-Goals'!$A$3:$B$100,2,FALSE)))"),"")</f>
        <v/>
      </c>
      <c r="Y1034" s="46" t="str">
        <f>IFERROR(__xludf.DUMMYFUNCTION("if(U1034="""","""",if($S1034,""Not aligned w/ a specific learning goal."",U1034&amp;"": ""&amp;vlookup(to_text(U1034),'1.Learning-Goals'!$A$3:$B$100,2,FALSE)))"),"")</f>
        <v/>
      </c>
      <c r="Z1034" s="46" t="str">
        <f>IFERROR(__xludf.DUMMYFUNCTION("if(V1034="""","""",if($S1034,""Not aligned w/ a specific learning goal."",V1034&amp;"": ""&amp;vlookup(to_text(V1034),'1.Learning-Goals'!$A$3:$B$100,2,FALSE)))"),"")</f>
        <v/>
      </c>
      <c r="AA1034" s="46" t="str">
        <f>IFERROR(__xludf.DUMMYFUNCTION("if(W1034="""","""",if($S1034,""Not aligned w/ a specific learning goal."",W1034&amp;"": ""&amp;vlookup(to_text(W1034),'1.Learning-Goals'!$A$3:$B$100,2,FALSE)))"),"")</f>
        <v/>
      </c>
      <c r="AB1034" s="48"/>
      <c r="AC1034" s="48"/>
      <c r="AD1034" s="48"/>
      <c r="AE1034" s="48"/>
      <c r="AF1034" s="48"/>
      <c r="AG1034" s="48"/>
      <c r="AH1034" s="48"/>
      <c r="AI1034" s="48"/>
    </row>
    <row r="1035">
      <c r="A1035" s="41"/>
      <c r="B1035" s="42" t="str">
        <f t="shared" si="1"/>
        <v/>
      </c>
      <c r="C1035" s="38" t="s">
        <v>2932</v>
      </c>
      <c r="D1035" s="43" t="s">
        <v>2933</v>
      </c>
      <c r="E1035" s="38" t="s">
        <v>2076</v>
      </c>
      <c r="F1035" s="38" t="s">
        <v>2077</v>
      </c>
      <c r="G1035" s="43" t="s">
        <v>65</v>
      </c>
      <c r="H1035" s="38" t="s">
        <v>7</v>
      </c>
      <c r="I1035" s="43" t="s">
        <v>2078</v>
      </c>
      <c r="J1035" s="43"/>
      <c r="K1035" s="43"/>
      <c r="L1035" s="43"/>
      <c r="M1035" s="43"/>
      <c r="N1035" s="43"/>
      <c r="O1035" s="38" t="s">
        <v>2927</v>
      </c>
      <c r="P1035" s="51" t="s">
        <v>2934</v>
      </c>
      <c r="Q1035" s="45">
        <v>44451.0</v>
      </c>
      <c r="R1035" s="46" t="str">
        <f>IFERROR(__xludf.DUMMYFUNCTION("if(isblank($A1035),"""",REGEXREPLACE($A1035,   "",?(\d),?"",  ""$1""&amp;""-""&amp;$H1035))"),"")</f>
        <v/>
      </c>
      <c r="S1035" s="47" t="b">
        <f t="shared" si="2"/>
        <v>0</v>
      </c>
      <c r="T1035" s="47" t="str">
        <f>IFERROR(__xludf.DUMMYFUNCTION("iferror(split(A1035,"","",TRUE,TRUE),"""")"),"")</f>
        <v/>
      </c>
      <c r="U1035" s="47"/>
      <c r="V1035" s="47"/>
      <c r="W1035" s="47"/>
      <c r="X1035" s="46" t="str">
        <f>IFERROR(__xludf.DUMMYFUNCTION("if(T1035="""","""",if($S1035,""Not aligned w/ a specific learning goal."",T1035&amp;"": ""&amp;vlookup(to_text(T1035),'1.Learning-Goals'!$A$3:$B$100,2,FALSE)))"),"")</f>
        <v/>
      </c>
      <c r="Y1035" s="46" t="str">
        <f>IFERROR(__xludf.DUMMYFUNCTION("if(U1035="""","""",if($S1035,""Not aligned w/ a specific learning goal."",U1035&amp;"": ""&amp;vlookup(to_text(U1035),'1.Learning-Goals'!$A$3:$B$100,2,FALSE)))"),"")</f>
        <v/>
      </c>
      <c r="Z1035" s="46" t="str">
        <f>IFERROR(__xludf.DUMMYFUNCTION("if(V1035="""","""",if($S1035,""Not aligned w/ a specific learning goal."",V1035&amp;"": ""&amp;vlookup(to_text(V1035),'1.Learning-Goals'!$A$3:$B$100,2,FALSE)))"),"")</f>
        <v/>
      </c>
      <c r="AA1035" s="46" t="str">
        <f>IFERROR(__xludf.DUMMYFUNCTION("if(W1035="""","""",if($S1035,""Not aligned w/ a specific learning goal."",W1035&amp;"": ""&amp;vlookup(to_text(W1035),'1.Learning-Goals'!$A$3:$B$100,2,FALSE)))"),"")</f>
        <v/>
      </c>
      <c r="AB1035" s="48"/>
      <c r="AC1035" s="48"/>
      <c r="AD1035" s="48"/>
      <c r="AE1035" s="48"/>
      <c r="AF1035" s="48"/>
      <c r="AG1035" s="48"/>
      <c r="AH1035" s="48"/>
      <c r="AI1035" s="48"/>
    </row>
    <row r="1036">
      <c r="A1036" s="41"/>
      <c r="B1036" s="42" t="str">
        <f t="shared" si="1"/>
        <v/>
      </c>
      <c r="C1036" s="38" t="s">
        <v>2935</v>
      </c>
      <c r="D1036" s="43" t="s">
        <v>2936</v>
      </c>
      <c r="E1036" s="38" t="s">
        <v>2076</v>
      </c>
      <c r="F1036" s="38" t="s">
        <v>2077</v>
      </c>
      <c r="G1036" s="43" t="s">
        <v>65</v>
      </c>
      <c r="H1036" s="38" t="s">
        <v>7</v>
      </c>
      <c r="I1036" s="43" t="s">
        <v>2078</v>
      </c>
      <c r="J1036" s="43"/>
      <c r="K1036" s="43"/>
      <c r="L1036" s="43"/>
      <c r="M1036" s="43"/>
      <c r="N1036" s="43"/>
      <c r="O1036" s="38" t="s">
        <v>2937</v>
      </c>
      <c r="P1036" s="51" t="s">
        <v>2938</v>
      </c>
      <c r="Q1036" s="45">
        <v>44451.0</v>
      </c>
      <c r="R1036" s="46" t="str">
        <f>IFERROR(__xludf.DUMMYFUNCTION("if(isblank($A1036),"""",REGEXREPLACE($A1036,   "",?(\d),?"",  ""$1""&amp;""-""&amp;$H1036))"),"")</f>
        <v/>
      </c>
      <c r="S1036" s="47" t="b">
        <f t="shared" si="2"/>
        <v>0</v>
      </c>
      <c r="T1036" s="47" t="str">
        <f>IFERROR(__xludf.DUMMYFUNCTION("iferror(split(A1036,"","",TRUE,TRUE),"""")"),"")</f>
        <v/>
      </c>
      <c r="U1036" s="47"/>
      <c r="V1036" s="47"/>
      <c r="W1036" s="47"/>
      <c r="X1036" s="46" t="str">
        <f>IFERROR(__xludf.DUMMYFUNCTION("if(T1036="""","""",if($S1036,""Not aligned w/ a specific learning goal."",T1036&amp;"": ""&amp;vlookup(to_text(T1036),'1.Learning-Goals'!$A$3:$B$100,2,FALSE)))"),"")</f>
        <v/>
      </c>
      <c r="Y1036" s="46" t="str">
        <f>IFERROR(__xludf.DUMMYFUNCTION("if(U1036="""","""",if($S1036,""Not aligned w/ a specific learning goal."",U1036&amp;"": ""&amp;vlookup(to_text(U1036),'1.Learning-Goals'!$A$3:$B$100,2,FALSE)))"),"")</f>
        <v/>
      </c>
      <c r="Z1036" s="46" t="str">
        <f>IFERROR(__xludf.DUMMYFUNCTION("if(V1036="""","""",if($S1036,""Not aligned w/ a specific learning goal."",V1036&amp;"": ""&amp;vlookup(to_text(V1036),'1.Learning-Goals'!$A$3:$B$100,2,FALSE)))"),"")</f>
        <v/>
      </c>
      <c r="AA1036" s="46" t="str">
        <f>IFERROR(__xludf.DUMMYFUNCTION("if(W1036="""","""",if($S1036,""Not aligned w/ a specific learning goal."",W1036&amp;"": ""&amp;vlookup(to_text(W1036),'1.Learning-Goals'!$A$3:$B$100,2,FALSE)))"),"")</f>
        <v/>
      </c>
      <c r="AB1036" s="48"/>
      <c r="AC1036" s="48"/>
      <c r="AD1036" s="48"/>
      <c r="AE1036" s="48"/>
      <c r="AF1036" s="48"/>
      <c r="AG1036" s="48"/>
      <c r="AH1036" s="48"/>
      <c r="AI1036" s="48"/>
    </row>
    <row r="1037">
      <c r="A1037" s="41"/>
      <c r="B1037" s="42" t="str">
        <f t="shared" si="1"/>
        <v/>
      </c>
      <c r="C1037" s="38" t="s">
        <v>2939</v>
      </c>
      <c r="D1037" s="43" t="s">
        <v>2940</v>
      </c>
      <c r="E1037" s="38" t="s">
        <v>2076</v>
      </c>
      <c r="F1037" s="38" t="s">
        <v>2077</v>
      </c>
      <c r="G1037" s="43" t="s">
        <v>65</v>
      </c>
      <c r="H1037" s="38" t="s">
        <v>7</v>
      </c>
      <c r="I1037" s="43" t="s">
        <v>2078</v>
      </c>
      <c r="J1037" s="43"/>
      <c r="K1037" s="43"/>
      <c r="L1037" s="43"/>
      <c r="M1037" s="43"/>
      <c r="N1037" s="43"/>
      <c r="O1037" s="38" t="s">
        <v>2937</v>
      </c>
      <c r="P1037" s="51" t="s">
        <v>2941</v>
      </c>
      <c r="Q1037" s="45">
        <v>44451.0</v>
      </c>
      <c r="R1037" s="46" t="str">
        <f>IFERROR(__xludf.DUMMYFUNCTION("if(isblank($A1037),"""",REGEXREPLACE($A1037,   "",?(\d),?"",  ""$1""&amp;""-""&amp;$H1037))"),"")</f>
        <v/>
      </c>
      <c r="S1037" s="47" t="b">
        <f t="shared" si="2"/>
        <v>0</v>
      </c>
      <c r="T1037" s="47" t="str">
        <f>IFERROR(__xludf.DUMMYFUNCTION("iferror(split(A1037,"","",TRUE,TRUE),"""")"),"")</f>
        <v/>
      </c>
      <c r="U1037" s="47"/>
      <c r="V1037" s="47"/>
      <c r="W1037" s="47"/>
      <c r="X1037" s="46" t="str">
        <f>IFERROR(__xludf.DUMMYFUNCTION("if(T1037="""","""",if($S1037,""Not aligned w/ a specific learning goal."",T1037&amp;"": ""&amp;vlookup(to_text(T1037),'1.Learning-Goals'!$A$3:$B$100,2,FALSE)))"),"")</f>
        <v/>
      </c>
      <c r="Y1037" s="46" t="str">
        <f>IFERROR(__xludf.DUMMYFUNCTION("if(U1037="""","""",if($S1037,""Not aligned w/ a specific learning goal."",U1037&amp;"": ""&amp;vlookup(to_text(U1037),'1.Learning-Goals'!$A$3:$B$100,2,FALSE)))"),"")</f>
        <v/>
      </c>
      <c r="Z1037" s="46" t="str">
        <f>IFERROR(__xludf.DUMMYFUNCTION("if(V1037="""","""",if($S1037,""Not aligned w/ a specific learning goal."",V1037&amp;"": ""&amp;vlookup(to_text(V1037),'1.Learning-Goals'!$A$3:$B$100,2,FALSE)))"),"")</f>
        <v/>
      </c>
      <c r="AA1037" s="46" t="str">
        <f>IFERROR(__xludf.DUMMYFUNCTION("if(W1037="""","""",if($S1037,""Not aligned w/ a specific learning goal."",W1037&amp;"": ""&amp;vlookup(to_text(W1037),'1.Learning-Goals'!$A$3:$B$100,2,FALSE)))"),"")</f>
        <v/>
      </c>
      <c r="AB1037" s="48"/>
      <c r="AC1037" s="48"/>
      <c r="AD1037" s="48"/>
      <c r="AE1037" s="48"/>
      <c r="AF1037" s="48"/>
      <c r="AG1037" s="48"/>
      <c r="AH1037" s="48"/>
      <c r="AI1037" s="48"/>
    </row>
    <row r="1038">
      <c r="A1038" s="41"/>
      <c r="B1038" s="42" t="str">
        <f t="shared" si="1"/>
        <v/>
      </c>
      <c r="C1038" s="38" t="s">
        <v>2942</v>
      </c>
      <c r="D1038" s="43" t="s">
        <v>2943</v>
      </c>
      <c r="E1038" s="38" t="s">
        <v>2076</v>
      </c>
      <c r="F1038" s="38" t="s">
        <v>2077</v>
      </c>
      <c r="G1038" s="43" t="s">
        <v>65</v>
      </c>
      <c r="H1038" s="38" t="s">
        <v>7</v>
      </c>
      <c r="I1038" s="43" t="s">
        <v>2078</v>
      </c>
      <c r="J1038" s="43"/>
      <c r="K1038" s="43"/>
      <c r="L1038" s="43"/>
      <c r="M1038" s="43"/>
      <c r="N1038" s="43"/>
      <c r="O1038" s="38" t="s">
        <v>2937</v>
      </c>
      <c r="P1038" s="51" t="s">
        <v>2944</v>
      </c>
      <c r="Q1038" s="45">
        <v>44451.0</v>
      </c>
      <c r="R1038" s="46" t="str">
        <f>IFERROR(__xludf.DUMMYFUNCTION("if(isblank($A1038),"""",REGEXREPLACE($A1038,   "",?(\d),?"",  ""$1""&amp;""-""&amp;$H1038))"),"")</f>
        <v/>
      </c>
      <c r="S1038" s="47" t="b">
        <f t="shared" si="2"/>
        <v>0</v>
      </c>
      <c r="T1038" s="47" t="str">
        <f>IFERROR(__xludf.DUMMYFUNCTION("iferror(split(A1038,"","",TRUE,TRUE),"""")"),"")</f>
        <v/>
      </c>
      <c r="U1038" s="47"/>
      <c r="V1038" s="47"/>
      <c r="W1038" s="47"/>
      <c r="X1038" s="46" t="str">
        <f>IFERROR(__xludf.DUMMYFUNCTION("if(T1038="""","""",if($S1038,""Not aligned w/ a specific learning goal."",T1038&amp;"": ""&amp;vlookup(to_text(T1038),'1.Learning-Goals'!$A$3:$B$100,2,FALSE)))"),"")</f>
        <v/>
      </c>
      <c r="Y1038" s="46" t="str">
        <f>IFERROR(__xludf.DUMMYFUNCTION("if(U1038="""","""",if($S1038,""Not aligned w/ a specific learning goal."",U1038&amp;"": ""&amp;vlookup(to_text(U1038),'1.Learning-Goals'!$A$3:$B$100,2,FALSE)))"),"")</f>
        <v/>
      </c>
      <c r="Z1038" s="46" t="str">
        <f>IFERROR(__xludf.DUMMYFUNCTION("if(V1038="""","""",if($S1038,""Not aligned w/ a specific learning goal."",V1038&amp;"": ""&amp;vlookup(to_text(V1038),'1.Learning-Goals'!$A$3:$B$100,2,FALSE)))"),"")</f>
        <v/>
      </c>
      <c r="AA1038" s="46" t="str">
        <f>IFERROR(__xludf.DUMMYFUNCTION("if(W1038="""","""",if($S1038,""Not aligned w/ a specific learning goal."",W1038&amp;"": ""&amp;vlookup(to_text(W1038),'1.Learning-Goals'!$A$3:$B$100,2,FALSE)))"),"")</f>
        <v/>
      </c>
      <c r="AB1038" s="48"/>
      <c r="AC1038" s="48"/>
      <c r="AD1038" s="48"/>
      <c r="AE1038" s="48"/>
      <c r="AF1038" s="48"/>
      <c r="AG1038" s="48"/>
      <c r="AH1038" s="48"/>
      <c r="AI1038" s="48"/>
    </row>
    <row r="1039">
      <c r="A1039" s="41"/>
      <c r="B1039" s="42" t="str">
        <f t="shared" si="1"/>
        <v/>
      </c>
      <c r="C1039" s="38" t="s">
        <v>2945</v>
      </c>
      <c r="D1039" s="43" t="s">
        <v>2946</v>
      </c>
      <c r="E1039" s="38" t="s">
        <v>2076</v>
      </c>
      <c r="F1039" s="38" t="s">
        <v>2077</v>
      </c>
      <c r="G1039" s="43" t="s">
        <v>65</v>
      </c>
      <c r="H1039" s="38" t="s">
        <v>7</v>
      </c>
      <c r="I1039" s="43" t="s">
        <v>2078</v>
      </c>
      <c r="J1039" s="43"/>
      <c r="K1039" s="43"/>
      <c r="L1039" s="43"/>
      <c r="M1039" s="43"/>
      <c r="N1039" s="43"/>
      <c r="O1039" s="38" t="s">
        <v>2937</v>
      </c>
      <c r="P1039" s="51" t="s">
        <v>2947</v>
      </c>
      <c r="Q1039" s="45">
        <v>44451.0</v>
      </c>
      <c r="R1039" s="46" t="str">
        <f>IFERROR(__xludf.DUMMYFUNCTION("if(isblank($A1039),"""",REGEXREPLACE($A1039,   "",?(\d),?"",  ""$1""&amp;""-""&amp;$H1039))"),"")</f>
        <v/>
      </c>
      <c r="S1039" s="47" t="b">
        <f t="shared" si="2"/>
        <v>0</v>
      </c>
      <c r="T1039" s="47" t="str">
        <f>IFERROR(__xludf.DUMMYFUNCTION("iferror(split(A1039,"","",TRUE,TRUE),"""")"),"")</f>
        <v/>
      </c>
      <c r="U1039" s="47"/>
      <c r="V1039" s="47"/>
      <c r="W1039" s="47"/>
      <c r="X1039" s="46" t="str">
        <f>IFERROR(__xludf.DUMMYFUNCTION("if(T1039="""","""",if($S1039,""Not aligned w/ a specific learning goal."",T1039&amp;"": ""&amp;vlookup(to_text(T1039),'1.Learning-Goals'!$A$3:$B$100,2,FALSE)))"),"")</f>
        <v/>
      </c>
      <c r="Y1039" s="46" t="str">
        <f>IFERROR(__xludf.DUMMYFUNCTION("if(U1039="""","""",if($S1039,""Not aligned w/ a specific learning goal."",U1039&amp;"": ""&amp;vlookup(to_text(U1039),'1.Learning-Goals'!$A$3:$B$100,2,FALSE)))"),"")</f>
        <v/>
      </c>
      <c r="Z1039" s="46" t="str">
        <f>IFERROR(__xludf.DUMMYFUNCTION("if(V1039="""","""",if($S1039,""Not aligned w/ a specific learning goal."",V1039&amp;"": ""&amp;vlookup(to_text(V1039),'1.Learning-Goals'!$A$3:$B$100,2,FALSE)))"),"")</f>
        <v/>
      </c>
      <c r="AA1039" s="46" t="str">
        <f>IFERROR(__xludf.DUMMYFUNCTION("if(W1039="""","""",if($S1039,""Not aligned w/ a specific learning goal."",W1039&amp;"": ""&amp;vlookup(to_text(W1039),'1.Learning-Goals'!$A$3:$B$100,2,FALSE)))"),"")</f>
        <v/>
      </c>
      <c r="AB1039" s="48"/>
      <c r="AC1039" s="48"/>
      <c r="AD1039" s="48"/>
      <c r="AE1039" s="48"/>
      <c r="AF1039" s="48"/>
      <c r="AG1039" s="48"/>
      <c r="AH1039" s="48"/>
      <c r="AI1039" s="48"/>
    </row>
    <row r="1040">
      <c r="A1040" s="41"/>
      <c r="B1040" s="42" t="str">
        <f t="shared" si="1"/>
        <v/>
      </c>
      <c r="C1040" s="38" t="s">
        <v>2948</v>
      </c>
      <c r="D1040" s="43" t="s">
        <v>2949</v>
      </c>
      <c r="E1040" s="38" t="s">
        <v>2076</v>
      </c>
      <c r="F1040" s="38" t="s">
        <v>2077</v>
      </c>
      <c r="G1040" s="43" t="s">
        <v>65</v>
      </c>
      <c r="H1040" s="38" t="s">
        <v>7</v>
      </c>
      <c r="I1040" s="43" t="s">
        <v>2078</v>
      </c>
      <c r="J1040" s="43"/>
      <c r="K1040" s="43"/>
      <c r="L1040" s="43"/>
      <c r="M1040" s="43"/>
      <c r="N1040" s="43"/>
      <c r="O1040" s="38" t="s">
        <v>2937</v>
      </c>
      <c r="P1040" s="51" t="s">
        <v>2950</v>
      </c>
      <c r="Q1040" s="45">
        <v>44451.0</v>
      </c>
      <c r="R1040" s="46" t="str">
        <f>IFERROR(__xludf.DUMMYFUNCTION("if(isblank($A1040),"""",REGEXREPLACE($A1040,   "",?(\d),?"",  ""$1""&amp;""-""&amp;$H1040))"),"")</f>
        <v/>
      </c>
      <c r="S1040" s="47" t="b">
        <f t="shared" si="2"/>
        <v>0</v>
      </c>
      <c r="T1040" s="47" t="str">
        <f>IFERROR(__xludf.DUMMYFUNCTION("iferror(split(A1040,"","",TRUE,TRUE),"""")"),"")</f>
        <v/>
      </c>
      <c r="U1040" s="47"/>
      <c r="V1040" s="47"/>
      <c r="W1040" s="47"/>
      <c r="X1040" s="46" t="str">
        <f>IFERROR(__xludf.DUMMYFUNCTION("if(T1040="""","""",if($S1040,""Not aligned w/ a specific learning goal."",T1040&amp;"": ""&amp;vlookup(to_text(T1040),'1.Learning-Goals'!$A$3:$B$100,2,FALSE)))"),"")</f>
        <v/>
      </c>
      <c r="Y1040" s="46" t="str">
        <f>IFERROR(__xludf.DUMMYFUNCTION("if(U1040="""","""",if($S1040,""Not aligned w/ a specific learning goal."",U1040&amp;"": ""&amp;vlookup(to_text(U1040),'1.Learning-Goals'!$A$3:$B$100,2,FALSE)))"),"")</f>
        <v/>
      </c>
      <c r="Z1040" s="46" t="str">
        <f>IFERROR(__xludf.DUMMYFUNCTION("if(V1040="""","""",if($S1040,""Not aligned w/ a specific learning goal."",V1040&amp;"": ""&amp;vlookup(to_text(V1040),'1.Learning-Goals'!$A$3:$B$100,2,FALSE)))"),"")</f>
        <v/>
      </c>
      <c r="AA1040" s="46" t="str">
        <f>IFERROR(__xludf.DUMMYFUNCTION("if(W1040="""","""",if($S1040,""Not aligned w/ a specific learning goal."",W1040&amp;"": ""&amp;vlookup(to_text(W1040),'1.Learning-Goals'!$A$3:$B$100,2,FALSE)))"),"")</f>
        <v/>
      </c>
      <c r="AB1040" s="48"/>
      <c r="AC1040" s="48"/>
      <c r="AD1040" s="48"/>
      <c r="AE1040" s="48"/>
      <c r="AF1040" s="48"/>
      <c r="AG1040" s="48"/>
      <c r="AH1040" s="48"/>
      <c r="AI1040" s="48"/>
    </row>
    <row r="1041">
      <c r="A1041" s="41"/>
      <c r="B1041" s="42" t="str">
        <f t="shared" si="1"/>
        <v/>
      </c>
      <c r="C1041" s="38" t="s">
        <v>2951</v>
      </c>
      <c r="D1041" s="43" t="s">
        <v>2952</v>
      </c>
      <c r="E1041" s="38" t="s">
        <v>2076</v>
      </c>
      <c r="F1041" s="38" t="s">
        <v>2077</v>
      </c>
      <c r="G1041" s="43" t="s">
        <v>65</v>
      </c>
      <c r="H1041" s="38" t="s">
        <v>7</v>
      </c>
      <c r="I1041" s="43" t="s">
        <v>2078</v>
      </c>
      <c r="J1041" s="43"/>
      <c r="K1041" s="43"/>
      <c r="L1041" s="43"/>
      <c r="M1041" s="43"/>
      <c r="N1041" s="43"/>
      <c r="O1041" s="38" t="s">
        <v>2937</v>
      </c>
      <c r="P1041" s="51" t="s">
        <v>2953</v>
      </c>
      <c r="Q1041" s="45">
        <v>44451.0</v>
      </c>
      <c r="R1041" s="46" t="str">
        <f>IFERROR(__xludf.DUMMYFUNCTION("if(isblank($A1041),"""",REGEXREPLACE($A1041,   "",?(\d),?"",  ""$1""&amp;""-""&amp;$H1041))"),"")</f>
        <v/>
      </c>
      <c r="S1041" s="47" t="b">
        <f t="shared" si="2"/>
        <v>0</v>
      </c>
      <c r="T1041" s="47" t="str">
        <f>IFERROR(__xludf.DUMMYFUNCTION("iferror(split(A1041,"","",TRUE,TRUE),"""")"),"")</f>
        <v/>
      </c>
      <c r="U1041" s="47"/>
      <c r="V1041" s="47"/>
      <c r="W1041" s="47"/>
      <c r="X1041" s="46" t="str">
        <f>IFERROR(__xludf.DUMMYFUNCTION("if(T1041="""","""",if($S1041,""Not aligned w/ a specific learning goal."",T1041&amp;"": ""&amp;vlookup(to_text(T1041),'1.Learning-Goals'!$A$3:$B$100,2,FALSE)))"),"")</f>
        <v/>
      </c>
      <c r="Y1041" s="46" t="str">
        <f>IFERROR(__xludf.DUMMYFUNCTION("if(U1041="""","""",if($S1041,""Not aligned w/ a specific learning goal."",U1041&amp;"": ""&amp;vlookup(to_text(U1041),'1.Learning-Goals'!$A$3:$B$100,2,FALSE)))"),"")</f>
        <v/>
      </c>
      <c r="Z1041" s="46" t="str">
        <f>IFERROR(__xludf.DUMMYFUNCTION("if(V1041="""","""",if($S1041,""Not aligned w/ a specific learning goal."",V1041&amp;"": ""&amp;vlookup(to_text(V1041),'1.Learning-Goals'!$A$3:$B$100,2,FALSE)))"),"")</f>
        <v/>
      </c>
      <c r="AA1041" s="46" t="str">
        <f>IFERROR(__xludf.DUMMYFUNCTION("if(W1041="""","""",if($S1041,""Not aligned w/ a specific learning goal."",W1041&amp;"": ""&amp;vlookup(to_text(W1041),'1.Learning-Goals'!$A$3:$B$100,2,FALSE)))"),"")</f>
        <v/>
      </c>
      <c r="AB1041" s="48"/>
      <c r="AC1041" s="48"/>
      <c r="AD1041" s="48"/>
      <c r="AE1041" s="48"/>
      <c r="AF1041" s="48"/>
      <c r="AG1041" s="48"/>
      <c r="AH1041" s="48"/>
      <c r="AI1041" s="48"/>
    </row>
    <row r="1042">
      <c r="A1042" s="41"/>
      <c r="B1042" s="42" t="str">
        <f t="shared" si="1"/>
        <v/>
      </c>
      <c r="C1042" s="38" t="s">
        <v>2954</v>
      </c>
      <c r="D1042" s="43" t="s">
        <v>2955</v>
      </c>
      <c r="E1042" s="38" t="s">
        <v>2076</v>
      </c>
      <c r="F1042" s="38" t="s">
        <v>2077</v>
      </c>
      <c r="G1042" s="43" t="s">
        <v>65</v>
      </c>
      <c r="H1042" s="38" t="s">
        <v>7</v>
      </c>
      <c r="I1042" s="43" t="s">
        <v>2078</v>
      </c>
      <c r="J1042" s="43"/>
      <c r="K1042" s="43"/>
      <c r="L1042" s="43"/>
      <c r="M1042" s="43"/>
      <c r="N1042" s="43"/>
      <c r="O1042" s="38" t="s">
        <v>2937</v>
      </c>
      <c r="P1042" s="51" t="s">
        <v>2956</v>
      </c>
      <c r="Q1042" s="45">
        <v>44451.0</v>
      </c>
      <c r="R1042" s="46" t="str">
        <f>IFERROR(__xludf.DUMMYFUNCTION("if(isblank($A1042),"""",REGEXREPLACE($A1042,   "",?(\d),?"",  ""$1""&amp;""-""&amp;$H1042))"),"")</f>
        <v/>
      </c>
      <c r="S1042" s="47" t="b">
        <f t="shared" si="2"/>
        <v>0</v>
      </c>
      <c r="T1042" s="47" t="str">
        <f>IFERROR(__xludf.DUMMYFUNCTION("iferror(split(A1042,"","",TRUE,TRUE),"""")"),"")</f>
        <v/>
      </c>
      <c r="U1042" s="47"/>
      <c r="V1042" s="47"/>
      <c r="W1042" s="47"/>
      <c r="X1042" s="46" t="str">
        <f>IFERROR(__xludf.DUMMYFUNCTION("if(T1042="""","""",if($S1042,""Not aligned w/ a specific learning goal."",T1042&amp;"": ""&amp;vlookup(to_text(T1042),'1.Learning-Goals'!$A$3:$B$100,2,FALSE)))"),"")</f>
        <v/>
      </c>
      <c r="Y1042" s="46" t="str">
        <f>IFERROR(__xludf.DUMMYFUNCTION("if(U1042="""","""",if($S1042,""Not aligned w/ a specific learning goal."",U1042&amp;"": ""&amp;vlookup(to_text(U1042),'1.Learning-Goals'!$A$3:$B$100,2,FALSE)))"),"")</f>
        <v/>
      </c>
      <c r="Z1042" s="46" t="str">
        <f>IFERROR(__xludf.DUMMYFUNCTION("if(V1042="""","""",if($S1042,""Not aligned w/ a specific learning goal."",V1042&amp;"": ""&amp;vlookup(to_text(V1042),'1.Learning-Goals'!$A$3:$B$100,2,FALSE)))"),"")</f>
        <v/>
      </c>
      <c r="AA1042" s="46" t="str">
        <f>IFERROR(__xludf.DUMMYFUNCTION("if(W1042="""","""",if($S1042,""Not aligned w/ a specific learning goal."",W1042&amp;"": ""&amp;vlookup(to_text(W1042),'1.Learning-Goals'!$A$3:$B$100,2,FALSE)))"),"")</f>
        <v/>
      </c>
      <c r="AB1042" s="48"/>
      <c r="AC1042" s="48"/>
      <c r="AD1042" s="48"/>
      <c r="AE1042" s="48"/>
      <c r="AF1042" s="48"/>
      <c r="AG1042" s="48"/>
      <c r="AH1042" s="48"/>
      <c r="AI1042" s="48"/>
    </row>
    <row r="1043">
      <c r="A1043" s="41"/>
      <c r="B1043" s="42" t="str">
        <f t="shared" si="1"/>
        <v/>
      </c>
      <c r="C1043" s="38" t="s">
        <v>2957</v>
      </c>
      <c r="D1043" s="43" t="s">
        <v>2958</v>
      </c>
      <c r="E1043" s="38" t="s">
        <v>2076</v>
      </c>
      <c r="F1043" s="38" t="s">
        <v>2077</v>
      </c>
      <c r="G1043" s="43" t="s">
        <v>65</v>
      </c>
      <c r="H1043" s="38" t="s">
        <v>7</v>
      </c>
      <c r="I1043" s="43" t="s">
        <v>2078</v>
      </c>
      <c r="J1043" s="43"/>
      <c r="K1043" s="43"/>
      <c r="L1043" s="43"/>
      <c r="M1043" s="43"/>
      <c r="N1043" s="43"/>
      <c r="O1043" s="38" t="s">
        <v>2937</v>
      </c>
      <c r="P1043" s="51" t="s">
        <v>2959</v>
      </c>
      <c r="Q1043" s="45">
        <v>44451.0</v>
      </c>
      <c r="R1043" s="46" t="str">
        <f>IFERROR(__xludf.DUMMYFUNCTION("if(isblank($A1043),"""",REGEXREPLACE($A1043,   "",?(\d),?"",  ""$1""&amp;""-""&amp;$H1043))"),"")</f>
        <v/>
      </c>
      <c r="S1043" s="47" t="b">
        <f t="shared" si="2"/>
        <v>0</v>
      </c>
      <c r="T1043" s="47" t="str">
        <f>IFERROR(__xludf.DUMMYFUNCTION("iferror(split(A1043,"","",TRUE,TRUE),"""")"),"")</f>
        <v/>
      </c>
      <c r="U1043" s="47"/>
      <c r="V1043" s="47"/>
      <c r="W1043" s="47"/>
      <c r="X1043" s="46" t="str">
        <f>IFERROR(__xludf.DUMMYFUNCTION("if(T1043="""","""",if($S1043,""Not aligned w/ a specific learning goal."",T1043&amp;"": ""&amp;vlookup(to_text(T1043),'1.Learning-Goals'!$A$3:$B$100,2,FALSE)))"),"")</f>
        <v/>
      </c>
      <c r="Y1043" s="46" t="str">
        <f>IFERROR(__xludf.DUMMYFUNCTION("if(U1043="""","""",if($S1043,""Not aligned w/ a specific learning goal."",U1043&amp;"": ""&amp;vlookup(to_text(U1043),'1.Learning-Goals'!$A$3:$B$100,2,FALSE)))"),"")</f>
        <v/>
      </c>
      <c r="Z1043" s="46" t="str">
        <f>IFERROR(__xludf.DUMMYFUNCTION("if(V1043="""","""",if($S1043,""Not aligned w/ a specific learning goal."",V1043&amp;"": ""&amp;vlookup(to_text(V1043),'1.Learning-Goals'!$A$3:$B$100,2,FALSE)))"),"")</f>
        <v/>
      </c>
      <c r="AA1043" s="46" t="str">
        <f>IFERROR(__xludf.DUMMYFUNCTION("if(W1043="""","""",if($S1043,""Not aligned w/ a specific learning goal."",W1043&amp;"": ""&amp;vlookup(to_text(W1043),'1.Learning-Goals'!$A$3:$B$100,2,FALSE)))"),"")</f>
        <v/>
      </c>
      <c r="AB1043" s="48"/>
      <c r="AC1043" s="48"/>
      <c r="AD1043" s="48"/>
      <c r="AE1043" s="48"/>
      <c r="AF1043" s="48"/>
      <c r="AG1043" s="48"/>
      <c r="AH1043" s="48"/>
      <c r="AI1043" s="48"/>
    </row>
    <row r="1044">
      <c r="A1044" s="41"/>
      <c r="B1044" s="42" t="str">
        <f t="shared" si="1"/>
        <v/>
      </c>
      <c r="C1044" s="38" t="s">
        <v>2960</v>
      </c>
      <c r="D1044" s="43" t="s">
        <v>2961</v>
      </c>
      <c r="E1044" s="38" t="s">
        <v>2076</v>
      </c>
      <c r="F1044" s="38" t="s">
        <v>2077</v>
      </c>
      <c r="G1044" s="43" t="s">
        <v>65</v>
      </c>
      <c r="H1044" s="38" t="s">
        <v>7</v>
      </c>
      <c r="I1044" s="43" t="s">
        <v>2078</v>
      </c>
      <c r="J1044" s="43"/>
      <c r="K1044" s="43"/>
      <c r="L1044" s="43"/>
      <c r="M1044" s="43"/>
      <c r="N1044" s="43"/>
      <c r="O1044" s="38" t="s">
        <v>2937</v>
      </c>
      <c r="P1044" s="51" t="s">
        <v>2962</v>
      </c>
      <c r="Q1044" s="45">
        <v>44451.0</v>
      </c>
      <c r="R1044" s="46" t="str">
        <f>IFERROR(__xludf.DUMMYFUNCTION("if(isblank($A1044),"""",REGEXREPLACE($A1044,   "",?(\d),?"",  ""$1""&amp;""-""&amp;$H1044))"),"")</f>
        <v/>
      </c>
      <c r="S1044" s="47" t="b">
        <f t="shared" si="2"/>
        <v>0</v>
      </c>
      <c r="T1044" s="47" t="str">
        <f>IFERROR(__xludf.DUMMYFUNCTION("iferror(split(A1044,"","",TRUE,TRUE),"""")"),"")</f>
        <v/>
      </c>
      <c r="U1044" s="47"/>
      <c r="V1044" s="47"/>
      <c r="W1044" s="47"/>
      <c r="X1044" s="46" t="str">
        <f>IFERROR(__xludf.DUMMYFUNCTION("if(T1044="""","""",if($S1044,""Not aligned w/ a specific learning goal."",T1044&amp;"": ""&amp;vlookup(to_text(T1044),'1.Learning-Goals'!$A$3:$B$100,2,FALSE)))"),"")</f>
        <v/>
      </c>
      <c r="Y1044" s="46" t="str">
        <f>IFERROR(__xludf.DUMMYFUNCTION("if(U1044="""","""",if($S1044,""Not aligned w/ a specific learning goal."",U1044&amp;"": ""&amp;vlookup(to_text(U1044),'1.Learning-Goals'!$A$3:$B$100,2,FALSE)))"),"")</f>
        <v/>
      </c>
      <c r="Z1044" s="46" t="str">
        <f>IFERROR(__xludf.DUMMYFUNCTION("if(V1044="""","""",if($S1044,""Not aligned w/ a specific learning goal."",V1044&amp;"": ""&amp;vlookup(to_text(V1044),'1.Learning-Goals'!$A$3:$B$100,2,FALSE)))"),"")</f>
        <v/>
      </c>
      <c r="AA1044" s="46" t="str">
        <f>IFERROR(__xludf.DUMMYFUNCTION("if(W1044="""","""",if($S1044,""Not aligned w/ a specific learning goal."",W1044&amp;"": ""&amp;vlookup(to_text(W1044),'1.Learning-Goals'!$A$3:$B$100,2,FALSE)))"),"")</f>
        <v/>
      </c>
      <c r="AB1044" s="48"/>
      <c r="AC1044" s="48"/>
      <c r="AD1044" s="48"/>
      <c r="AE1044" s="48"/>
      <c r="AF1044" s="48"/>
      <c r="AG1044" s="48"/>
      <c r="AH1044" s="48"/>
      <c r="AI1044" s="48"/>
    </row>
    <row r="1045">
      <c r="A1045" s="41"/>
      <c r="B1045" s="42" t="str">
        <f t="shared" si="1"/>
        <v/>
      </c>
      <c r="C1045" s="38" t="s">
        <v>2963</v>
      </c>
      <c r="D1045" s="43" t="s">
        <v>2964</v>
      </c>
      <c r="E1045" s="38" t="s">
        <v>2076</v>
      </c>
      <c r="F1045" s="38" t="s">
        <v>2077</v>
      </c>
      <c r="G1045" s="43" t="s">
        <v>65</v>
      </c>
      <c r="H1045" s="38" t="s">
        <v>7</v>
      </c>
      <c r="I1045" s="43" t="s">
        <v>2078</v>
      </c>
      <c r="J1045" s="43"/>
      <c r="K1045" s="43"/>
      <c r="L1045" s="43"/>
      <c r="M1045" s="43"/>
      <c r="N1045" s="43"/>
      <c r="O1045" s="38" t="s">
        <v>2937</v>
      </c>
      <c r="P1045" s="51" t="s">
        <v>2965</v>
      </c>
      <c r="Q1045" s="45">
        <v>44451.0</v>
      </c>
      <c r="R1045" s="46" t="str">
        <f>IFERROR(__xludf.DUMMYFUNCTION("if(isblank($A1045),"""",REGEXREPLACE($A1045,   "",?(\d),?"",  ""$1""&amp;""-""&amp;$H1045))"),"")</f>
        <v/>
      </c>
      <c r="S1045" s="47" t="b">
        <f t="shared" si="2"/>
        <v>0</v>
      </c>
      <c r="T1045" s="47" t="str">
        <f>IFERROR(__xludf.DUMMYFUNCTION("iferror(split(A1045,"","",TRUE,TRUE),"""")"),"")</f>
        <v/>
      </c>
      <c r="U1045" s="47"/>
      <c r="V1045" s="47"/>
      <c r="W1045" s="47"/>
      <c r="X1045" s="46" t="str">
        <f>IFERROR(__xludf.DUMMYFUNCTION("if(T1045="""","""",if($S1045,""Not aligned w/ a specific learning goal."",T1045&amp;"": ""&amp;vlookup(to_text(T1045),'1.Learning-Goals'!$A$3:$B$100,2,FALSE)))"),"")</f>
        <v/>
      </c>
      <c r="Y1045" s="46" t="str">
        <f>IFERROR(__xludf.DUMMYFUNCTION("if(U1045="""","""",if($S1045,""Not aligned w/ a specific learning goal."",U1045&amp;"": ""&amp;vlookup(to_text(U1045),'1.Learning-Goals'!$A$3:$B$100,2,FALSE)))"),"")</f>
        <v/>
      </c>
      <c r="Z1045" s="46" t="str">
        <f>IFERROR(__xludf.DUMMYFUNCTION("if(V1045="""","""",if($S1045,""Not aligned w/ a specific learning goal."",V1045&amp;"": ""&amp;vlookup(to_text(V1045),'1.Learning-Goals'!$A$3:$B$100,2,FALSE)))"),"")</f>
        <v/>
      </c>
      <c r="AA1045" s="46" t="str">
        <f>IFERROR(__xludf.DUMMYFUNCTION("if(W1045="""","""",if($S1045,""Not aligned w/ a specific learning goal."",W1045&amp;"": ""&amp;vlookup(to_text(W1045),'1.Learning-Goals'!$A$3:$B$100,2,FALSE)))"),"")</f>
        <v/>
      </c>
      <c r="AB1045" s="48"/>
      <c r="AC1045" s="48"/>
      <c r="AD1045" s="48"/>
      <c r="AE1045" s="48"/>
      <c r="AF1045" s="48"/>
      <c r="AG1045" s="48"/>
      <c r="AH1045" s="48"/>
      <c r="AI1045" s="48"/>
    </row>
    <row r="1046">
      <c r="A1046" s="41"/>
      <c r="B1046" s="42" t="str">
        <f t="shared" si="1"/>
        <v/>
      </c>
      <c r="C1046" s="38" t="s">
        <v>2966</v>
      </c>
      <c r="D1046" s="43" t="s">
        <v>2967</v>
      </c>
      <c r="E1046" s="38" t="s">
        <v>2076</v>
      </c>
      <c r="F1046" s="38" t="s">
        <v>2077</v>
      </c>
      <c r="G1046" s="43" t="s">
        <v>65</v>
      </c>
      <c r="H1046" s="38" t="s">
        <v>7</v>
      </c>
      <c r="I1046" s="43" t="s">
        <v>2078</v>
      </c>
      <c r="J1046" s="43"/>
      <c r="K1046" s="43"/>
      <c r="L1046" s="43"/>
      <c r="M1046" s="43"/>
      <c r="N1046" s="43"/>
      <c r="O1046" s="38" t="s">
        <v>2937</v>
      </c>
      <c r="P1046" s="51" t="s">
        <v>2968</v>
      </c>
      <c r="Q1046" s="45">
        <v>44451.0</v>
      </c>
      <c r="R1046" s="46" t="str">
        <f>IFERROR(__xludf.DUMMYFUNCTION("if(isblank($A1046),"""",REGEXREPLACE($A1046,   "",?(\d),?"",  ""$1""&amp;""-""&amp;$H1046))"),"")</f>
        <v/>
      </c>
      <c r="S1046" s="47" t="b">
        <f t="shared" si="2"/>
        <v>0</v>
      </c>
      <c r="T1046" s="47" t="str">
        <f>IFERROR(__xludf.DUMMYFUNCTION("iferror(split(A1046,"","",TRUE,TRUE),"""")"),"")</f>
        <v/>
      </c>
      <c r="U1046" s="47"/>
      <c r="V1046" s="47"/>
      <c r="W1046" s="47"/>
      <c r="X1046" s="46" t="str">
        <f>IFERROR(__xludf.DUMMYFUNCTION("if(T1046="""","""",if($S1046,""Not aligned w/ a specific learning goal."",T1046&amp;"": ""&amp;vlookup(to_text(T1046),'1.Learning-Goals'!$A$3:$B$100,2,FALSE)))"),"")</f>
        <v/>
      </c>
      <c r="Y1046" s="46" t="str">
        <f>IFERROR(__xludf.DUMMYFUNCTION("if(U1046="""","""",if($S1046,""Not aligned w/ a specific learning goal."",U1046&amp;"": ""&amp;vlookup(to_text(U1046),'1.Learning-Goals'!$A$3:$B$100,2,FALSE)))"),"")</f>
        <v/>
      </c>
      <c r="Z1046" s="46" t="str">
        <f>IFERROR(__xludf.DUMMYFUNCTION("if(V1046="""","""",if($S1046,""Not aligned w/ a specific learning goal."",V1046&amp;"": ""&amp;vlookup(to_text(V1046),'1.Learning-Goals'!$A$3:$B$100,2,FALSE)))"),"")</f>
        <v/>
      </c>
      <c r="AA1046" s="46" t="str">
        <f>IFERROR(__xludf.DUMMYFUNCTION("if(W1046="""","""",if($S1046,""Not aligned w/ a specific learning goal."",W1046&amp;"": ""&amp;vlookup(to_text(W1046),'1.Learning-Goals'!$A$3:$B$100,2,FALSE)))"),"")</f>
        <v/>
      </c>
      <c r="AB1046" s="48"/>
      <c r="AC1046" s="48"/>
      <c r="AD1046" s="48"/>
      <c r="AE1046" s="48"/>
      <c r="AF1046" s="48"/>
      <c r="AG1046" s="48"/>
      <c r="AH1046" s="48"/>
      <c r="AI1046" s="48"/>
    </row>
    <row r="1047">
      <c r="A1047" s="41"/>
      <c r="B1047" s="42" t="str">
        <f t="shared" si="1"/>
        <v/>
      </c>
      <c r="C1047" s="38" t="s">
        <v>2969</v>
      </c>
      <c r="D1047" s="43" t="s">
        <v>2970</v>
      </c>
      <c r="E1047" s="38" t="s">
        <v>2076</v>
      </c>
      <c r="F1047" s="38" t="s">
        <v>2077</v>
      </c>
      <c r="G1047" s="43" t="s">
        <v>65</v>
      </c>
      <c r="H1047" s="38" t="s">
        <v>7</v>
      </c>
      <c r="I1047" s="43" t="s">
        <v>2078</v>
      </c>
      <c r="J1047" s="43"/>
      <c r="K1047" s="43"/>
      <c r="L1047" s="43"/>
      <c r="M1047" s="43"/>
      <c r="N1047" s="43"/>
      <c r="O1047" s="38" t="s">
        <v>2937</v>
      </c>
      <c r="P1047" s="51" t="s">
        <v>2971</v>
      </c>
      <c r="Q1047" s="45">
        <v>44451.0</v>
      </c>
      <c r="R1047" s="46" t="str">
        <f>IFERROR(__xludf.DUMMYFUNCTION("if(isblank($A1047),"""",REGEXREPLACE($A1047,   "",?(\d),?"",  ""$1""&amp;""-""&amp;$H1047))"),"")</f>
        <v/>
      </c>
      <c r="S1047" s="47" t="b">
        <f t="shared" si="2"/>
        <v>0</v>
      </c>
      <c r="T1047" s="47" t="str">
        <f>IFERROR(__xludf.DUMMYFUNCTION("iferror(split(A1047,"","",TRUE,TRUE),"""")"),"")</f>
        <v/>
      </c>
      <c r="U1047" s="47"/>
      <c r="V1047" s="47"/>
      <c r="W1047" s="47"/>
      <c r="X1047" s="46" t="str">
        <f>IFERROR(__xludf.DUMMYFUNCTION("if(T1047="""","""",if($S1047,""Not aligned w/ a specific learning goal."",T1047&amp;"": ""&amp;vlookup(to_text(T1047),'1.Learning-Goals'!$A$3:$B$100,2,FALSE)))"),"")</f>
        <v/>
      </c>
      <c r="Y1047" s="46" t="str">
        <f>IFERROR(__xludf.DUMMYFUNCTION("if(U1047="""","""",if($S1047,""Not aligned w/ a specific learning goal."",U1047&amp;"": ""&amp;vlookup(to_text(U1047),'1.Learning-Goals'!$A$3:$B$100,2,FALSE)))"),"")</f>
        <v/>
      </c>
      <c r="Z1047" s="46" t="str">
        <f>IFERROR(__xludf.DUMMYFUNCTION("if(V1047="""","""",if($S1047,""Not aligned w/ a specific learning goal."",V1047&amp;"": ""&amp;vlookup(to_text(V1047),'1.Learning-Goals'!$A$3:$B$100,2,FALSE)))"),"")</f>
        <v/>
      </c>
      <c r="AA1047" s="46" t="str">
        <f>IFERROR(__xludf.DUMMYFUNCTION("if(W1047="""","""",if($S1047,""Not aligned w/ a specific learning goal."",W1047&amp;"": ""&amp;vlookup(to_text(W1047),'1.Learning-Goals'!$A$3:$B$100,2,FALSE)))"),"")</f>
        <v/>
      </c>
      <c r="AB1047" s="48"/>
      <c r="AC1047" s="48"/>
      <c r="AD1047" s="48"/>
      <c r="AE1047" s="48"/>
      <c r="AF1047" s="48"/>
      <c r="AG1047" s="48"/>
      <c r="AH1047" s="48"/>
      <c r="AI1047" s="48"/>
    </row>
    <row r="1048">
      <c r="A1048" s="41"/>
      <c r="B1048" s="42" t="str">
        <f t="shared" si="1"/>
        <v/>
      </c>
      <c r="C1048" s="38" t="s">
        <v>2972</v>
      </c>
      <c r="D1048" s="43" t="s">
        <v>2973</v>
      </c>
      <c r="E1048" s="38" t="s">
        <v>2076</v>
      </c>
      <c r="F1048" s="38" t="s">
        <v>2077</v>
      </c>
      <c r="G1048" s="43" t="s">
        <v>65</v>
      </c>
      <c r="H1048" s="38" t="s">
        <v>7</v>
      </c>
      <c r="I1048" s="43" t="s">
        <v>2078</v>
      </c>
      <c r="J1048" s="43"/>
      <c r="K1048" s="43"/>
      <c r="L1048" s="43"/>
      <c r="M1048" s="43"/>
      <c r="N1048" s="43"/>
      <c r="O1048" s="38" t="s">
        <v>2937</v>
      </c>
      <c r="P1048" s="51" t="s">
        <v>2974</v>
      </c>
      <c r="Q1048" s="45">
        <v>44451.0</v>
      </c>
      <c r="R1048" s="46" t="str">
        <f>IFERROR(__xludf.DUMMYFUNCTION("if(isblank($A1048),"""",REGEXREPLACE($A1048,   "",?(\d),?"",  ""$1""&amp;""-""&amp;$H1048))"),"")</f>
        <v/>
      </c>
      <c r="S1048" s="47" t="b">
        <f t="shared" si="2"/>
        <v>0</v>
      </c>
      <c r="T1048" s="47" t="str">
        <f>IFERROR(__xludf.DUMMYFUNCTION("iferror(split(A1048,"","",TRUE,TRUE),"""")"),"")</f>
        <v/>
      </c>
      <c r="U1048" s="47"/>
      <c r="V1048" s="47"/>
      <c r="W1048" s="47"/>
      <c r="X1048" s="46" t="str">
        <f>IFERROR(__xludf.DUMMYFUNCTION("if(T1048="""","""",if($S1048,""Not aligned w/ a specific learning goal."",T1048&amp;"": ""&amp;vlookup(to_text(T1048),'1.Learning-Goals'!$A$3:$B$100,2,FALSE)))"),"")</f>
        <v/>
      </c>
      <c r="Y1048" s="46" t="str">
        <f>IFERROR(__xludf.DUMMYFUNCTION("if(U1048="""","""",if($S1048,""Not aligned w/ a specific learning goal."",U1048&amp;"": ""&amp;vlookup(to_text(U1048),'1.Learning-Goals'!$A$3:$B$100,2,FALSE)))"),"")</f>
        <v/>
      </c>
      <c r="Z1048" s="46" t="str">
        <f>IFERROR(__xludf.DUMMYFUNCTION("if(V1048="""","""",if($S1048,""Not aligned w/ a specific learning goal."",V1048&amp;"": ""&amp;vlookup(to_text(V1048),'1.Learning-Goals'!$A$3:$B$100,2,FALSE)))"),"")</f>
        <v/>
      </c>
      <c r="AA1048" s="46" t="str">
        <f>IFERROR(__xludf.DUMMYFUNCTION("if(W1048="""","""",if($S1048,""Not aligned w/ a specific learning goal."",W1048&amp;"": ""&amp;vlookup(to_text(W1048),'1.Learning-Goals'!$A$3:$B$100,2,FALSE)))"),"")</f>
        <v/>
      </c>
      <c r="AB1048" s="48"/>
      <c r="AC1048" s="48"/>
      <c r="AD1048" s="48"/>
      <c r="AE1048" s="48"/>
      <c r="AF1048" s="48"/>
      <c r="AG1048" s="48"/>
      <c r="AH1048" s="48"/>
      <c r="AI1048" s="48"/>
    </row>
    <row r="1049">
      <c r="A1049" s="41"/>
      <c r="B1049" s="42" t="str">
        <f t="shared" si="1"/>
        <v/>
      </c>
      <c r="C1049" s="38" t="s">
        <v>2975</v>
      </c>
      <c r="D1049" s="43" t="s">
        <v>2976</v>
      </c>
      <c r="E1049" s="38" t="s">
        <v>2076</v>
      </c>
      <c r="F1049" s="38" t="s">
        <v>2125</v>
      </c>
      <c r="G1049" s="43" t="s">
        <v>65</v>
      </c>
      <c r="H1049" s="38" t="s">
        <v>7</v>
      </c>
      <c r="I1049" s="43" t="s">
        <v>2126</v>
      </c>
      <c r="J1049" s="43"/>
      <c r="K1049" s="43"/>
      <c r="L1049" s="43"/>
      <c r="M1049" s="43"/>
      <c r="N1049" s="43"/>
      <c r="O1049" s="38" t="s">
        <v>2977</v>
      </c>
      <c r="P1049" s="51" t="s">
        <v>2978</v>
      </c>
      <c r="Q1049" s="45">
        <v>44451.0</v>
      </c>
      <c r="R1049" s="46" t="str">
        <f>IFERROR(__xludf.DUMMYFUNCTION("if(isblank($A1049),"""",REGEXREPLACE($A1049,   "",?(\d),?"",  ""$1""&amp;""-""&amp;$H1049))"),"")</f>
        <v/>
      </c>
      <c r="S1049" s="47" t="b">
        <f t="shared" si="2"/>
        <v>0</v>
      </c>
      <c r="T1049" s="47" t="str">
        <f>IFERROR(__xludf.DUMMYFUNCTION("iferror(split(A1049,"","",TRUE,TRUE),"""")"),"")</f>
        <v/>
      </c>
      <c r="U1049" s="47"/>
      <c r="V1049" s="47"/>
      <c r="W1049" s="47"/>
      <c r="X1049" s="46" t="str">
        <f>IFERROR(__xludf.DUMMYFUNCTION("if(T1049="""","""",if($S1049,""Not aligned w/ a specific learning goal."",T1049&amp;"": ""&amp;vlookup(to_text(T1049),'1.Learning-Goals'!$A$3:$B$100,2,FALSE)))"),"")</f>
        <v/>
      </c>
      <c r="Y1049" s="46" t="str">
        <f>IFERROR(__xludf.DUMMYFUNCTION("if(U1049="""","""",if($S1049,""Not aligned w/ a specific learning goal."",U1049&amp;"": ""&amp;vlookup(to_text(U1049),'1.Learning-Goals'!$A$3:$B$100,2,FALSE)))"),"")</f>
        <v/>
      </c>
      <c r="Z1049" s="46" t="str">
        <f>IFERROR(__xludf.DUMMYFUNCTION("if(V1049="""","""",if($S1049,""Not aligned w/ a specific learning goal."",V1049&amp;"": ""&amp;vlookup(to_text(V1049),'1.Learning-Goals'!$A$3:$B$100,2,FALSE)))"),"")</f>
        <v/>
      </c>
      <c r="AA1049" s="46" t="str">
        <f>IFERROR(__xludf.DUMMYFUNCTION("if(W1049="""","""",if($S1049,""Not aligned w/ a specific learning goal."",W1049&amp;"": ""&amp;vlookup(to_text(W1049),'1.Learning-Goals'!$A$3:$B$100,2,FALSE)))"),"")</f>
        <v/>
      </c>
      <c r="AB1049" s="48"/>
      <c r="AC1049" s="48"/>
      <c r="AD1049" s="48"/>
      <c r="AE1049" s="48"/>
      <c r="AF1049" s="48"/>
      <c r="AG1049" s="48"/>
      <c r="AH1049" s="48"/>
      <c r="AI1049" s="48"/>
    </row>
    <row r="1050">
      <c r="A1050" s="41"/>
      <c r="B1050" s="42" t="str">
        <f t="shared" si="1"/>
        <v/>
      </c>
      <c r="C1050" s="38" t="s">
        <v>2979</v>
      </c>
      <c r="D1050" s="43" t="s">
        <v>2980</v>
      </c>
      <c r="E1050" s="38" t="s">
        <v>2076</v>
      </c>
      <c r="F1050" s="38" t="s">
        <v>2125</v>
      </c>
      <c r="G1050" s="43" t="s">
        <v>65</v>
      </c>
      <c r="H1050" s="38" t="s">
        <v>7</v>
      </c>
      <c r="I1050" s="43" t="s">
        <v>2126</v>
      </c>
      <c r="J1050" s="43"/>
      <c r="K1050" s="43"/>
      <c r="L1050" s="43"/>
      <c r="M1050" s="43"/>
      <c r="N1050" s="43"/>
      <c r="O1050" s="38" t="s">
        <v>2977</v>
      </c>
      <c r="P1050" s="51" t="s">
        <v>2981</v>
      </c>
      <c r="Q1050" s="45">
        <v>44451.0</v>
      </c>
      <c r="R1050" s="46" t="str">
        <f>IFERROR(__xludf.DUMMYFUNCTION("if(isblank($A1050),"""",REGEXREPLACE($A1050,   "",?(\d),?"",  ""$1""&amp;""-""&amp;$H1050))"),"")</f>
        <v/>
      </c>
      <c r="S1050" s="47" t="b">
        <f t="shared" si="2"/>
        <v>0</v>
      </c>
      <c r="T1050" s="47" t="str">
        <f>IFERROR(__xludf.DUMMYFUNCTION("iferror(split(A1050,"","",TRUE,TRUE),"""")"),"")</f>
        <v/>
      </c>
      <c r="U1050" s="47"/>
      <c r="V1050" s="47"/>
      <c r="W1050" s="47"/>
      <c r="X1050" s="46" t="str">
        <f>IFERROR(__xludf.DUMMYFUNCTION("if(T1050="""","""",if($S1050,""Not aligned w/ a specific learning goal."",T1050&amp;"": ""&amp;vlookup(to_text(T1050),'1.Learning-Goals'!$A$3:$B$100,2,FALSE)))"),"")</f>
        <v/>
      </c>
      <c r="Y1050" s="46" t="str">
        <f>IFERROR(__xludf.DUMMYFUNCTION("if(U1050="""","""",if($S1050,""Not aligned w/ a specific learning goal."",U1050&amp;"": ""&amp;vlookup(to_text(U1050),'1.Learning-Goals'!$A$3:$B$100,2,FALSE)))"),"")</f>
        <v/>
      </c>
      <c r="Z1050" s="46" t="str">
        <f>IFERROR(__xludf.DUMMYFUNCTION("if(V1050="""","""",if($S1050,""Not aligned w/ a specific learning goal."",V1050&amp;"": ""&amp;vlookup(to_text(V1050),'1.Learning-Goals'!$A$3:$B$100,2,FALSE)))"),"")</f>
        <v/>
      </c>
      <c r="AA1050" s="46" t="str">
        <f>IFERROR(__xludf.DUMMYFUNCTION("if(W1050="""","""",if($S1050,""Not aligned w/ a specific learning goal."",W1050&amp;"": ""&amp;vlookup(to_text(W1050),'1.Learning-Goals'!$A$3:$B$100,2,FALSE)))"),"")</f>
        <v/>
      </c>
      <c r="AB1050" s="48"/>
      <c r="AC1050" s="48"/>
      <c r="AD1050" s="48"/>
      <c r="AE1050" s="48"/>
      <c r="AF1050" s="48"/>
      <c r="AG1050" s="48"/>
      <c r="AH1050" s="48"/>
      <c r="AI1050" s="48"/>
    </row>
    <row r="1051">
      <c r="A1051" s="41"/>
      <c r="B1051" s="42" t="str">
        <f t="shared" si="1"/>
        <v/>
      </c>
      <c r="C1051" s="38" t="s">
        <v>2982</v>
      </c>
      <c r="D1051" s="43" t="s">
        <v>2983</v>
      </c>
      <c r="E1051" s="38" t="s">
        <v>2076</v>
      </c>
      <c r="F1051" s="38" t="s">
        <v>2125</v>
      </c>
      <c r="G1051" s="43" t="s">
        <v>65</v>
      </c>
      <c r="H1051" s="38" t="s">
        <v>7</v>
      </c>
      <c r="I1051" s="43" t="s">
        <v>2126</v>
      </c>
      <c r="J1051" s="43"/>
      <c r="K1051" s="43"/>
      <c r="L1051" s="43"/>
      <c r="M1051" s="43"/>
      <c r="N1051" s="43"/>
      <c r="O1051" s="38" t="s">
        <v>2977</v>
      </c>
      <c r="P1051" s="51" t="s">
        <v>2984</v>
      </c>
      <c r="Q1051" s="45">
        <v>44451.0</v>
      </c>
      <c r="R1051" s="46" t="str">
        <f>IFERROR(__xludf.DUMMYFUNCTION("if(isblank($A1051),"""",REGEXREPLACE($A1051,   "",?(\d),?"",  ""$1""&amp;""-""&amp;$H1051))"),"")</f>
        <v/>
      </c>
      <c r="S1051" s="47" t="b">
        <f t="shared" si="2"/>
        <v>0</v>
      </c>
      <c r="T1051" s="47" t="str">
        <f>IFERROR(__xludf.DUMMYFUNCTION("iferror(split(A1051,"","",TRUE,TRUE),"""")"),"")</f>
        <v/>
      </c>
      <c r="U1051" s="47"/>
      <c r="V1051" s="47"/>
      <c r="W1051" s="47"/>
      <c r="X1051" s="46" t="str">
        <f>IFERROR(__xludf.DUMMYFUNCTION("if(T1051="""","""",if($S1051,""Not aligned w/ a specific learning goal."",T1051&amp;"": ""&amp;vlookup(to_text(T1051),'1.Learning-Goals'!$A$3:$B$100,2,FALSE)))"),"")</f>
        <v/>
      </c>
      <c r="Y1051" s="46" t="str">
        <f>IFERROR(__xludf.DUMMYFUNCTION("if(U1051="""","""",if($S1051,""Not aligned w/ a specific learning goal."",U1051&amp;"": ""&amp;vlookup(to_text(U1051),'1.Learning-Goals'!$A$3:$B$100,2,FALSE)))"),"")</f>
        <v/>
      </c>
      <c r="Z1051" s="46" t="str">
        <f>IFERROR(__xludf.DUMMYFUNCTION("if(V1051="""","""",if($S1051,""Not aligned w/ a specific learning goal."",V1051&amp;"": ""&amp;vlookup(to_text(V1051),'1.Learning-Goals'!$A$3:$B$100,2,FALSE)))"),"")</f>
        <v/>
      </c>
      <c r="AA1051" s="46" t="str">
        <f>IFERROR(__xludf.DUMMYFUNCTION("if(W1051="""","""",if($S1051,""Not aligned w/ a specific learning goal."",W1051&amp;"": ""&amp;vlookup(to_text(W1051),'1.Learning-Goals'!$A$3:$B$100,2,FALSE)))"),"")</f>
        <v/>
      </c>
      <c r="AB1051" s="48"/>
      <c r="AC1051" s="48"/>
      <c r="AD1051" s="48"/>
      <c r="AE1051" s="48"/>
      <c r="AF1051" s="48"/>
      <c r="AG1051" s="48"/>
      <c r="AH1051" s="48"/>
      <c r="AI1051" s="48"/>
    </row>
    <row r="1052">
      <c r="A1052" s="41"/>
      <c r="B1052" s="42" t="str">
        <f t="shared" si="1"/>
        <v/>
      </c>
      <c r="C1052" s="38" t="s">
        <v>2985</v>
      </c>
      <c r="D1052" s="43" t="s">
        <v>2986</v>
      </c>
      <c r="E1052" s="38" t="s">
        <v>2076</v>
      </c>
      <c r="F1052" s="38" t="s">
        <v>2125</v>
      </c>
      <c r="G1052" s="43" t="s">
        <v>65</v>
      </c>
      <c r="H1052" s="38" t="s">
        <v>7</v>
      </c>
      <c r="I1052" s="43" t="s">
        <v>2126</v>
      </c>
      <c r="J1052" s="43"/>
      <c r="K1052" s="43"/>
      <c r="L1052" s="43"/>
      <c r="M1052" s="43"/>
      <c r="N1052" s="43"/>
      <c r="O1052" s="38" t="s">
        <v>2977</v>
      </c>
      <c r="P1052" s="51" t="s">
        <v>2987</v>
      </c>
      <c r="Q1052" s="45">
        <v>44451.0</v>
      </c>
      <c r="R1052" s="46" t="str">
        <f>IFERROR(__xludf.DUMMYFUNCTION("if(isblank($A1052),"""",REGEXREPLACE($A1052,   "",?(\d),?"",  ""$1""&amp;""-""&amp;$H1052))"),"")</f>
        <v/>
      </c>
      <c r="S1052" s="47" t="b">
        <f t="shared" si="2"/>
        <v>0</v>
      </c>
      <c r="T1052" s="47" t="str">
        <f>IFERROR(__xludf.DUMMYFUNCTION("iferror(split(A1052,"","",TRUE,TRUE),"""")"),"")</f>
        <v/>
      </c>
      <c r="U1052" s="47"/>
      <c r="V1052" s="47"/>
      <c r="W1052" s="47"/>
      <c r="X1052" s="46" t="str">
        <f>IFERROR(__xludf.DUMMYFUNCTION("if(T1052="""","""",if($S1052,""Not aligned w/ a specific learning goal."",T1052&amp;"": ""&amp;vlookup(to_text(T1052),'1.Learning-Goals'!$A$3:$B$100,2,FALSE)))"),"")</f>
        <v/>
      </c>
      <c r="Y1052" s="46" t="str">
        <f>IFERROR(__xludf.DUMMYFUNCTION("if(U1052="""","""",if($S1052,""Not aligned w/ a specific learning goal."",U1052&amp;"": ""&amp;vlookup(to_text(U1052),'1.Learning-Goals'!$A$3:$B$100,2,FALSE)))"),"")</f>
        <v/>
      </c>
      <c r="Z1052" s="46" t="str">
        <f>IFERROR(__xludf.DUMMYFUNCTION("if(V1052="""","""",if($S1052,""Not aligned w/ a specific learning goal."",V1052&amp;"": ""&amp;vlookup(to_text(V1052),'1.Learning-Goals'!$A$3:$B$100,2,FALSE)))"),"")</f>
        <v/>
      </c>
      <c r="AA1052" s="46" t="str">
        <f>IFERROR(__xludf.DUMMYFUNCTION("if(W1052="""","""",if($S1052,""Not aligned w/ a specific learning goal."",W1052&amp;"": ""&amp;vlookup(to_text(W1052),'1.Learning-Goals'!$A$3:$B$100,2,FALSE)))"),"")</f>
        <v/>
      </c>
      <c r="AB1052" s="48"/>
      <c r="AC1052" s="48"/>
      <c r="AD1052" s="48"/>
      <c r="AE1052" s="48"/>
      <c r="AF1052" s="48"/>
      <c r="AG1052" s="48"/>
      <c r="AH1052" s="48"/>
      <c r="AI1052" s="48"/>
    </row>
    <row r="1053">
      <c r="A1053" s="41"/>
      <c r="B1053" s="42" t="str">
        <f t="shared" si="1"/>
        <v/>
      </c>
      <c r="C1053" s="38" t="s">
        <v>2988</v>
      </c>
      <c r="D1053" s="43" t="s">
        <v>2989</v>
      </c>
      <c r="E1053" s="38" t="s">
        <v>2076</v>
      </c>
      <c r="F1053" s="38" t="s">
        <v>2125</v>
      </c>
      <c r="G1053" s="43" t="s">
        <v>65</v>
      </c>
      <c r="H1053" s="38" t="s">
        <v>7</v>
      </c>
      <c r="I1053" s="43" t="s">
        <v>2126</v>
      </c>
      <c r="J1053" s="43"/>
      <c r="K1053" s="43"/>
      <c r="L1053" s="43"/>
      <c r="M1053" s="43"/>
      <c r="N1053" s="43"/>
      <c r="O1053" s="38" t="s">
        <v>2977</v>
      </c>
      <c r="P1053" s="51" t="s">
        <v>2990</v>
      </c>
      <c r="Q1053" s="45">
        <v>44451.0</v>
      </c>
      <c r="R1053" s="46" t="str">
        <f>IFERROR(__xludf.DUMMYFUNCTION("if(isblank($A1053),"""",REGEXREPLACE($A1053,   "",?(\d),?"",  ""$1""&amp;""-""&amp;$H1053))"),"")</f>
        <v/>
      </c>
      <c r="S1053" s="47" t="b">
        <f t="shared" si="2"/>
        <v>0</v>
      </c>
      <c r="T1053" s="47" t="str">
        <f>IFERROR(__xludf.DUMMYFUNCTION("iferror(split(A1053,"","",TRUE,TRUE),"""")"),"")</f>
        <v/>
      </c>
      <c r="U1053" s="47"/>
      <c r="V1053" s="47"/>
      <c r="W1053" s="47"/>
      <c r="X1053" s="46" t="str">
        <f>IFERROR(__xludf.DUMMYFUNCTION("if(T1053="""","""",if($S1053,""Not aligned w/ a specific learning goal."",T1053&amp;"": ""&amp;vlookup(to_text(T1053),'1.Learning-Goals'!$A$3:$B$100,2,FALSE)))"),"")</f>
        <v/>
      </c>
      <c r="Y1053" s="46" t="str">
        <f>IFERROR(__xludf.DUMMYFUNCTION("if(U1053="""","""",if($S1053,""Not aligned w/ a specific learning goal."",U1053&amp;"": ""&amp;vlookup(to_text(U1053),'1.Learning-Goals'!$A$3:$B$100,2,FALSE)))"),"")</f>
        <v/>
      </c>
      <c r="Z1053" s="46" t="str">
        <f>IFERROR(__xludf.DUMMYFUNCTION("if(V1053="""","""",if($S1053,""Not aligned w/ a specific learning goal."",V1053&amp;"": ""&amp;vlookup(to_text(V1053),'1.Learning-Goals'!$A$3:$B$100,2,FALSE)))"),"")</f>
        <v/>
      </c>
      <c r="AA1053" s="46" t="str">
        <f>IFERROR(__xludf.DUMMYFUNCTION("if(W1053="""","""",if($S1053,""Not aligned w/ a specific learning goal."",W1053&amp;"": ""&amp;vlookup(to_text(W1053),'1.Learning-Goals'!$A$3:$B$100,2,FALSE)))"),"")</f>
        <v/>
      </c>
      <c r="AB1053" s="48"/>
      <c r="AC1053" s="48"/>
      <c r="AD1053" s="48"/>
      <c r="AE1053" s="48"/>
      <c r="AF1053" s="48"/>
      <c r="AG1053" s="48"/>
      <c r="AH1053" s="48"/>
      <c r="AI1053" s="48"/>
    </row>
    <row r="1054">
      <c r="A1054" s="41"/>
      <c r="B1054" s="42" t="str">
        <f t="shared" si="1"/>
        <v/>
      </c>
      <c r="C1054" s="38" t="s">
        <v>2991</v>
      </c>
      <c r="D1054" s="43" t="s">
        <v>2992</v>
      </c>
      <c r="E1054" s="38" t="s">
        <v>2076</v>
      </c>
      <c r="F1054" s="38" t="s">
        <v>2125</v>
      </c>
      <c r="G1054" s="43" t="s">
        <v>65</v>
      </c>
      <c r="H1054" s="38" t="s">
        <v>7</v>
      </c>
      <c r="I1054" s="43" t="s">
        <v>2126</v>
      </c>
      <c r="J1054" s="43"/>
      <c r="K1054" s="43"/>
      <c r="L1054" s="43"/>
      <c r="M1054" s="43"/>
      <c r="N1054" s="43"/>
      <c r="O1054" s="38" t="s">
        <v>2977</v>
      </c>
      <c r="P1054" s="51" t="s">
        <v>2993</v>
      </c>
      <c r="Q1054" s="45">
        <v>44451.0</v>
      </c>
      <c r="R1054" s="46" t="str">
        <f>IFERROR(__xludf.DUMMYFUNCTION("if(isblank($A1054),"""",REGEXREPLACE($A1054,   "",?(\d),?"",  ""$1""&amp;""-""&amp;$H1054))"),"")</f>
        <v/>
      </c>
      <c r="S1054" s="47" t="b">
        <f t="shared" si="2"/>
        <v>0</v>
      </c>
      <c r="T1054" s="47" t="str">
        <f>IFERROR(__xludf.DUMMYFUNCTION("iferror(split(A1054,"","",TRUE,TRUE),"""")"),"")</f>
        <v/>
      </c>
      <c r="U1054" s="47"/>
      <c r="V1054" s="47"/>
      <c r="W1054" s="47"/>
      <c r="X1054" s="46" t="str">
        <f>IFERROR(__xludf.DUMMYFUNCTION("if(T1054="""","""",if($S1054,""Not aligned w/ a specific learning goal."",T1054&amp;"": ""&amp;vlookup(to_text(T1054),'1.Learning-Goals'!$A$3:$B$100,2,FALSE)))"),"")</f>
        <v/>
      </c>
      <c r="Y1054" s="46" t="str">
        <f>IFERROR(__xludf.DUMMYFUNCTION("if(U1054="""","""",if($S1054,""Not aligned w/ a specific learning goal."",U1054&amp;"": ""&amp;vlookup(to_text(U1054),'1.Learning-Goals'!$A$3:$B$100,2,FALSE)))"),"")</f>
        <v/>
      </c>
      <c r="Z1054" s="46" t="str">
        <f>IFERROR(__xludf.DUMMYFUNCTION("if(V1054="""","""",if($S1054,""Not aligned w/ a specific learning goal."",V1054&amp;"": ""&amp;vlookup(to_text(V1054),'1.Learning-Goals'!$A$3:$B$100,2,FALSE)))"),"")</f>
        <v/>
      </c>
      <c r="AA1054" s="46" t="str">
        <f>IFERROR(__xludf.DUMMYFUNCTION("if(W1054="""","""",if($S1054,""Not aligned w/ a specific learning goal."",W1054&amp;"": ""&amp;vlookup(to_text(W1054),'1.Learning-Goals'!$A$3:$B$100,2,FALSE)))"),"")</f>
        <v/>
      </c>
      <c r="AB1054" s="48"/>
      <c r="AC1054" s="48"/>
      <c r="AD1054" s="48"/>
      <c r="AE1054" s="48"/>
      <c r="AF1054" s="48"/>
      <c r="AG1054" s="48"/>
      <c r="AH1054" s="48"/>
      <c r="AI1054" s="48"/>
    </row>
    <row r="1055">
      <c r="A1055" s="41"/>
      <c r="B1055" s="42" t="str">
        <f t="shared" si="1"/>
        <v/>
      </c>
      <c r="C1055" s="38" t="s">
        <v>2994</v>
      </c>
      <c r="D1055" s="43" t="s">
        <v>2995</v>
      </c>
      <c r="E1055" s="38" t="s">
        <v>2076</v>
      </c>
      <c r="F1055" s="38" t="s">
        <v>2125</v>
      </c>
      <c r="G1055" s="43" t="s">
        <v>65</v>
      </c>
      <c r="H1055" s="38" t="s">
        <v>7</v>
      </c>
      <c r="I1055" s="43" t="s">
        <v>2126</v>
      </c>
      <c r="J1055" s="43"/>
      <c r="K1055" s="43"/>
      <c r="L1055" s="43"/>
      <c r="M1055" s="43"/>
      <c r="N1055" s="43"/>
      <c r="O1055" s="38" t="s">
        <v>2977</v>
      </c>
      <c r="P1055" s="51" t="s">
        <v>2996</v>
      </c>
      <c r="Q1055" s="45">
        <v>44451.0</v>
      </c>
      <c r="R1055" s="46" t="str">
        <f>IFERROR(__xludf.DUMMYFUNCTION("if(isblank($A1055),"""",REGEXREPLACE($A1055,   "",?(\d),?"",  ""$1""&amp;""-""&amp;$H1055))"),"")</f>
        <v/>
      </c>
      <c r="S1055" s="47" t="b">
        <f t="shared" si="2"/>
        <v>0</v>
      </c>
      <c r="T1055" s="47" t="str">
        <f>IFERROR(__xludf.DUMMYFUNCTION("iferror(split(A1055,"","",TRUE,TRUE),"""")"),"")</f>
        <v/>
      </c>
      <c r="U1055" s="47"/>
      <c r="V1055" s="47"/>
      <c r="W1055" s="47"/>
      <c r="X1055" s="46" t="str">
        <f>IFERROR(__xludf.DUMMYFUNCTION("if(T1055="""","""",if($S1055,""Not aligned w/ a specific learning goal."",T1055&amp;"": ""&amp;vlookup(to_text(T1055),'1.Learning-Goals'!$A$3:$B$100,2,FALSE)))"),"")</f>
        <v/>
      </c>
      <c r="Y1055" s="46" t="str">
        <f>IFERROR(__xludf.DUMMYFUNCTION("if(U1055="""","""",if($S1055,""Not aligned w/ a specific learning goal."",U1055&amp;"": ""&amp;vlookup(to_text(U1055),'1.Learning-Goals'!$A$3:$B$100,2,FALSE)))"),"")</f>
        <v/>
      </c>
      <c r="Z1055" s="46" t="str">
        <f>IFERROR(__xludf.DUMMYFUNCTION("if(V1055="""","""",if($S1055,""Not aligned w/ a specific learning goal."",V1055&amp;"": ""&amp;vlookup(to_text(V1055),'1.Learning-Goals'!$A$3:$B$100,2,FALSE)))"),"")</f>
        <v/>
      </c>
      <c r="AA1055" s="46" t="str">
        <f>IFERROR(__xludf.DUMMYFUNCTION("if(W1055="""","""",if($S1055,""Not aligned w/ a specific learning goal."",W1055&amp;"": ""&amp;vlookup(to_text(W1055),'1.Learning-Goals'!$A$3:$B$100,2,FALSE)))"),"")</f>
        <v/>
      </c>
      <c r="AB1055" s="48"/>
      <c r="AC1055" s="48"/>
      <c r="AD1055" s="48"/>
      <c r="AE1055" s="48"/>
      <c r="AF1055" s="48"/>
      <c r="AG1055" s="48"/>
      <c r="AH1055" s="48"/>
      <c r="AI1055" s="48"/>
    </row>
    <row r="1056">
      <c r="A1056" s="41"/>
      <c r="B1056" s="42" t="str">
        <f t="shared" si="1"/>
        <v/>
      </c>
      <c r="C1056" s="38" t="s">
        <v>2997</v>
      </c>
      <c r="D1056" s="43" t="s">
        <v>2998</v>
      </c>
      <c r="E1056" s="38" t="s">
        <v>2076</v>
      </c>
      <c r="F1056" s="38" t="s">
        <v>2125</v>
      </c>
      <c r="G1056" s="43" t="s">
        <v>65</v>
      </c>
      <c r="H1056" s="38" t="s">
        <v>7</v>
      </c>
      <c r="I1056" s="43" t="s">
        <v>2126</v>
      </c>
      <c r="J1056" s="43"/>
      <c r="K1056" s="43"/>
      <c r="L1056" s="43"/>
      <c r="M1056" s="43"/>
      <c r="N1056" s="43"/>
      <c r="O1056" s="38" t="s">
        <v>2977</v>
      </c>
      <c r="P1056" s="51" t="s">
        <v>2999</v>
      </c>
      <c r="Q1056" s="45">
        <v>44451.0</v>
      </c>
      <c r="R1056" s="46" t="str">
        <f>IFERROR(__xludf.DUMMYFUNCTION("if(isblank($A1056),"""",REGEXREPLACE($A1056,   "",?(\d),?"",  ""$1""&amp;""-""&amp;$H1056))"),"")</f>
        <v/>
      </c>
      <c r="S1056" s="47" t="b">
        <f t="shared" si="2"/>
        <v>0</v>
      </c>
      <c r="T1056" s="47" t="str">
        <f>IFERROR(__xludf.DUMMYFUNCTION("iferror(split(A1056,"","",TRUE,TRUE),"""")"),"")</f>
        <v/>
      </c>
      <c r="U1056" s="47"/>
      <c r="V1056" s="47"/>
      <c r="W1056" s="47"/>
      <c r="X1056" s="46" t="str">
        <f>IFERROR(__xludf.DUMMYFUNCTION("if(T1056="""","""",if($S1056,""Not aligned w/ a specific learning goal."",T1056&amp;"": ""&amp;vlookup(to_text(T1056),'1.Learning-Goals'!$A$3:$B$100,2,FALSE)))"),"")</f>
        <v/>
      </c>
      <c r="Y1056" s="46" t="str">
        <f>IFERROR(__xludf.DUMMYFUNCTION("if(U1056="""","""",if($S1056,""Not aligned w/ a specific learning goal."",U1056&amp;"": ""&amp;vlookup(to_text(U1056),'1.Learning-Goals'!$A$3:$B$100,2,FALSE)))"),"")</f>
        <v/>
      </c>
      <c r="Z1056" s="46" t="str">
        <f>IFERROR(__xludf.DUMMYFUNCTION("if(V1056="""","""",if($S1056,""Not aligned w/ a specific learning goal."",V1056&amp;"": ""&amp;vlookup(to_text(V1056),'1.Learning-Goals'!$A$3:$B$100,2,FALSE)))"),"")</f>
        <v/>
      </c>
      <c r="AA1056" s="46" t="str">
        <f>IFERROR(__xludf.DUMMYFUNCTION("if(W1056="""","""",if($S1056,""Not aligned w/ a specific learning goal."",W1056&amp;"": ""&amp;vlookup(to_text(W1056),'1.Learning-Goals'!$A$3:$B$100,2,FALSE)))"),"")</f>
        <v/>
      </c>
      <c r="AB1056" s="48"/>
      <c r="AC1056" s="48"/>
      <c r="AD1056" s="48"/>
      <c r="AE1056" s="48"/>
      <c r="AF1056" s="48"/>
      <c r="AG1056" s="48"/>
      <c r="AH1056" s="48"/>
      <c r="AI1056" s="48"/>
    </row>
    <row r="1057">
      <c r="A1057" s="41"/>
      <c r="B1057" s="42" t="str">
        <f t="shared" si="1"/>
        <v/>
      </c>
      <c r="C1057" s="38" t="s">
        <v>3000</v>
      </c>
      <c r="D1057" s="43" t="s">
        <v>3001</v>
      </c>
      <c r="E1057" s="38" t="s">
        <v>2076</v>
      </c>
      <c r="F1057" s="38" t="s">
        <v>2125</v>
      </c>
      <c r="G1057" s="43" t="s">
        <v>65</v>
      </c>
      <c r="H1057" s="38" t="s">
        <v>7</v>
      </c>
      <c r="I1057" s="43" t="s">
        <v>2126</v>
      </c>
      <c r="J1057" s="43"/>
      <c r="K1057" s="43"/>
      <c r="L1057" s="43"/>
      <c r="M1057" s="43"/>
      <c r="N1057" s="43"/>
      <c r="O1057" s="38" t="s">
        <v>2977</v>
      </c>
      <c r="P1057" s="51" t="s">
        <v>3002</v>
      </c>
      <c r="Q1057" s="45">
        <v>44451.0</v>
      </c>
      <c r="R1057" s="46" t="str">
        <f>IFERROR(__xludf.DUMMYFUNCTION("if(isblank($A1057),"""",REGEXREPLACE($A1057,   "",?(\d),?"",  ""$1""&amp;""-""&amp;$H1057))"),"")</f>
        <v/>
      </c>
      <c r="S1057" s="47" t="b">
        <f t="shared" si="2"/>
        <v>0</v>
      </c>
      <c r="T1057" s="47" t="str">
        <f>IFERROR(__xludf.DUMMYFUNCTION("iferror(split(A1057,"","",TRUE,TRUE),"""")"),"")</f>
        <v/>
      </c>
      <c r="U1057" s="47"/>
      <c r="V1057" s="47"/>
      <c r="W1057" s="47"/>
      <c r="X1057" s="46" t="str">
        <f>IFERROR(__xludf.DUMMYFUNCTION("if(T1057="""","""",if($S1057,""Not aligned w/ a specific learning goal."",T1057&amp;"": ""&amp;vlookup(to_text(T1057),'1.Learning-Goals'!$A$3:$B$100,2,FALSE)))"),"")</f>
        <v/>
      </c>
      <c r="Y1057" s="46" t="str">
        <f>IFERROR(__xludf.DUMMYFUNCTION("if(U1057="""","""",if($S1057,""Not aligned w/ a specific learning goal."",U1057&amp;"": ""&amp;vlookup(to_text(U1057),'1.Learning-Goals'!$A$3:$B$100,2,FALSE)))"),"")</f>
        <v/>
      </c>
      <c r="Z1057" s="46" t="str">
        <f>IFERROR(__xludf.DUMMYFUNCTION("if(V1057="""","""",if($S1057,""Not aligned w/ a specific learning goal."",V1057&amp;"": ""&amp;vlookup(to_text(V1057),'1.Learning-Goals'!$A$3:$B$100,2,FALSE)))"),"")</f>
        <v/>
      </c>
      <c r="AA1057" s="46" t="str">
        <f>IFERROR(__xludf.DUMMYFUNCTION("if(W1057="""","""",if($S1057,""Not aligned w/ a specific learning goal."",W1057&amp;"": ""&amp;vlookup(to_text(W1057),'1.Learning-Goals'!$A$3:$B$100,2,FALSE)))"),"")</f>
        <v/>
      </c>
      <c r="AB1057" s="48"/>
      <c r="AC1057" s="48"/>
      <c r="AD1057" s="48"/>
      <c r="AE1057" s="48"/>
      <c r="AF1057" s="48"/>
      <c r="AG1057" s="48"/>
      <c r="AH1057" s="48"/>
      <c r="AI1057" s="48"/>
    </row>
    <row r="1058">
      <c r="A1058" s="41"/>
      <c r="B1058" s="42" t="str">
        <f t="shared" si="1"/>
        <v/>
      </c>
      <c r="C1058" s="38" t="s">
        <v>3003</v>
      </c>
      <c r="D1058" s="43" t="s">
        <v>3004</v>
      </c>
      <c r="E1058" s="38" t="s">
        <v>2076</v>
      </c>
      <c r="F1058" s="38" t="s">
        <v>2125</v>
      </c>
      <c r="G1058" s="43" t="s">
        <v>65</v>
      </c>
      <c r="H1058" s="38" t="s">
        <v>7</v>
      </c>
      <c r="I1058" s="43" t="s">
        <v>2126</v>
      </c>
      <c r="J1058" s="43"/>
      <c r="K1058" s="43"/>
      <c r="L1058" s="43"/>
      <c r="M1058" s="43"/>
      <c r="N1058" s="43"/>
      <c r="O1058" s="38" t="s">
        <v>3005</v>
      </c>
      <c r="P1058" s="51" t="s">
        <v>3006</v>
      </c>
      <c r="Q1058" s="45">
        <v>44451.0</v>
      </c>
      <c r="R1058" s="46" t="str">
        <f>IFERROR(__xludf.DUMMYFUNCTION("if(isblank($A1058),"""",REGEXREPLACE($A1058,   "",?(\d),?"",  ""$1""&amp;""-""&amp;$H1058))"),"")</f>
        <v/>
      </c>
      <c r="S1058" s="47" t="b">
        <f t="shared" si="2"/>
        <v>0</v>
      </c>
      <c r="T1058" s="47" t="str">
        <f>IFERROR(__xludf.DUMMYFUNCTION("iferror(split(A1058,"","",TRUE,TRUE),"""")"),"")</f>
        <v/>
      </c>
      <c r="U1058" s="47"/>
      <c r="V1058" s="47"/>
      <c r="W1058" s="47"/>
      <c r="X1058" s="46" t="str">
        <f>IFERROR(__xludf.DUMMYFUNCTION("if(T1058="""","""",if($S1058,""Not aligned w/ a specific learning goal."",T1058&amp;"": ""&amp;vlookup(to_text(T1058),'1.Learning-Goals'!$A$3:$B$100,2,FALSE)))"),"")</f>
        <v/>
      </c>
      <c r="Y1058" s="46" t="str">
        <f>IFERROR(__xludf.DUMMYFUNCTION("if(U1058="""","""",if($S1058,""Not aligned w/ a specific learning goal."",U1058&amp;"": ""&amp;vlookup(to_text(U1058),'1.Learning-Goals'!$A$3:$B$100,2,FALSE)))"),"")</f>
        <v/>
      </c>
      <c r="Z1058" s="46" t="str">
        <f>IFERROR(__xludf.DUMMYFUNCTION("if(V1058="""","""",if($S1058,""Not aligned w/ a specific learning goal."",V1058&amp;"": ""&amp;vlookup(to_text(V1058),'1.Learning-Goals'!$A$3:$B$100,2,FALSE)))"),"")</f>
        <v/>
      </c>
      <c r="AA1058" s="46" t="str">
        <f>IFERROR(__xludf.DUMMYFUNCTION("if(W1058="""","""",if($S1058,""Not aligned w/ a specific learning goal."",W1058&amp;"": ""&amp;vlookup(to_text(W1058),'1.Learning-Goals'!$A$3:$B$100,2,FALSE)))"),"")</f>
        <v/>
      </c>
      <c r="AB1058" s="48"/>
      <c r="AC1058" s="48"/>
      <c r="AD1058" s="48"/>
      <c r="AE1058" s="48"/>
      <c r="AF1058" s="48"/>
      <c r="AG1058" s="48"/>
      <c r="AH1058" s="48"/>
      <c r="AI1058" s="48"/>
    </row>
    <row r="1059">
      <c r="A1059" s="41"/>
      <c r="B1059" s="42" t="str">
        <f t="shared" si="1"/>
        <v/>
      </c>
      <c r="C1059" s="38" t="s">
        <v>3007</v>
      </c>
      <c r="D1059" s="43" t="s">
        <v>3008</v>
      </c>
      <c r="E1059" s="38" t="s">
        <v>2076</v>
      </c>
      <c r="F1059" s="38" t="s">
        <v>2125</v>
      </c>
      <c r="G1059" s="43" t="s">
        <v>65</v>
      </c>
      <c r="H1059" s="38" t="s">
        <v>7</v>
      </c>
      <c r="I1059" s="43" t="s">
        <v>2126</v>
      </c>
      <c r="J1059" s="43"/>
      <c r="K1059" s="43"/>
      <c r="L1059" s="43"/>
      <c r="M1059" s="43"/>
      <c r="N1059" s="43"/>
      <c r="O1059" s="38" t="s">
        <v>3005</v>
      </c>
      <c r="P1059" s="51" t="s">
        <v>3009</v>
      </c>
      <c r="Q1059" s="45">
        <v>44451.0</v>
      </c>
      <c r="R1059" s="46" t="str">
        <f>IFERROR(__xludf.DUMMYFUNCTION("if(isblank($A1059),"""",REGEXREPLACE($A1059,   "",?(\d),?"",  ""$1""&amp;""-""&amp;$H1059))"),"")</f>
        <v/>
      </c>
      <c r="S1059" s="47" t="b">
        <f t="shared" si="2"/>
        <v>0</v>
      </c>
      <c r="T1059" s="47" t="str">
        <f>IFERROR(__xludf.DUMMYFUNCTION("iferror(split(A1059,"","",TRUE,TRUE),"""")"),"")</f>
        <v/>
      </c>
      <c r="U1059" s="47"/>
      <c r="V1059" s="47"/>
      <c r="W1059" s="47"/>
      <c r="X1059" s="46" t="str">
        <f>IFERROR(__xludf.DUMMYFUNCTION("if(T1059="""","""",if($S1059,""Not aligned w/ a specific learning goal."",T1059&amp;"": ""&amp;vlookup(to_text(T1059),'1.Learning-Goals'!$A$3:$B$100,2,FALSE)))"),"")</f>
        <v/>
      </c>
      <c r="Y1059" s="46" t="str">
        <f>IFERROR(__xludf.DUMMYFUNCTION("if(U1059="""","""",if($S1059,""Not aligned w/ a specific learning goal."",U1059&amp;"": ""&amp;vlookup(to_text(U1059),'1.Learning-Goals'!$A$3:$B$100,2,FALSE)))"),"")</f>
        <v/>
      </c>
      <c r="Z1059" s="46" t="str">
        <f>IFERROR(__xludf.DUMMYFUNCTION("if(V1059="""","""",if($S1059,""Not aligned w/ a specific learning goal."",V1059&amp;"": ""&amp;vlookup(to_text(V1059),'1.Learning-Goals'!$A$3:$B$100,2,FALSE)))"),"")</f>
        <v/>
      </c>
      <c r="AA1059" s="46" t="str">
        <f>IFERROR(__xludf.DUMMYFUNCTION("if(W1059="""","""",if($S1059,""Not aligned w/ a specific learning goal."",W1059&amp;"": ""&amp;vlookup(to_text(W1059),'1.Learning-Goals'!$A$3:$B$100,2,FALSE)))"),"")</f>
        <v/>
      </c>
      <c r="AB1059" s="48"/>
      <c r="AC1059" s="48"/>
      <c r="AD1059" s="48"/>
      <c r="AE1059" s="48"/>
      <c r="AF1059" s="48"/>
      <c r="AG1059" s="48"/>
      <c r="AH1059" s="48"/>
      <c r="AI1059" s="48"/>
    </row>
    <row r="1060">
      <c r="A1060" s="41"/>
      <c r="B1060" s="42" t="str">
        <f t="shared" si="1"/>
        <v/>
      </c>
      <c r="C1060" s="38" t="s">
        <v>3010</v>
      </c>
      <c r="D1060" s="43" t="s">
        <v>3011</v>
      </c>
      <c r="E1060" s="38" t="s">
        <v>2076</v>
      </c>
      <c r="F1060" s="38" t="s">
        <v>2125</v>
      </c>
      <c r="G1060" s="43" t="s">
        <v>65</v>
      </c>
      <c r="H1060" s="38" t="s">
        <v>7</v>
      </c>
      <c r="I1060" s="43" t="s">
        <v>2126</v>
      </c>
      <c r="J1060" s="43"/>
      <c r="K1060" s="43"/>
      <c r="L1060" s="43"/>
      <c r="M1060" s="43"/>
      <c r="N1060" s="43"/>
      <c r="O1060" s="38" t="s">
        <v>3005</v>
      </c>
      <c r="P1060" s="51" t="s">
        <v>3012</v>
      </c>
      <c r="Q1060" s="45">
        <v>44451.0</v>
      </c>
      <c r="R1060" s="46" t="str">
        <f>IFERROR(__xludf.DUMMYFUNCTION("if(isblank($A1060),"""",REGEXREPLACE($A1060,   "",?(\d),?"",  ""$1""&amp;""-""&amp;$H1060))"),"")</f>
        <v/>
      </c>
      <c r="S1060" s="47" t="b">
        <f t="shared" si="2"/>
        <v>0</v>
      </c>
      <c r="T1060" s="47" t="str">
        <f>IFERROR(__xludf.DUMMYFUNCTION("iferror(split(A1060,"","",TRUE,TRUE),"""")"),"")</f>
        <v/>
      </c>
      <c r="U1060" s="47"/>
      <c r="V1060" s="47"/>
      <c r="W1060" s="47"/>
      <c r="X1060" s="46" t="str">
        <f>IFERROR(__xludf.DUMMYFUNCTION("if(T1060="""","""",if($S1060,""Not aligned w/ a specific learning goal."",T1060&amp;"": ""&amp;vlookup(to_text(T1060),'1.Learning-Goals'!$A$3:$B$100,2,FALSE)))"),"")</f>
        <v/>
      </c>
      <c r="Y1060" s="46" t="str">
        <f>IFERROR(__xludf.DUMMYFUNCTION("if(U1060="""","""",if($S1060,""Not aligned w/ a specific learning goal."",U1060&amp;"": ""&amp;vlookup(to_text(U1060),'1.Learning-Goals'!$A$3:$B$100,2,FALSE)))"),"")</f>
        <v/>
      </c>
      <c r="Z1060" s="46" t="str">
        <f>IFERROR(__xludf.DUMMYFUNCTION("if(V1060="""","""",if($S1060,""Not aligned w/ a specific learning goal."",V1060&amp;"": ""&amp;vlookup(to_text(V1060),'1.Learning-Goals'!$A$3:$B$100,2,FALSE)))"),"")</f>
        <v/>
      </c>
      <c r="AA1060" s="46" t="str">
        <f>IFERROR(__xludf.DUMMYFUNCTION("if(W1060="""","""",if($S1060,""Not aligned w/ a specific learning goal."",W1060&amp;"": ""&amp;vlookup(to_text(W1060),'1.Learning-Goals'!$A$3:$B$100,2,FALSE)))"),"")</f>
        <v/>
      </c>
      <c r="AB1060" s="48"/>
      <c r="AC1060" s="48"/>
      <c r="AD1060" s="48"/>
      <c r="AE1060" s="48"/>
      <c r="AF1060" s="48"/>
      <c r="AG1060" s="48"/>
      <c r="AH1060" s="48"/>
      <c r="AI1060" s="48"/>
    </row>
    <row r="1061">
      <c r="A1061" s="41"/>
      <c r="B1061" s="42" t="str">
        <f t="shared" si="1"/>
        <v/>
      </c>
      <c r="C1061" s="38" t="s">
        <v>3013</v>
      </c>
      <c r="D1061" s="43" t="s">
        <v>3014</v>
      </c>
      <c r="E1061" s="38" t="s">
        <v>2076</v>
      </c>
      <c r="F1061" s="38" t="s">
        <v>2125</v>
      </c>
      <c r="G1061" s="43" t="s">
        <v>65</v>
      </c>
      <c r="H1061" s="38" t="s">
        <v>7</v>
      </c>
      <c r="I1061" s="43" t="s">
        <v>2126</v>
      </c>
      <c r="J1061" s="43"/>
      <c r="K1061" s="43"/>
      <c r="L1061" s="43"/>
      <c r="M1061" s="43"/>
      <c r="N1061" s="43"/>
      <c r="O1061" s="38" t="s">
        <v>3015</v>
      </c>
      <c r="P1061" s="51" t="s">
        <v>3016</v>
      </c>
      <c r="Q1061" s="45">
        <v>44451.0</v>
      </c>
      <c r="R1061" s="46" t="str">
        <f>IFERROR(__xludf.DUMMYFUNCTION("if(isblank($A1061),"""",REGEXREPLACE($A1061,   "",?(\d),?"",  ""$1""&amp;""-""&amp;$H1061))"),"")</f>
        <v/>
      </c>
      <c r="S1061" s="47" t="b">
        <f t="shared" si="2"/>
        <v>0</v>
      </c>
      <c r="T1061" s="47" t="str">
        <f>IFERROR(__xludf.DUMMYFUNCTION("iferror(split(A1061,"","",TRUE,TRUE),"""")"),"")</f>
        <v/>
      </c>
      <c r="U1061" s="47"/>
      <c r="V1061" s="47"/>
      <c r="W1061" s="47"/>
      <c r="X1061" s="46" t="str">
        <f>IFERROR(__xludf.DUMMYFUNCTION("if(T1061="""","""",if($S1061,""Not aligned w/ a specific learning goal."",T1061&amp;"": ""&amp;vlookup(to_text(T1061),'1.Learning-Goals'!$A$3:$B$100,2,FALSE)))"),"")</f>
        <v/>
      </c>
      <c r="Y1061" s="46" t="str">
        <f>IFERROR(__xludf.DUMMYFUNCTION("if(U1061="""","""",if($S1061,""Not aligned w/ a specific learning goal."",U1061&amp;"": ""&amp;vlookup(to_text(U1061),'1.Learning-Goals'!$A$3:$B$100,2,FALSE)))"),"")</f>
        <v/>
      </c>
      <c r="Z1061" s="46" t="str">
        <f>IFERROR(__xludf.DUMMYFUNCTION("if(V1061="""","""",if($S1061,""Not aligned w/ a specific learning goal."",V1061&amp;"": ""&amp;vlookup(to_text(V1061),'1.Learning-Goals'!$A$3:$B$100,2,FALSE)))"),"")</f>
        <v/>
      </c>
      <c r="AA1061" s="46" t="str">
        <f>IFERROR(__xludf.DUMMYFUNCTION("if(W1061="""","""",if($S1061,""Not aligned w/ a specific learning goal."",W1061&amp;"": ""&amp;vlookup(to_text(W1061),'1.Learning-Goals'!$A$3:$B$100,2,FALSE)))"),"")</f>
        <v/>
      </c>
      <c r="AB1061" s="48"/>
      <c r="AC1061" s="48"/>
      <c r="AD1061" s="48"/>
      <c r="AE1061" s="48"/>
      <c r="AF1061" s="48"/>
      <c r="AG1061" s="48"/>
      <c r="AH1061" s="48"/>
      <c r="AI1061" s="48"/>
    </row>
    <row r="1062">
      <c r="A1062" s="41"/>
      <c r="B1062" s="42" t="str">
        <f t="shared" si="1"/>
        <v/>
      </c>
      <c r="C1062" s="38" t="s">
        <v>3017</v>
      </c>
      <c r="D1062" s="43" t="s">
        <v>3018</v>
      </c>
      <c r="E1062" s="38" t="s">
        <v>2076</v>
      </c>
      <c r="F1062" s="38" t="s">
        <v>2125</v>
      </c>
      <c r="G1062" s="43" t="s">
        <v>65</v>
      </c>
      <c r="H1062" s="38" t="s">
        <v>7</v>
      </c>
      <c r="I1062" s="43" t="s">
        <v>2126</v>
      </c>
      <c r="J1062" s="43"/>
      <c r="K1062" s="43"/>
      <c r="L1062" s="43"/>
      <c r="M1062" s="43"/>
      <c r="N1062" s="43"/>
      <c r="O1062" s="38" t="s">
        <v>3015</v>
      </c>
      <c r="P1062" s="51" t="s">
        <v>3019</v>
      </c>
      <c r="Q1062" s="45">
        <v>44451.0</v>
      </c>
      <c r="R1062" s="46" t="str">
        <f>IFERROR(__xludf.DUMMYFUNCTION("if(isblank($A1062),"""",REGEXREPLACE($A1062,   "",?(\d),?"",  ""$1""&amp;""-""&amp;$H1062))"),"")</f>
        <v/>
      </c>
      <c r="S1062" s="47" t="b">
        <f t="shared" si="2"/>
        <v>0</v>
      </c>
      <c r="T1062" s="47" t="str">
        <f>IFERROR(__xludf.DUMMYFUNCTION("iferror(split(A1062,"","",TRUE,TRUE),"""")"),"")</f>
        <v/>
      </c>
      <c r="U1062" s="47"/>
      <c r="V1062" s="47"/>
      <c r="W1062" s="47"/>
      <c r="X1062" s="46" t="str">
        <f>IFERROR(__xludf.DUMMYFUNCTION("if(T1062="""","""",if($S1062,""Not aligned w/ a specific learning goal."",T1062&amp;"": ""&amp;vlookup(to_text(T1062),'1.Learning-Goals'!$A$3:$B$100,2,FALSE)))"),"")</f>
        <v/>
      </c>
      <c r="Y1062" s="46" t="str">
        <f>IFERROR(__xludf.DUMMYFUNCTION("if(U1062="""","""",if($S1062,""Not aligned w/ a specific learning goal."",U1062&amp;"": ""&amp;vlookup(to_text(U1062),'1.Learning-Goals'!$A$3:$B$100,2,FALSE)))"),"")</f>
        <v/>
      </c>
      <c r="Z1062" s="46" t="str">
        <f>IFERROR(__xludf.DUMMYFUNCTION("if(V1062="""","""",if($S1062,""Not aligned w/ a specific learning goal."",V1062&amp;"": ""&amp;vlookup(to_text(V1062),'1.Learning-Goals'!$A$3:$B$100,2,FALSE)))"),"")</f>
        <v/>
      </c>
      <c r="AA1062" s="46" t="str">
        <f>IFERROR(__xludf.DUMMYFUNCTION("if(W1062="""","""",if($S1062,""Not aligned w/ a specific learning goal."",W1062&amp;"": ""&amp;vlookup(to_text(W1062),'1.Learning-Goals'!$A$3:$B$100,2,FALSE)))"),"")</f>
        <v/>
      </c>
      <c r="AB1062" s="48"/>
      <c r="AC1062" s="48"/>
      <c r="AD1062" s="48"/>
      <c r="AE1062" s="48"/>
      <c r="AF1062" s="48"/>
      <c r="AG1062" s="48"/>
      <c r="AH1062" s="48"/>
      <c r="AI1062" s="48"/>
    </row>
    <row r="1063">
      <c r="A1063" s="41"/>
      <c r="B1063" s="42" t="str">
        <f t="shared" si="1"/>
        <v/>
      </c>
      <c r="C1063" s="38" t="s">
        <v>3020</v>
      </c>
      <c r="D1063" s="43" t="s">
        <v>3021</v>
      </c>
      <c r="E1063" s="38" t="s">
        <v>2076</v>
      </c>
      <c r="F1063" s="38" t="s">
        <v>2125</v>
      </c>
      <c r="G1063" s="43" t="s">
        <v>65</v>
      </c>
      <c r="H1063" s="38" t="s">
        <v>7</v>
      </c>
      <c r="I1063" s="43" t="s">
        <v>2126</v>
      </c>
      <c r="J1063" s="43"/>
      <c r="K1063" s="43"/>
      <c r="L1063" s="43"/>
      <c r="M1063" s="43"/>
      <c r="N1063" s="43"/>
      <c r="O1063" s="38" t="s">
        <v>3015</v>
      </c>
      <c r="P1063" s="51" t="s">
        <v>3022</v>
      </c>
      <c r="Q1063" s="45">
        <v>44451.0</v>
      </c>
      <c r="R1063" s="46" t="str">
        <f>IFERROR(__xludf.DUMMYFUNCTION("if(isblank($A1063),"""",REGEXREPLACE($A1063,   "",?(\d),?"",  ""$1""&amp;""-""&amp;$H1063))"),"")</f>
        <v/>
      </c>
      <c r="S1063" s="47" t="b">
        <f t="shared" si="2"/>
        <v>0</v>
      </c>
      <c r="T1063" s="47" t="str">
        <f>IFERROR(__xludf.DUMMYFUNCTION("iferror(split(A1063,"","",TRUE,TRUE),"""")"),"")</f>
        <v/>
      </c>
      <c r="U1063" s="47"/>
      <c r="V1063" s="47"/>
      <c r="W1063" s="47"/>
      <c r="X1063" s="46" t="str">
        <f>IFERROR(__xludf.DUMMYFUNCTION("if(T1063="""","""",if($S1063,""Not aligned w/ a specific learning goal."",T1063&amp;"": ""&amp;vlookup(to_text(T1063),'1.Learning-Goals'!$A$3:$B$100,2,FALSE)))"),"")</f>
        <v/>
      </c>
      <c r="Y1063" s="46" t="str">
        <f>IFERROR(__xludf.DUMMYFUNCTION("if(U1063="""","""",if($S1063,""Not aligned w/ a specific learning goal."",U1063&amp;"": ""&amp;vlookup(to_text(U1063),'1.Learning-Goals'!$A$3:$B$100,2,FALSE)))"),"")</f>
        <v/>
      </c>
      <c r="Z1063" s="46" t="str">
        <f>IFERROR(__xludf.DUMMYFUNCTION("if(V1063="""","""",if($S1063,""Not aligned w/ a specific learning goal."",V1063&amp;"": ""&amp;vlookup(to_text(V1063),'1.Learning-Goals'!$A$3:$B$100,2,FALSE)))"),"")</f>
        <v/>
      </c>
      <c r="AA1063" s="46" t="str">
        <f>IFERROR(__xludf.DUMMYFUNCTION("if(W1063="""","""",if($S1063,""Not aligned w/ a specific learning goal."",W1063&amp;"": ""&amp;vlookup(to_text(W1063),'1.Learning-Goals'!$A$3:$B$100,2,FALSE)))"),"")</f>
        <v/>
      </c>
      <c r="AB1063" s="48"/>
      <c r="AC1063" s="48"/>
      <c r="AD1063" s="48"/>
      <c r="AE1063" s="48"/>
      <c r="AF1063" s="48"/>
      <c r="AG1063" s="48"/>
      <c r="AH1063" s="48"/>
      <c r="AI1063" s="48"/>
    </row>
    <row r="1064">
      <c r="A1064" s="41"/>
      <c r="B1064" s="42" t="str">
        <f t="shared" si="1"/>
        <v/>
      </c>
      <c r="C1064" s="38" t="s">
        <v>3023</v>
      </c>
      <c r="D1064" s="43" t="s">
        <v>3024</v>
      </c>
      <c r="E1064" s="38" t="s">
        <v>2076</v>
      </c>
      <c r="F1064" s="38" t="s">
        <v>2125</v>
      </c>
      <c r="G1064" s="43" t="s">
        <v>65</v>
      </c>
      <c r="H1064" s="38" t="s">
        <v>7</v>
      </c>
      <c r="I1064" s="43" t="s">
        <v>2126</v>
      </c>
      <c r="J1064" s="43"/>
      <c r="K1064" s="43"/>
      <c r="L1064" s="43"/>
      <c r="M1064" s="43"/>
      <c r="N1064" s="43"/>
      <c r="O1064" s="38" t="s">
        <v>3025</v>
      </c>
      <c r="P1064" s="51" t="s">
        <v>3026</v>
      </c>
      <c r="Q1064" s="45">
        <v>44451.0</v>
      </c>
      <c r="R1064" s="46" t="str">
        <f>IFERROR(__xludf.DUMMYFUNCTION("if(isblank($A1064),"""",REGEXREPLACE($A1064,   "",?(\d),?"",  ""$1""&amp;""-""&amp;$H1064))"),"")</f>
        <v/>
      </c>
      <c r="S1064" s="47" t="b">
        <f t="shared" si="2"/>
        <v>0</v>
      </c>
      <c r="T1064" s="47" t="str">
        <f>IFERROR(__xludf.DUMMYFUNCTION("iferror(split(A1064,"","",TRUE,TRUE),"""")"),"")</f>
        <v/>
      </c>
      <c r="U1064" s="47"/>
      <c r="V1064" s="47"/>
      <c r="W1064" s="47"/>
      <c r="X1064" s="46" t="str">
        <f>IFERROR(__xludf.DUMMYFUNCTION("if(T1064="""","""",if($S1064,""Not aligned w/ a specific learning goal."",T1064&amp;"": ""&amp;vlookup(to_text(T1064),'1.Learning-Goals'!$A$3:$B$100,2,FALSE)))"),"")</f>
        <v/>
      </c>
      <c r="Y1064" s="46" t="str">
        <f>IFERROR(__xludf.DUMMYFUNCTION("if(U1064="""","""",if($S1064,""Not aligned w/ a specific learning goal."",U1064&amp;"": ""&amp;vlookup(to_text(U1064),'1.Learning-Goals'!$A$3:$B$100,2,FALSE)))"),"")</f>
        <v/>
      </c>
      <c r="Z1064" s="46" t="str">
        <f>IFERROR(__xludf.DUMMYFUNCTION("if(V1064="""","""",if($S1064,""Not aligned w/ a specific learning goal."",V1064&amp;"": ""&amp;vlookup(to_text(V1064),'1.Learning-Goals'!$A$3:$B$100,2,FALSE)))"),"")</f>
        <v/>
      </c>
      <c r="AA1064" s="46" t="str">
        <f>IFERROR(__xludf.DUMMYFUNCTION("if(W1064="""","""",if($S1064,""Not aligned w/ a specific learning goal."",W1064&amp;"": ""&amp;vlookup(to_text(W1064),'1.Learning-Goals'!$A$3:$B$100,2,FALSE)))"),"")</f>
        <v/>
      </c>
      <c r="AB1064" s="48"/>
      <c r="AC1064" s="48"/>
      <c r="AD1064" s="48"/>
      <c r="AE1064" s="48"/>
      <c r="AF1064" s="48"/>
      <c r="AG1064" s="48"/>
      <c r="AH1064" s="48"/>
      <c r="AI1064" s="48"/>
    </row>
    <row r="1065">
      <c r="A1065" s="41"/>
      <c r="B1065" s="42" t="str">
        <f t="shared" si="1"/>
        <v/>
      </c>
      <c r="C1065" s="38" t="s">
        <v>3027</v>
      </c>
      <c r="D1065" s="43" t="s">
        <v>3028</v>
      </c>
      <c r="E1065" s="38" t="s">
        <v>2076</v>
      </c>
      <c r="F1065" s="38" t="s">
        <v>2125</v>
      </c>
      <c r="G1065" s="43" t="s">
        <v>65</v>
      </c>
      <c r="H1065" s="38" t="s">
        <v>7</v>
      </c>
      <c r="I1065" s="43" t="s">
        <v>2126</v>
      </c>
      <c r="J1065" s="43"/>
      <c r="K1065" s="43"/>
      <c r="L1065" s="43"/>
      <c r="M1065" s="43"/>
      <c r="N1065" s="43"/>
      <c r="O1065" s="38" t="s">
        <v>3025</v>
      </c>
      <c r="P1065" s="51" t="s">
        <v>3029</v>
      </c>
      <c r="Q1065" s="45">
        <v>44451.0</v>
      </c>
      <c r="R1065" s="46" t="str">
        <f>IFERROR(__xludf.DUMMYFUNCTION("if(isblank($A1065),"""",REGEXREPLACE($A1065,   "",?(\d),?"",  ""$1""&amp;""-""&amp;$H1065))"),"")</f>
        <v/>
      </c>
      <c r="S1065" s="47" t="b">
        <f t="shared" si="2"/>
        <v>0</v>
      </c>
      <c r="T1065" s="47" t="str">
        <f>IFERROR(__xludf.DUMMYFUNCTION("iferror(split(A1065,"","",TRUE,TRUE),"""")"),"")</f>
        <v/>
      </c>
      <c r="U1065" s="47"/>
      <c r="V1065" s="47"/>
      <c r="W1065" s="47"/>
      <c r="X1065" s="46" t="str">
        <f>IFERROR(__xludf.DUMMYFUNCTION("if(T1065="""","""",if($S1065,""Not aligned w/ a specific learning goal."",T1065&amp;"": ""&amp;vlookup(to_text(T1065),'1.Learning-Goals'!$A$3:$B$100,2,FALSE)))"),"")</f>
        <v/>
      </c>
      <c r="Y1065" s="46" t="str">
        <f>IFERROR(__xludf.DUMMYFUNCTION("if(U1065="""","""",if($S1065,""Not aligned w/ a specific learning goal."",U1065&amp;"": ""&amp;vlookup(to_text(U1065),'1.Learning-Goals'!$A$3:$B$100,2,FALSE)))"),"")</f>
        <v/>
      </c>
      <c r="Z1065" s="46" t="str">
        <f>IFERROR(__xludf.DUMMYFUNCTION("if(V1065="""","""",if($S1065,""Not aligned w/ a specific learning goal."",V1065&amp;"": ""&amp;vlookup(to_text(V1065),'1.Learning-Goals'!$A$3:$B$100,2,FALSE)))"),"")</f>
        <v/>
      </c>
      <c r="AA1065" s="46" t="str">
        <f>IFERROR(__xludf.DUMMYFUNCTION("if(W1065="""","""",if($S1065,""Not aligned w/ a specific learning goal."",W1065&amp;"": ""&amp;vlookup(to_text(W1065),'1.Learning-Goals'!$A$3:$B$100,2,FALSE)))"),"")</f>
        <v/>
      </c>
      <c r="AB1065" s="48"/>
      <c r="AC1065" s="48"/>
      <c r="AD1065" s="48"/>
      <c r="AE1065" s="48"/>
      <c r="AF1065" s="48"/>
      <c r="AG1065" s="48"/>
      <c r="AH1065" s="48"/>
      <c r="AI1065" s="48"/>
    </row>
    <row r="1066">
      <c r="A1066" s="41"/>
      <c r="B1066" s="42" t="str">
        <f t="shared" si="1"/>
        <v/>
      </c>
      <c r="C1066" s="38" t="s">
        <v>3030</v>
      </c>
      <c r="D1066" s="43" t="s">
        <v>3031</v>
      </c>
      <c r="E1066" s="38" t="s">
        <v>2076</v>
      </c>
      <c r="F1066" s="38" t="s">
        <v>2125</v>
      </c>
      <c r="G1066" s="43" t="s">
        <v>65</v>
      </c>
      <c r="H1066" s="38" t="s">
        <v>7</v>
      </c>
      <c r="I1066" s="43" t="s">
        <v>2126</v>
      </c>
      <c r="J1066" s="43"/>
      <c r="K1066" s="43"/>
      <c r="L1066" s="43"/>
      <c r="M1066" s="43"/>
      <c r="N1066" s="43"/>
      <c r="O1066" s="38" t="s">
        <v>3025</v>
      </c>
      <c r="P1066" s="51" t="s">
        <v>3032</v>
      </c>
      <c r="Q1066" s="45">
        <v>44451.0</v>
      </c>
      <c r="R1066" s="46" t="str">
        <f>IFERROR(__xludf.DUMMYFUNCTION("if(isblank($A1066),"""",REGEXREPLACE($A1066,   "",?(\d),?"",  ""$1""&amp;""-""&amp;$H1066))"),"")</f>
        <v/>
      </c>
      <c r="S1066" s="47" t="b">
        <f t="shared" si="2"/>
        <v>0</v>
      </c>
      <c r="T1066" s="47" t="str">
        <f>IFERROR(__xludf.DUMMYFUNCTION("iferror(split(A1066,"","",TRUE,TRUE),"""")"),"")</f>
        <v/>
      </c>
      <c r="U1066" s="47"/>
      <c r="V1066" s="47"/>
      <c r="W1066" s="47"/>
      <c r="X1066" s="46" t="str">
        <f>IFERROR(__xludf.DUMMYFUNCTION("if(T1066="""","""",if($S1066,""Not aligned w/ a specific learning goal."",T1066&amp;"": ""&amp;vlookup(to_text(T1066),'1.Learning-Goals'!$A$3:$B$100,2,FALSE)))"),"")</f>
        <v/>
      </c>
      <c r="Y1066" s="46" t="str">
        <f>IFERROR(__xludf.DUMMYFUNCTION("if(U1066="""","""",if($S1066,""Not aligned w/ a specific learning goal."",U1066&amp;"": ""&amp;vlookup(to_text(U1066),'1.Learning-Goals'!$A$3:$B$100,2,FALSE)))"),"")</f>
        <v/>
      </c>
      <c r="Z1066" s="46" t="str">
        <f>IFERROR(__xludf.DUMMYFUNCTION("if(V1066="""","""",if($S1066,""Not aligned w/ a specific learning goal."",V1066&amp;"": ""&amp;vlookup(to_text(V1066),'1.Learning-Goals'!$A$3:$B$100,2,FALSE)))"),"")</f>
        <v/>
      </c>
      <c r="AA1066" s="46" t="str">
        <f>IFERROR(__xludf.DUMMYFUNCTION("if(W1066="""","""",if($S1066,""Not aligned w/ a specific learning goal."",W1066&amp;"": ""&amp;vlookup(to_text(W1066),'1.Learning-Goals'!$A$3:$B$100,2,FALSE)))"),"")</f>
        <v/>
      </c>
      <c r="AB1066" s="48"/>
      <c r="AC1066" s="48"/>
      <c r="AD1066" s="48"/>
      <c r="AE1066" s="48"/>
      <c r="AF1066" s="48"/>
      <c r="AG1066" s="48"/>
      <c r="AH1066" s="48"/>
      <c r="AI1066" s="48"/>
    </row>
    <row r="1067">
      <c r="A1067" s="41"/>
      <c r="B1067" s="42" t="str">
        <f t="shared" si="1"/>
        <v/>
      </c>
      <c r="C1067" s="38" t="s">
        <v>3033</v>
      </c>
      <c r="D1067" s="43" t="s">
        <v>3034</v>
      </c>
      <c r="E1067" s="38" t="s">
        <v>2076</v>
      </c>
      <c r="F1067" s="38" t="s">
        <v>2125</v>
      </c>
      <c r="G1067" s="43" t="s">
        <v>65</v>
      </c>
      <c r="H1067" s="38" t="s">
        <v>7</v>
      </c>
      <c r="I1067" s="43" t="s">
        <v>2126</v>
      </c>
      <c r="J1067" s="43"/>
      <c r="K1067" s="43"/>
      <c r="L1067" s="43"/>
      <c r="M1067" s="43"/>
      <c r="N1067" s="43"/>
      <c r="O1067" s="38" t="s">
        <v>3025</v>
      </c>
      <c r="P1067" s="51" t="s">
        <v>3035</v>
      </c>
      <c r="Q1067" s="45">
        <v>44451.0</v>
      </c>
      <c r="R1067" s="46" t="str">
        <f>IFERROR(__xludf.DUMMYFUNCTION("if(isblank($A1067),"""",REGEXREPLACE($A1067,   "",?(\d),?"",  ""$1""&amp;""-""&amp;$H1067))"),"")</f>
        <v/>
      </c>
      <c r="S1067" s="47" t="b">
        <f t="shared" si="2"/>
        <v>0</v>
      </c>
      <c r="T1067" s="47" t="str">
        <f>IFERROR(__xludf.DUMMYFUNCTION("iferror(split(A1067,"","",TRUE,TRUE),"""")"),"")</f>
        <v/>
      </c>
      <c r="U1067" s="47"/>
      <c r="V1067" s="47"/>
      <c r="W1067" s="47"/>
      <c r="X1067" s="46" t="str">
        <f>IFERROR(__xludf.DUMMYFUNCTION("if(T1067="""","""",if($S1067,""Not aligned w/ a specific learning goal."",T1067&amp;"": ""&amp;vlookup(to_text(T1067),'1.Learning-Goals'!$A$3:$B$100,2,FALSE)))"),"")</f>
        <v/>
      </c>
      <c r="Y1067" s="46" t="str">
        <f>IFERROR(__xludf.DUMMYFUNCTION("if(U1067="""","""",if($S1067,""Not aligned w/ a specific learning goal."",U1067&amp;"": ""&amp;vlookup(to_text(U1067),'1.Learning-Goals'!$A$3:$B$100,2,FALSE)))"),"")</f>
        <v/>
      </c>
      <c r="Z1067" s="46" t="str">
        <f>IFERROR(__xludf.DUMMYFUNCTION("if(V1067="""","""",if($S1067,""Not aligned w/ a specific learning goal."",V1067&amp;"": ""&amp;vlookup(to_text(V1067),'1.Learning-Goals'!$A$3:$B$100,2,FALSE)))"),"")</f>
        <v/>
      </c>
      <c r="AA1067" s="46" t="str">
        <f>IFERROR(__xludf.DUMMYFUNCTION("if(W1067="""","""",if($S1067,""Not aligned w/ a specific learning goal."",W1067&amp;"": ""&amp;vlookup(to_text(W1067),'1.Learning-Goals'!$A$3:$B$100,2,FALSE)))"),"")</f>
        <v/>
      </c>
      <c r="AB1067" s="48"/>
      <c r="AC1067" s="48"/>
      <c r="AD1067" s="48"/>
      <c r="AE1067" s="48"/>
      <c r="AF1067" s="48"/>
      <c r="AG1067" s="48"/>
      <c r="AH1067" s="48"/>
      <c r="AI1067" s="48"/>
    </row>
    <row r="1068">
      <c r="A1068" s="41"/>
      <c r="B1068" s="42" t="str">
        <f t="shared" si="1"/>
        <v/>
      </c>
      <c r="C1068" s="38" t="s">
        <v>3036</v>
      </c>
      <c r="D1068" s="43" t="s">
        <v>3037</v>
      </c>
      <c r="E1068" s="38" t="s">
        <v>2076</v>
      </c>
      <c r="F1068" s="38" t="s">
        <v>2125</v>
      </c>
      <c r="G1068" s="43" t="s">
        <v>65</v>
      </c>
      <c r="H1068" s="38" t="s">
        <v>7</v>
      </c>
      <c r="I1068" s="43" t="s">
        <v>2126</v>
      </c>
      <c r="J1068" s="43"/>
      <c r="K1068" s="43"/>
      <c r="L1068" s="43"/>
      <c r="M1068" s="43"/>
      <c r="N1068" s="43"/>
      <c r="O1068" s="38" t="s">
        <v>3025</v>
      </c>
      <c r="P1068" s="51" t="s">
        <v>3038</v>
      </c>
      <c r="Q1068" s="45">
        <v>44451.0</v>
      </c>
      <c r="R1068" s="46" t="str">
        <f>IFERROR(__xludf.DUMMYFUNCTION("if(isblank($A1068),"""",REGEXREPLACE($A1068,   "",?(\d),?"",  ""$1""&amp;""-""&amp;$H1068))"),"")</f>
        <v/>
      </c>
      <c r="S1068" s="47" t="b">
        <f t="shared" si="2"/>
        <v>0</v>
      </c>
      <c r="T1068" s="47" t="str">
        <f>IFERROR(__xludf.DUMMYFUNCTION("iferror(split(A1068,"","",TRUE,TRUE),"""")"),"")</f>
        <v/>
      </c>
      <c r="U1068" s="47"/>
      <c r="V1068" s="47"/>
      <c r="W1068" s="47"/>
      <c r="X1068" s="46" t="str">
        <f>IFERROR(__xludf.DUMMYFUNCTION("if(T1068="""","""",if($S1068,""Not aligned w/ a specific learning goal."",T1068&amp;"": ""&amp;vlookup(to_text(T1068),'1.Learning-Goals'!$A$3:$B$100,2,FALSE)))"),"")</f>
        <v/>
      </c>
      <c r="Y1068" s="46" t="str">
        <f>IFERROR(__xludf.DUMMYFUNCTION("if(U1068="""","""",if($S1068,""Not aligned w/ a specific learning goal."",U1068&amp;"": ""&amp;vlookup(to_text(U1068),'1.Learning-Goals'!$A$3:$B$100,2,FALSE)))"),"")</f>
        <v/>
      </c>
      <c r="Z1068" s="46" t="str">
        <f>IFERROR(__xludf.DUMMYFUNCTION("if(V1068="""","""",if($S1068,""Not aligned w/ a specific learning goal."",V1068&amp;"": ""&amp;vlookup(to_text(V1068),'1.Learning-Goals'!$A$3:$B$100,2,FALSE)))"),"")</f>
        <v/>
      </c>
      <c r="AA1068" s="46" t="str">
        <f>IFERROR(__xludf.DUMMYFUNCTION("if(W1068="""","""",if($S1068,""Not aligned w/ a specific learning goal."",W1068&amp;"": ""&amp;vlookup(to_text(W1068),'1.Learning-Goals'!$A$3:$B$100,2,FALSE)))"),"")</f>
        <v/>
      </c>
      <c r="AB1068" s="48"/>
      <c r="AC1068" s="48"/>
      <c r="AD1068" s="48"/>
      <c r="AE1068" s="48"/>
      <c r="AF1068" s="48"/>
      <c r="AG1068" s="48"/>
      <c r="AH1068" s="48"/>
      <c r="AI1068" s="48"/>
    </row>
    <row r="1069">
      <c r="A1069" s="41"/>
      <c r="B1069" s="42" t="str">
        <f t="shared" si="1"/>
        <v/>
      </c>
      <c r="C1069" s="38" t="s">
        <v>3039</v>
      </c>
      <c r="D1069" s="43" t="s">
        <v>3040</v>
      </c>
      <c r="E1069" s="38" t="s">
        <v>2076</v>
      </c>
      <c r="F1069" s="38" t="s">
        <v>2125</v>
      </c>
      <c r="G1069" s="43" t="s">
        <v>65</v>
      </c>
      <c r="H1069" s="38" t="s">
        <v>7</v>
      </c>
      <c r="I1069" s="43" t="s">
        <v>2126</v>
      </c>
      <c r="J1069" s="43"/>
      <c r="K1069" s="43"/>
      <c r="L1069" s="43"/>
      <c r="M1069" s="43"/>
      <c r="N1069" s="43"/>
      <c r="O1069" s="38" t="s">
        <v>3025</v>
      </c>
      <c r="P1069" s="51" t="s">
        <v>3041</v>
      </c>
      <c r="Q1069" s="45">
        <v>44451.0</v>
      </c>
      <c r="R1069" s="46" t="str">
        <f>IFERROR(__xludf.DUMMYFUNCTION("if(isblank($A1069),"""",REGEXREPLACE($A1069,   "",?(\d),?"",  ""$1""&amp;""-""&amp;$H1069))"),"")</f>
        <v/>
      </c>
      <c r="S1069" s="47" t="b">
        <f t="shared" si="2"/>
        <v>0</v>
      </c>
      <c r="T1069" s="47" t="str">
        <f>IFERROR(__xludf.DUMMYFUNCTION("iferror(split(A1069,"","",TRUE,TRUE),"""")"),"")</f>
        <v/>
      </c>
      <c r="U1069" s="47"/>
      <c r="V1069" s="47"/>
      <c r="W1069" s="47"/>
      <c r="X1069" s="46" t="str">
        <f>IFERROR(__xludf.DUMMYFUNCTION("if(T1069="""","""",if($S1069,""Not aligned w/ a specific learning goal."",T1069&amp;"": ""&amp;vlookup(to_text(T1069),'1.Learning-Goals'!$A$3:$B$100,2,FALSE)))"),"")</f>
        <v/>
      </c>
      <c r="Y1069" s="46" t="str">
        <f>IFERROR(__xludf.DUMMYFUNCTION("if(U1069="""","""",if($S1069,""Not aligned w/ a specific learning goal."",U1069&amp;"": ""&amp;vlookup(to_text(U1069),'1.Learning-Goals'!$A$3:$B$100,2,FALSE)))"),"")</f>
        <v/>
      </c>
      <c r="Z1069" s="46" t="str">
        <f>IFERROR(__xludf.DUMMYFUNCTION("if(V1069="""","""",if($S1069,""Not aligned w/ a specific learning goal."",V1069&amp;"": ""&amp;vlookup(to_text(V1069),'1.Learning-Goals'!$A$3:$B$100,2,FALSE)))"),"")</f>
        <v/>
      </c>
      <c r="AA1069" s="46" t="str">
        <f>IFERROR(__xludf.DUMMYFUNCTION("if(W1069="""","""",if($S1069,""Not aligned w/ a specific learning goal."",W1069&amp;"": ""&amp;vlookup(to_text(W1069),'1.Learning-Goals'!$A$3:$B$100,2,FALSE)))"),"")</f>
        <v/>
      </c>
      <c r="AB1069" s="48"/>
      <c r="AC1069" s="48"/>
      <c r="AD1069" s="48"/>
      <c r="AE1069" s="48"/>
      <c r="AF1069" s="48"/>
      <c r="AG1069" s="48"/>
      <c r="AH1069" s="48"/>
      <c r="AI1069" s="48"/>
    </row>
    <row r="1070">
      <c r="A1070" s="41"/>
      <c r="B1070" s="42" t="str">
        <f t="shared" si="1"/>
        <v/>
      </c>
      <c r="C1070" s="38" t="s">
        <v>3042</v>
      </c>
      <c r="D1070" s="43" t="s">
        <v>3043</v>
      </c>
      <c r="E1070" s="38" t="s">
        <v>2076</v>
      </c>
      <c r="F1070" s="38" t="s">
        <v>2125</v>
      </c>
      <c r="G1070" s="43" t="s">
        <v>65</v>
      </c>
      <c r="H1070" s="38" t="s">
        <v>7</v>
      </c>
      <c r="I1070" s="43" t="s">
        <v>2126</v>
      </c>
      <c r="J1070" s="43"/>
      <c r="K1070" s="43"/>
      <c r="L1070" s="43"/>
      <c r="M1070" s="43"/>
      <c r="N1070" s="43"/>
      <c r="O1070" s="38" t="s">
        <v>3025</v>
      </c>
      <c r="P1070" s="51" t="s">
        <v>3044</v>
      </c>
      <c r="Q1070" s="45">
        <v>44451.0</v>
      </c>
      <c r="R1070" s="46" t="str">
        <f>IFERROR(__xludf.DUMMYFUNCTION("if(isblank($A1070),"""",REGEXREPLACE($A1070,   "",?(\d),?"",  ""$1""&amp;""-""&amp;$H1070))"),"")</f>
        <v/>
      </c>
      <c r="S1070" s="47" t="b">
        <f t="shared" si="2"/>
        <v>0</v>
      </c>
      <c r="T1070" s="47" t="str">
        <f>IFERROR(__xludf.DUMMYFUNCTION("iferror(split(A1070,"","",TRUE,TRUE),"""")"),"")</f>
        <v/>
      </c>
      <c r="U1070" s="47"/>
      <c r="V1070" s="47"/>
      <c r="W1070" s="47"/>
      <c r="X1070" s="46" t="str">
        <f>IFERROR(__xludf.DUMMYFUNCTION("if(T1070="""","""",if($S1070,""Not aligned w/ a specific learning goal."",T1070&amp;"": ""&amp;vlookup(to_text(T1070),'1.Learning-Goals'!$A$3:$B$100,2,FALSE)))"),"")</f>
        <v/>
      </c>
      <c r="Y1070" s="46" t="str">
        <f>IFERROR(__xludf.DUMMYFUNCTION("if(U1070="""","""",if($S1070,""Not aligned w/ a specific learning goal."",U1070&amp;"": ""&amp;vlookup(to_text(U1070),'1.Learning-Goals'!$A$3:$B$100,2,FALSE)))"),"")</f>
        <v/>
      </c>
      <c r="Z1070" s="46" t="str">
        <f>IFERROR(__xludf.DUMMYFUNCTION("if(V1070="""","""",if($S1070,""Not aligned w/ a specific learning goal."",V1070&amp;"": ""&amp;vlookup(to_text(V1070),'1.Learning-Goals'!$A$3:$B$100,2,FALSE)))"),"")</f>
        <v/>
      </c>
      <c r="AA1070" s="46" t="str">
        <f>IFERROR(__xludf.DUMMYFUNCTION("if(W1070="""","""",if($S1070,""Not aligned w/ a specific learning goal."",W1070&amp;"": ""&amp;vlookup(to_text(W1070),'1.Learning-Goals'!$A$3:$B$100,2,FALSE)))"),"")</f>
        <v/>
      </c>
      <c r="AB1070" s="48"/>
      <c r="AC1070" s="48"/>
      <c r="AD1070" s="48"/>
      <c r="AE1070" s="48"/>
      <c r="AF1070" s="48"/>
      <c r="AG1070" s="48"/>
      <c r="AH1070" s="48"/>
      <c r="AI1070" s="48"/>
    </row>
    <row r="1071">
      <c r="A1071" s="41"/>
      <c r="B1071" s="42" t="str">
        <f t="shared" si="1"/>
        <v/>
      </c>
      <c r="C1071" s="38" t="s">
        <v>3045</v>
      </c>
      <c r="D1071" s="43" t="s">
        <v>3046</v>
      </c>
      <c r="E1071" s="38" t="s">
        <v>2076</v>
      </c>
      <c r="F1071" s="38" t="s">
        <v>2125</v>
      </c>
      <c r="G1071" s="43" t="s">
        <v>65</v>
      </c>
      <c r="H1071" s="38" t="s">
        <v>7</v>
      </c>
      <c r="I1071" s="43" t="s">
        <v>2126</v>
      </c>
      <c r="J1071" s="43"/>
      <c r="K1071" s="43"/>
      <c r="L1071" s="43"/>
      <c r="M1071" s="43"/>
      <c r="N1071" s="43"/>
      <c r="O1071" s="38" t="s">
        <v>3025</v>
      </c>
      <c r="P1071" s="51" t="s">
        <v>3047</v>
      </c>
      <c r="Q1071" s="45">
        <v>44451.0</v>
      </c>
      <c r="R1071" s="46" t="str">
        <f>IFERROR(__xludf.DUMMYFUNCTION("if(isblank($A1071),"""",REGEXREPLACE($A1071,   "",?(\d),?"",  ""$1""&amp;""-""&amp;$H1071))"),"")</f>
        <v/>
      </c>
      <c r="S1071" s="47" t="b">
        <f t="shared" si="2"/>
        <v>0</v>
      </c>
      <c r="T1071" s="47" t="str">
        <f>IFERROR(__xludf.DUMMYFUNCTION("iferror(split(A1071,"","",TRUE,TRUE),"""")"),"")</f>
        <v/>
      </c>
      <c r="U1071" s="47"/>
      <c r="V1071" s="47"/>
      <c r="W1071" s="47"/>
      <c r="X1071" s="46" t="str">
        <f>IFERROR(__xludf.DUMMYFUNCTION("if(T1071="""","""",if($S1071,""Not aligned w/ a specific learning goal."",T1071&amp;"": ""&amp;vlookup(to_text(T1071),'1.Learning-Goals'!$A$3:$B$100,2,FALSE)))"),"")</f>
        <v/>
      </c>
      <c r="Y1071" s="46" t="str">
        <f>IFERROR(__xludf.DUMMYFUNCTION("if(U1071="""","""",if($S1071,""Not aligned w/ a specific learning goal."",U1071&amp;"": ""&amp;vlookup(to_text(U1071),'1.Learning-Goals'!$A$3:$B$100,2,FALSE)))"),"")</f>
        <v/>
      </c>
      <c r="Z1071" s="46" t="str">
        <f>IFERROR(__xludf.DUMMYFUNCTION("if(V1071="""","""",if($S1071,""Not aligned w/ a specific learning goal."",V1071&amp;"": ""&amp;vlookup(to_text(V1071),'1.Learning-Goals'!$A$3:$B$100,2,FALSE)))"),"")</f>
        <v/>
      </c>
      <c r="AA1071" s="46" t="str">
        <f>IFERROR(__xludf.DUMMYFUNCTION("if(W1071="""","""",if($S1071,""Not aligned w/ a specific learning goal."",W1071&amp;"": ""&amp;vlookup(to_text(W1071),'1.Learning-Goals'!$A$3:$B$100,2,FALSE)))"),"")</f>
        <v/>
      </c>
      <c r="AB1071" s="48"/>
      <c r="AC1071" s="48"/>
      <c r="AD1071" s="48"/>
      <c r="AE1071" s="48"/>
      <c r="AF1071" s="48"/>
      <c r="AG1071" s="48"/>
      <c r="AH1071" s="48"/>
      <c r="AI1071" s="48"/>
    </row>
    <row r="1072">
      <c r="A1072" s="41"/>
      <c r="B1072" s="42" t="str">
        <f t="shared" si="1"/>
        <v/>
      </c>
      <c r="C1072" s="38" t="s">
        <v>3048</v>
      </c>
      <c r="D1072" s="43" t="s">
        <v>3049</v>
      </c>
      <c r="E1072" s="38" t="s">
        <v>2076</v>
      </c>
      <c r="F1072" s="38" t="s">
        <v>2125</v>
      </c>
      <c r="G1072" s="43" t="s">
        <v>65</v>
      </c>
      <c r="H1072" s="38" t="s">
        <v>7</v>
      </c>
      <c r="I1072" s="43" t="s">
        <v>2126</v>
      </c>
      <c r="J1072" s="43"/>
      <c r="K1072" s="43"/>
      <c r="L1072" s="43"/>
      <c r="M1072" s="43"/>
      <c r="N1072" s="43"/>
      <c r="O1072" s="38" t="s">
        <v>3025</v>
      </c>
      <c r="P1072" s="51" t="s">
        <v>3050</v>
      </c>
      <c r="Q1072" s="45">
        <v>44451.0</v>
      </c>
      <c r="R1072" s="46" t="str">
        <f>IFERROR(__xludf.DUMMYFUNCTION("if(isblank($A1072),"""",REGEXREPLACE($A1072,   "",?(\d),?"",  ""$1""&amp;""-""&amp;$H1072))"),"")</f>
        <v/>
      </c>
      <c r="S1072" s="47" t="b">
        <f t="shared" si="2"/>
        <v>0</v>
      </c>
      <c r="T1072" s="47" t="str">
        <f>IFERROR(__xludf.DUMMYFUNCTION("iferror(split(A1072,"","",TRUE,TRUE),"""")"),"")</f>
        <v/>
      </c>
      <c r="U1072" s="47"/>
      <c r="V1072" s="47"/>
      <c r="W1072" s="47"/>
      <c r="X1072" s="46" t="str">
        <f>IFERROR(__xludf.DUMMYFUNCTION("if(T1072="""","""",if($S1072,""Not aligned w/ a specific learning goal."",T1072&amp;"": ""&amp;vlookup(to_text(T1072),'1.Learning-Goals'!$A$3:$B$100,2,FALSE)))"),"")</f>
        <v/>
      </c>
      <c r="Y1072" s="46" t="str">
        <f>IFERROR(__xludf.DUMMYFUNCTION("if(U1072="""","""",if($S1072,""Not aligned w/ a specific learning goal."",U1072&amp;"": ""&amp;vlookup(to_text(U1072),'1.Learning-Goals'!$A$3:$B$100,2,FALSE)))"),"")</f>
        <v/>
      </c>
      <c r="Z1072" s="46" t="str">
        <f>IFERROR(__xludf.DUMMYFUNCTION("if(V1072="""","""",if($S1072,""Not aligned w/ a specific learning goal."",V1072&amp;"": ""&amp;vlookup(to_text(V1072),'1.Learning-Goals'!$A$3:$B$100,2,FALSE)))"),"")</f>
        <v/>
      </c>
      <c r="AA1072" s="46" t="str">
        <f>IFERROR(__xludf.DUMMYFUNCTION("if(W1072="""","""",if($S1072,""Not aligned w/ a specific learning goal."",W1072&amp;"": ""&amp;vlookup(to_text(W1072),'1.Learning-Goals'!$A$3:$B$100,2,FALSE)))"),"")</f>
        <v/>
      </c>
      <c r="AB1072" s="48"/>
      <c r="AC1072" s="48"/>
      <c r="AD1072" s="48"/>
      <c r="AE1072" s="48"/>
      <c r="AF1072" s="48"/>
      <c r="AG1072" s="48"/>
      <c r="AH1072" s="48"/>
      <c r="AI1072" s="48"/>
    </row>
    <row r="1073">
      <c r="A1073" s="41"/>
      <c r="B1073" s="42" t="str">
        <f t="shared" si="1"/>
        <v/>
      </c>
      <c r="C1073" s="38" t="s">
        <v>3051</v>
      </c>
      <c r="D1073" s="43" t="s">
        <v>3052</v>
      </c>
      <c r="E1073" s="38" t="s">
        <v>2076</v>
      </c>
      <c r="F1073" s="38" t="s">
        <v>2125</v>
      </c>
      <c r="G1073" s="43" t="s">
        <v>65</v>
      </c>
      <c r="H1073" s="38" t="s">
        <v>7</v>
      </c>
      <c r="I1073" s="43" t="s">
        <v>2126</v>
      </c>
      <c r="J1073" s="43"/>
      <c r="K1073" s="43"/>
      <c r="L1073" s="43"/>
      <c r="M1073" s="43"/>
      <c r="N1073" s="43"/>
      <c r="O1073" s="38" t="s">
        <v>3025</v>
      </c>
      <c r="P1073" s="51" t="s">
        <v>3053</v>
      </c>
      <c r="Q1073" s="45">
        <v>44451.0</v>
      </c>
      <c r="R1073" s="46" t="str">
        <f>IFERROR(__xludf.DUMMYFUNCTION("if(isblank($A1073),"""",REGEXREPLACE($A1073,   "",?(\d),?"",  ""$1""&amp;""-""&amp;$H1073))"),"")</f>
        <v/>
      </c>
      <c r="S1073" s="47" t="b">
        <f t="shared" si="2"/>
        <v>0</v>
      </c>
      <c r="T1073" s="47" t="str">
        <f>IFERROR(__xludf.DUMMYFUNCTION("iferror(split(A1073,"","",TRUE,TRUE),"""")"),"")</f>
        <v/>
      </c>
      <c r="U1073" s="47"/>
      <c r="V1073" s="47"/>
      <c r="W1073" s="47"/>
      <c r="X1073" s="46" t="str">
        <f>IFERROR(__xludf.DUMMYFUNCTION("if(T1073="""","""",if($S1073,""Not aligned w/ a specific learning goal."",T1073&amp;"": ""&amp;vlookup(to_text(T1073),'1.Learning-Goals'!$A$3:$B$100,2,FALSE)))"),"")</f>
        <v/>
      </c>
      <c r="Y1073" s="46" t="str">
        <f>IFERROR(__xludf.DUMMYFUNCTION("if(U1073="""","""",if($S1073,""Not aligned w/ a specific learning goal."",U1073&amp;"": ""&amp;vlookup(to_text(U1073),'1.Learning-Goals'!$A$3:$B$100,2,FALSE)))"),"")</f>
        <v/>
      </c>
      <c r="Z1073" s="46" t="str">
        <f>IFERROR(__xludf.DUMMYFUNCTION("if(V1073="""","""",if($S1073,""Not aligned w/ a specific learning goal."",V1073&amp;"": ""&amp;vlookup(to_text(V1073),'1.Learning-Goals'!$A$3:$B$100,2,FALSE)))"),"")</f>
        <v/>
      </c>
      <c r="AA1073" s="46" t="str">
        <f>IFERROR(__xludf.DUMMYFUNCTION("if(W1073="""","""",if($S1073,""Not aligned w/ a specific learning goal."",W1073&amp;"": ""&amp;vlookup(to_text(W1073),'1.Learning-Goals'!$A$3:$B$100,2,FALSE)))"),"")</f>
        <v/>
      </c>
      <c r="AB1073" s="48"/>
      <c r="AC1073" s="48"/>
      <c r="AD1073" s="48"/>
      <c r="AE1073" s="48"/>
      <c r="AF1073" s="48"/>
      <c r="AG1073" s="48"/>
      <c r="AH1073" s="48"/>
      <c r="AI1073" s="48"/>
    </row>
    <row r="1074">
      <c r="A1074" s="41"/>
      <c r="B1074" s="42" t="str">
        <f t="shared" si="1"/>
        <v/>
      </c>
      <c r="C1074" s="38" t="s">
        <v>3054</v>
      </c>
      <c r="D1074" s="43" t="s">
        <v>3055</v>
      </c>
      <c r="E1074" s="38" t="s">
        <v>2076</v>
      </c>
      <c r="F1074" s="38" t="s">
        <v>2125</v>
      </c>
      <c r="G1074" s="43" t="s">
        <v>65</v>
      </c>
      <c r="H1074" s="38" t="s">
        <v>7</v>
      </c>
      <c r="I1074" s="43" t="s">
        <v>2126</v>
      </c>
      <c r="J1074" s="43"/>
      <c r="K1074" s="43"/>
      <c r="L1074" s="43"/>
      <c r="M1074" s="43"/>
      <c r="N1074" s="43"/>
      <c r="O1074" s="38" t="s">
        <v>3025</v>
      </c>
      <c r="P1074" s="51" t="s">
        <v>3056</v>
      </c>
      <c r="Q1074" s="45">
        <v>44451.0</v>
      </c>
      <c r="R1074" s="46" t="str">
        <f>IFERROR(__xludf.DUMMYFUNCTION("if(isblank($A1074),"""",REGEXREPLACE($A1074,   "",?(\d),?"",  ""$1""&amp;""-""&amp;$H1074))"),"")</f>
        <v/>
      </c>
      <c r="S1074" s="47" t="b">
        <f t="shared" si="2"/>
        <v>0</v>
      </c>
      <c r="T1074" s="47" t="str">
        <f>IFERROR(__xludf.DUMMYFUNCTION("iferror(split(A1074,"","",TRUE,TRUE),"""")"),"")</f>
        <v/>
      </c>
      <c r="U1074" s="47"/>
      <c r="V1074" s="47"/>
      <c r="W1074" s="47"/>
      <c r="X1074" s="46" t="str">
        <f>IFERROR(__xludf.DUMMYFUNCTION("if(T1074="""","""",if($S1074,""Not aligned w/ a specific learning goal."",T1074&amp;"": ""&amp;vlookup(to_text(T1074),'1.Learning-Goals'!$A$3:$B$100,2,FALSE)))"),"")</f>
        <v/>
      </c>
      <c r="Y1074" s="46" t="str">
        <f>IFERROR(__xludf.DUMMYFUNCTION("if(U1074="""","""",if($S1074,""Not aligned w/ a specific learning goal."",U1074&amp;"": ""&amp;vlookup(to_text(U1074),'1.Learning-Goals'!$A$3:$B$100,2,FALSE)))"),"")</f>
        <v/>
      </c>
      <c r="Z1074" s="46" t="str">
        <f>IFERROR(__xludf.DUMMYFUNCTION("if(V1074="""","""",if($S1074,""Not aligned w/ a specific learning goal."",V1074&amp;"": ""&amp;vlookup(to_text(V1074),'1.Learning-Goals'!$A$3:$B$100,2,FALSE)))"),"")</f>
        <v/>
      </c>
      <c r="AA1074" s="46" t="str">
        <f>IFERROR(__xludf.DUMMYFUNCTION("if(W1074="""","""",if($S1074,""Not aligned w/ a specific learning goal."",W1074&amp;"": ""&amp;vlookup(to_text(W1074),'1.Learning-Goals'!$A$3:$B$100,2,FALSE)))"),"")</f>
        <v/>
      </c>
      <c r="AB1074" s="48"/>
      <c r="AC1074" s="48"/>
      <c r="AD1074" s="48"/>
      <c r="AE1074" s="48"/>
      <c r="AF1074" s="48"/>
      <c r="AG1074" s="48"/>
      <c r="AH1074" s="48"/>
      <c r="AI1074" s="48"/>
    </row>
    <row r="1075">
      <c r="A1075" s="41"/>
      <c r="B1075" s="42" t="str">
        <f t="shared" si="1"/>
        <v/>
      </c>
      <c r="C1075" s="38" t="s">
        <v>3057</v>
      </c>
      <c r="D1075" s="43" t="s">
        <v>3058</v>
      </c>
      <c r="E1075" s="38" t="s">
        <v>2076</v>
      </c>
      <c r="F1075" s="38" t="s">
        <v>2125</v>
      </c>
      <c r="G1075" s="43" t="s">
        <v>65</v>
      </c>
      <c r="H1075" s="38" t="s">
        <v>7</v>
      </c>
      <c r="I1075" s="43" t="s">
        <v>2126</v>
      </c>
      <c r="J1075" s="43"/>
      <c r="K1075" s="43"/>
      <c r="L1075" s="43"/>
      <c r="M1075" s="43"/>
      <c r="N1075" s="43"/>
      <c r="O1075" s="38" t="s">
        <v>3025</v>
      </c>
      <c r="P1075" s="51" t="s">
        <v>3059</v>
      </c>
      <c r="Q1075" s="45">
        <v>44451.0</v>
      </c>
      <c r="R1075" s="46" t="str">
        <f>IFERROR(__xludf.DUMMYFUNCTION("if(isblank($A1075),"""",REGEXREPLACE($A1075,   "",?(\d),?"",  ""$1""&amp;""-""&amp;$H1075))"),"")</f>
        <v/>
      </c>
      <c r="S1075" s="47" t="b">
        <f t="shared" si="2"/>
        <v>0</v>
      </c>
      <c r="T1075" s="47" t="str">
        <f>IFERROR(__xludf.DUMMYFUNCTION("iferror(split(A1075,"","",TRUE,TRUE),"""")"),"")</f>
        <v/>
      </c>
      <c r="U1075" s="47"/>
      <c r="V1075" s="47"/>
      <c r="W1075" s="47"/>
      <c r="X1075" s="46" t="str">
        <f>IFERROR(__xludf.DUMMYFUNCTION("if(T1075="""","""",if($S1075,""Not aligned w/ a specific learning goal."",T1075&amp;"": ""&amp;vlookup(to_text(T1075),'1.Learning-Goals'!$A$3:$B$100,2,FALSE)))"),"")</f>
        <v/>
      </c>
      <c r="Y1075" s="46" t="str">
        <f>IFERROR(__xludf.DUMMYFUNCTION("if(U1075="""","""",if($S1075,""Not aligned w/ a specific learning goal."",U1075&amp;"": ""&amp;vlookup(to_text(U1075),'1.Learning-Goals'!$A$3:$B$100,2,FALSE)))"),"")</f>
        <v/>
      </c>
      <c r="Z1075" s="46" t="str">
        <f>IFERROR(__xludf.DUMMYFUNCTION("if(V1075="""","""",if($S1075,""Not aligned w/ a specific learning goal."",V1075&amp;"": ""&amp;vlookup(to_text(V1075),'1.Learning-Goals'!$A$3:$B$100,2,FALSE)))"),"")</f>
        <v/>
      </c>
      <c r="AA1075" s="46" t="str">
        <f>IFERROR(__xludf.DUMMYFUNCTION("if(W1075="""","""",if($S1075,""Not aligned w/ a specific learning goal."",W1075&amp;"": ""&amp;vlookup(to_text(W1075),'1.Learning-Goals'!$A$3:$B$100,2,FALSE)))"),"")</f>
        <v/>
      </c>
      <c r="AB1075" s="48"/>
      <c r="AC1075" s="48"/>
      <c r="AD1075" s="48"/>
      <c r="AE1075" s="48"/>
      <c r="AF1075" s="48"/>
      <c r="AG1075" s="48"/>
      <c r="AH1075" s="48"/>
      <c r="AI1075" s="48"/>
    </row>
    <row r="1076">
      <c r="A1076" s="41"/>
      <c r="B1076" s="42" t="str">
        <f t="shared" si="1"/>
        <v/>
      </c>
      <c r="C1076" s="38" t="s">
        <v>3060</v>
      </c>
      <c r="D1076" s="43" t="s">
        <v>3061</v>
      </c>
      <c r="E1076" s="38" t="s">
        <v>2076</v>
      </c>
      <c r="F1076" s="38" t="s">
        <v>2125</v>
      </c>
      <c r="G1076" s="43" t="s">
        <v>65</v>
      </c>
      <c r="H1076" s="38" t="s">
        <v>7</v>
      </c>
      <c r="I1076" s="43" t="s">
        <v>2126</v>
      </c>
      <c r="J1076" s="43"/>
      <c r="K1076" s="43"/>
      <c r="L1076" s="43"/>
      <c r="M1076" s="43"/>
      <c r="N1076" s="43"/>
      <c r="O1076" s="38" t="s">
        <v>3025</v>
      </c>
      <c r="P1076" s="51" t="s">
        <v>3062</v>
      </c>
      <c r="Q1076" s="45">
        <v>44451.0</v>
      </c>
      <c r="R1076" s="46" t="str">
        <f>IFERROR(__xludf.DUMMYFUNCTION("if(isblank($A1076),"""",REGEXREPLACE($A1076,   "",?(\d),?"",  ""$1""&amp;""-""&amp;$H1076))"),"")</f>
        <v/>
      </c>
      <c r="S1076" s="47" t="b">
        <f t="shared" si="2"/>
        <v>0</v>
      </c>
      <c r="T1076" s="47" t="str">
        <f>IFERROR(__xludf.DUMMYFUNCTION("iferror(split(A1076,"","",TRUE,TRUE),"""")"),"")</f>
        <v/>
      </c>
      <c r="U1076" s="47"/>
      <c r="V1076" s="47"/>
      <c r="W1076" s="47"/>
      <c r="X1076" s="46" t="str">
        <f>IFERROR(__xludf.DUMMYFUNCTION("if(T1076="""","""",if($S1076,""Not aligned w/ a specific learning goal."",T1076&amp;"": ""&amp;vlookup(to_text(T1076),'1.Learning-Goals'!$A$3:$B$100,2,FALSE)))"),"")</f>
        <v/>
      </c>
      <c r="Y1076" s="46" t="str">
        <f>IFERROR(__xludf.DUMMYFUNCTION("if(U1076="""","""",if($S1076,""Not aligned w/ a specific learning goal."",U1076&amp;"": ""&amp;vlookup(to_text(U1076),'1.Learning-Goals'!$A$3:$B$100,2,FALSE)))"),"")</f>
        <v/>
      </c>
      <c r="Z1076" s="46" t="str">
        <f>IFERROR(__xludf.DUMMYFUNCTION("if(V1076="""","""",if($S1076,""Not aligned w/ a specific learning goal."",V1076&amp;"": ""&amp;vlookup(to_text(V1076),'1.Learning-Goals'!$A$3:$B$100,2,FALSE)))"),"")</f>
        <v/>
      </c>
      <c r="AA1076" s="46" t="str">
        <f>IFERROR(__xludf.DUMMYFUNCTION("if(W1076="""","""",if($S1076,""Not aligned w/ a specific learning goal."",W1076&amp;"": ""&amp;vlookup(to_text(W1076),'1.Learning-Goals'!$A$3:$B$100,2,FALSE)))"),"")</f>
        <v/>
      </c>
      <c r="AB1076" s="48"/>
      <c r="AC1076" s="48"/>
      <c r="AD1076" s="48"/>
      <c r="AE1076" s="48"/>
      <c r="AF1076" s="48"/>
      <c r="AG1076" s="48"/>
      <c r="AH1076" s="48"/>
      <c r="AI1076" s="48"/>
    </row>
    <row r="1077">
      <c r="A1077" s="41"/>
      <c r="B1077" s="42" t="str">
        <f t="shared" si="1"/>
        <v/>
      </c>
      <c r="C1077" s="38" t="s">
        <v>3063</v>
      </c>
      <c r="D1077" s="43" t="s">
        <v>3064</v>
      </c>
      <c r="E1077" s="38" t="s">
        <v>2076</v>
      </c>
      <c r="F1077" s="38" t="s">
        <v>2125</v>
      </c>
      <c r="G1077" s="43" t="s">
        <v>65</v>
      </c>
      <c r="H1077" s="38" t="s">
        <v>7</v>
      </c>
      <c r="I1077" s="43" t="s">
        <v>2126</v>
      </c>
      <c r="J1077" s="43"/>
      <c r="K1077" s="43"/>
      <c r="L1077" s="43"/>
      <c r="M1077" s="43"/>
      <c r="N1077" s="43"/>
      <c r="O1077" s="38" t="s">
        <v>3025</v>
      </c>
      <c r="P1077" s="51" t="s">
        <v>3065</v>
      </c>
      <c r="Q1077" s="45">
        <v>44451.0</v>
      </c>
      <c r="R1077" s="46" t="str">
        <f>IFERROR(__xludf.DUMMYFUNCTION("if(isblank($A1077),"""",REGEXREPLACE($A1077,   "",?(\d),?"",  ""$1""&amp;""-""&amp;$H1077))"),"")</f>
        <v/>
      </c>
      <c r="S1077" s="47" t="b">
        <f t="shared" si="2"/>
        <v>0</v>
      </c>
      <c r="T1077" s="47" t="str">
        <f>IFERROR(__xludf.DUMMYFUNCTION("iferror(split(A1077,"","",TRUE,TRUE),"""")"),"")</f>
        <v/>
      </c>
      <c r="U1077" s="47"/>
      <c r="V1077" s="47"/>
      <c r="W1077" s="47"/>
      <c r="X1077" s="46" t="str">
        <f>IFERROR(__xludf.DUMMYFUNCTION("if(T1077="""","""",if($S1077,""Not aligned w/ a specific learning goal."",T1077&amp;"": ""&amp;vlookup(to_text(T1077),'1.Learning-Goals'!$A$3:$B$100,2,FALSE)))"),"")</f>
        <v/>
      </c>
      <c r="Y1077" s="46" t="str">
        <f>IFERROR(__xludf.DUMMYFUNCTION("if(U1077="""","""",if($S1077,""Not aligned w/ a specific learning goal."",U1077&amp;"": ""&amp;vlookup(to_text(U1077),'1.Learning-Goals'!$A$3:$B$100,2,FALSE)))"),"")</f>
        <v/>
      </c>
      <c r="Z1077" s="46" t="str">
        <f>IFERROR(__xludf.DUMMYFUNCTION("if(V1077="""","""",if($S1077,""Not aligned w/ a specific learning goal."",V1077&amp;"": ""&amp;vlookup(to_text(V1077),'1.Learning-Goals'!$A$3:$B$100,2,FALSE)))"),"")</f>
        <v/>
      </c>
      <c r="AA1077" s="46" t="str">
        <f>IFERROR(__xludf.DUMMYFUNCTION("if(W1077="""","""",if($S1077,""Not aligned w/ a specific learning goal."",W1077&amp;"": ""&amp;vlookup(to_text(W1077),'1.Learning-Goals'!$A$3:$B$100,2,FALSE)))"),"")</f>
        <v/>
      </c>
      <c r="AB1077" s="48"/>
      <c r="AC1077" s="48"/>
      <c r="AD1077" s="48"/>
      <c r="AE1077" s="48"/>
      <c r="AF1077" s="48"/>
      <c r="AG1077" s="48"/>
      <c r="AH1077" s="48"/>
      <c r="AI1077" s="48"/>
    </row>
    <row r="1078">
      <c r="A1078" s="41"/>
      <c r="B1078" s="42" t="str">
        <f t="shared" si="1"/>
        <v/>
      </c>
      <c r="C1078" s="38" t="s">
        <v>3066</v>
      </c>
      <c r="D1078" s="43" t="s">
        <v>3067</v>
      </c>
      <c r="E1078" s="38" t="s">
        <v>2076</v>
      </c>
      <c r="F1078" s="38" t="s">
        <v>2125</v>
      </c>
      <c r="G1078" s="43" t="s">
        <v>65</v>
      </c>
      <c r="H1078" s="38" t="s">
        <v>7</v>
      </c>
      <c r="I1078" s="43" t="s">
        <v>2126</v>
      </c>
      <c r="J1078" s="43"/>
      <c r="K1078" s="43"/>
      <c r="L1078" s="43"/>
      <c r="M1078" s="43"/>
      <c r="N1078" s="43"/>
      <c r="O1078" s="38" t="s">
        <v>3025</v>
      </c>
      <c r="P1078" s="51" t="s">
        <v>3068</v>
      </c>
      <c r="Q1078" s="45">
        <v>44451.0</v>
      </c>
      <c r="R1078" s="46" t="str">
        <f>IFERROR(__xludf.DUMMYFUNCTION("if(isblank($A1078),"""",REGEXREPLACE($A1078,   "",?(\d),?"",  ""$1""&amp;""-""&amp;$H1078))"),"")</f>
        <v/>
      </c>
      <c r="S1078" s="47" t="b">
        <f t="shared" si="2"/>
        <v>0</v>
      </c>
      <c r="T1078" s="47" t="str">
        <f>IFERROR(__xludf.DUMMYFUNCTION("iferror(split(A1078,"","",TRUE,TRUE),"""")"),"")</f>
        <v/>
      </c>
      <c r="U1078" s="47"/>
      <c r="V1078" s="47"/>
      <c r="W1078" s="47"/>
      <c r="X1078" s="46" t="str">
        <f>IFERROR(__xludf.DUMMYFUNCTION("if(T1078="""","""",if($S1078,""Not aligned w/ a specific learning goal."",T1078&amp;"": ""&amp;vlookup(to_text(T1078),'1.Learning-Goals'!$A$3:$B$100,2,FALSE)))"),"")</f>
        <v/>
      </c>
      <c r="Y1078" s="46" t="str">
        <f>IFERROR(__xludf.DUMMYFUNCTION("if(U1078="""","""",if($S1078,""Not aligned w/ a specific learning goal."",U1078&amp;"": ""&amp;vlookup(to_text(U1078),'1.Learning-Goals'!$A$3:$B$100,2,FALSE)))"),"")</f>
        <v/>
      </c>
      <c r="Z1078" s="46" t="str">
        <f>IFERROR(__xludf.DUMMYFUNCTION("if(V1078="""","""",if($S1078,""Not aligned w/ a specific learning goal."",V1078&amp;"": ""&amp;vlookup(to_text(V1078),'1.Learning-Goals'!$A$3:$B$100,2,FALSE)))"),"")</f>
        <v/>
      </c>
      <c r="AA1078" s="46" t="str">
        <f>IFERROR(__xludf.DUMMYFUNCTION("if(W1078="""","""",if($S1078,""Not aligned w/ a specific learning goal."",W1078&amp;"": ""&amp;vlookup(to_text(W1078),'1.Learning-Goals'!$A$3:$B$100,2,FALSE)))"),"")</f>
        <v/>
      </c>
      <c r="AB1078" s="48"/>
      <c r="AC1078" s="48"/>
      <c r="AD1078" s="48"/>
      <c r="AE1078" s="48"/>
      <c r="AF1078" s="48"/>
      <c r="AG1078" s="48"/>
      <c r="AH1078" s="48"/>
      <c r="AI1078" s="48"/>
    </row>
    <row r="1079">
      <c r="A1079" s="41"/>
      <c r="B1079" s="42" t="str">
        <f t="shared" si="1"/>
        <v/>
      </c>
      <c r="C1079" s="38" t="s">
        <v>3069</v>
      </c>
      <c r="D1079" s="43" t="s">
        <v>3070</v>
      </c>
      <c r="E1079" s="38" t="s">
        <v>2076</v>
      </c>
      <c r="F1079" s="38" t="s">
        <v>2125</v>
      </c>
      <c r="G1079" s="43" t="s">
        <v>65</v>
      </c>
      <c r="H1079" s="38" t="s">
        <v>7</v>
      </c>
      <c r="I1079" s="43" t="s">
        <v>2126</v>
      </c>
      <c r="J1079" s="43"/>
      <c r="K1079" s="43"/>
      <c r="L1079" s="43"/>
      <c r="M1079" s="43"/>
      <c r="N1079" s="43"/>
      <c r="O1079" s="38" t="s">
        <v>3025</v>
      </c>
      <c r="P1079" s="51" t="s">
        <v>3071</v>
      </c>
      <c r="Q1079" s="45">
        <v>44451.0</v>
      </c>
      <c r="R1079" s="46" t="str">
        <f>IFERROR(__xludf.DUMMYFUNCTION("if(isblank($A1079),"""",REGEXREPLACE($A1079,   "",?(\d),?"",  ""$1""&amp;""-""&amp;$H1079))"),"")</f>
        <v/>
      </c>
      <c r="S1079" s="47" t="b">
        <f t="shared" si="2"/>
        <v>0</v>
      </c>
      <c r="T1079" s="47" t="str">
        <f>IFERROR(__xludf.DUMMYFUNCTION("iferror(split(A1079,"","",TRUE,TRUE),"""")"),"")</f>
        <v/>
      </c>
      <c r="U1079" s="47"/>
      <c r="V1079" s="47"/>
      <c r="W1079" s="47"/>
      <c r="X1079" s="46" t="str">
        <f>IFERROR(__xludf.DUMMYFUNCTION("if(T1079="""","""",if($S1079,""Not aligned w/ a specific learning goal."",T1079&amp;"": ""&amp;vlookup(to_text(T1079),'1.Learning-Goals'!$A$3:$B$100,2,FALSE)))"),"")</f>
        <v/>
      </c>
      <c r="Y1079" s="46" t="str">
        <f>IFERROR(__xludf.DUMMYFUNCTION("if(U1079="""","""",if($S1079,""Not aligned w/ a specific learning goal."",U1079&amp;"": ""&amp;vlookup(to_text(U1079),'1.Learning-Goals'!$A$3:$B$100,2,FALSE)))"),"")</f>
        <v/>
      </c>
      <c r="Z1079" s="46" t="str">
        <f>IFERROR(__xludf.DUMMYFUNCTION("if(V1079="""","""",if($S1079,""Not aligned w/ a specific learning goal."",V1079&amp;"": ""&amp;vlookup(to_text(V1079),'1.Learning-Goals'!$A$3:$B$100,2,FALSE)))"),"")</f>
        <v/>
      </c>
      <c r="AA1079" s="46" t="str">
        <f>IFERROR(__xludf.DUMMYFUNCTION("if(W1079="""","""",if($S1079,""Not aligned w/ a specific learning goal."",W1079&amp;"": ""&amp;vlookup(to_text(W1079),'1.Learning-Goals'!$A$3:$B$100,2,FALSE)))"),"")</f>
        <v/>
      </c>
      <c r="AB1079" s="48"/>
      <c r="AC1079" s="48"/>
      <c r="AD1079" s="48"/>
      <c r="AE1079" s="48"/>
      <c r="AF1079" s="48"/>
      <c r="AG1079" s="48"/>
      <c r="AH1079" s="48"/>
      <c r="AI1079" s="48"/>
    </row>
    <row r="1080">
      <c r="A1080" s="41"/>
      <c r="B1080" s="42" t="str">
        <f t="shared" si="1"/>
        <v/>
      </c>
      <c r="C1080" s="38" t="s">
        <v>3072</v>
      </c>
      <c r="D1080" s="43" t="s">
        <v>3073</v>
      </c>
      <c r="E1080" s="38" t="s">
        <v>2076</v>
      </c>
      <c r="F1080" s="38" t="s">
        <v>2125</v>
      </c>
      <c r="G1080" s="43" t="s">
        <v>65</v>
      </c>
      <c r="H1080" s="38" t="s">
        <v>7</v>
      </c>
      <c r="I1080" s="43" t="s">
        <v>2126</v>
      </c>
      <c r="J1080" s="43"/>
      <c r="K1080" s="43"/>
      <c r="L1080" s="43"/>
      <c r="M1080" s="43"/>
      <c r="N1080" s="43"/>
      <c r="O1080" s="38" t="s">
        <v>3025</v>
      </c>
      <c r="P1080" s="51" t="s">
        <v>3074</v>
      </c>
      <c r="Q1080" s="45">
        <v>44451.0</v>
      </c>
      <c r="R1080" s="46" t="str">
        <f>IFERROR(__xludf.DUMMYFUNCTION("if(isblank($A1080),"""",REGEXREPLACE($A1080,   "",?(\d),?"",  ""$1""&amp;""-""&amp;$H1080))"),"")</f>
        <v/>
      </c>
      <c r="S1080" s="47" t="b">
        <f t="shared" si="2"/>
        <v>0</v>
      </c>
      <c r="T1080" s="47" t="str">
        <f>IFERROR(__xludf.DUMMYFUNCTION("iferror(split(A1080,"","",TRUE,TRUE),"""")"),"")</f>
        <v/>
      </c>
      <c r="U1080" s="47"/>
      <c r="V1080" s="47"/>
      <c r="W1080" s="47"/>
      <c r="X1080" s="46" t="str">
        <f>IFERROR(__xludf.DUMMYFUNCTION("if(T1080="""","""",if($S1080,""Not aligned w/ a specific learning goal."",T1080&amp;"": ""&amp;vlookup(to_text(T1080),'1.Learning-Goals'!$A$3:$B$100,2,FALSE)))"),"")</f>
        <v/>
      </c>
      <c r="Y1080" s="46" t="str">
        <f>IFERROR(__xludf.DUMMYFUNCTION("if(U1080="""","""",if($S1080,""Not aligned w/ a specific learning goal."",U1080&amp;"": ""&amp;vlookup(to_text(U1080),'1.Learning-Goals'!$A$3:$B$100,2,FALSE)))"),"")</f>
        <v/>
      </c>
      <c r="Z1080" s="46" t="str">
        <f>IFERROR(__xludf.DUMMYFUNCTION("if(V1080="""","""",if($S1080,""Not aligned w/ a specific learning goal."",V1080&amp;"": ""&amp;vlookup(to_text(V1080),'1.Learning-Goals'!$A$3:$B$100,2,FALSE)))"),"")</f>
        <v/>
      </c>
      <c r="AA1080" s="46" t="str">
        <f>IFERROR(__xludf.DUMMYFUNCTION("if(W1080="""","""",if($S1080,""Not aligned w/ a specific learning goal."",W1080&amp;"": ""&amp;vlookup(to_text(W1080),'1.Learning-Goals'!$A$3:$B$100,2,FALSE)))"),"")</f>
        <v/>
      </c>
      <c r="AB1080" s="48"/>
      <c r="AC1080" s="48"/>
      <c r="AD1080" s="48"/>
      <c r="AE1080" s="48"/>
      <c r="AF1080" s="48"/>
      <c r="AG1080" s="48"/>
      <c r="AH1080" s="48"/>
      <c r="AI1080" s="48"/>
    </row>
    <row r="1081">
      <c r="A1081" s="41"/>
      <c r="B1081" s="42" t="str">
        <f t="shared" si="1"/>
        <v/>
      </c>
      <c r="C1081" s="38" t="s">
        <v>3075</v>
      </c>
      <c r="D1081" s="43" t="s">
        <v>3076</v>
      </c>
      <c r="E1081" s="38" t="s">
        <v>2076</v>
      </c>
      <c r="F1081" s="38" t="s">
        <v>2092</v>
      </c>
      <c r="G1081" s="43" t="s">
        <v>65</v>
      </c>
      <c r="H1081" s="38" t="s">
        <v>7</v>
      </c>
      <c r="I1081" s="43" t="s">
        <v>2093</v>
      </c>
      <c r="J1081" s="43"/>
      <c r="K1081" s="43"/>
      <c r="L1081" s="43"/>
      <c r="M1081" s="43"/>
      <c r="N1081" s="43"/>
      <c r="O1081" s="38" t="s">
        <v>3077</v>
      </c>
      <c r="P1081" s="51" t="s">
        <v>3078</v>
      </c>
      <c r="Q1081" s="45">
        <v>44451.0</v>
      </c>
      <c r="R1081" s="46" t="str">
        <f>IFERROR(__xludf.DUMMYFUNCTION("if(isblank($A1081),"""",REGEXREPLACE($A1081,   "",?(\d),?"",  ""$1""&amp;""-""&amp;$H1081))"),"")</f>
        <v/>
      </c>
      <c r="S1081" s="47" t="b">
        <f t="shared" si="2"/>
        <v>0</v>
      </c>
      <c r="T1081" s="47" t="str">
        <f>IFERROR(__xludf.DUMMYFUNCTION("iferror(split(A1081,"","",TRUE,TRUE),"""")"),"")</f>
        <v/>
      </c>
      <c r="U1081" s="47"/>
      <c r="V1081" s="47"/>
      <c r="W1081" s="47"/>
      <c r="X1081" s="46" t="str">
        <f>IFERROR(__xludf.DUMMYFUNCTION("if(T1081="""","""",if($S1081,""Not aligned w/ a specific learning goal."",T1081&amp;"": ""&amp;vlookup(to_text(T1081),'1.Learning-Goals'!$A$3:$B$100,2,FALSE)))"),"")</f>
        <v/>
      </c>
      <c r="Y1081" s="46" t="str">
        <f>IFERROR(__xludf.DUMMYFUNCTION("if(U1081="""","""",if($S1081,""Not aligned w/ a specific learning goal."",U1081&amp;"": ""&amp;vlookup(to_text(U1081),'1.Learning-Goals'!$A$3:$B$100,2,FALSE)))"),"")</f>
        <v/>
      </c>
      <c r="Z1081" s="46" t="str">
        <f>IFERROR(__xludf.DUMMYFUNCTION("if(V1081="""","""",if($S1081,""Not aligned w/ a specific learning goal."",V1081&amp;"": ""&amp;vlookup(to_text(V1081),'1.Learning-Goals'!$A$3:$B$100,2,FALSE)))"),"")</f>
        <v/>
      </c>
      <c r="AA1081" s="46" t="str">
        <f>IFERROR(__xludf.DUMMYFUNCTION("if(W1081="""","""",if($S1081,""Not aligned w/ a specific learning goal."",W1081&amp;"": ""&amp;vlookup(to_text(W1081),'1.Learning-Goals'!$A$3:$B$100,2,FALSE)))"),"")</f>
        <v/>
      </c>
      <c r="AB1081" s="48"/>
      <c r="AC1081" s="48"/>
      <c r="AD1081" s="48"/>
      <c r="AE1081" s="48"/>
      <c r="AF1081" s="48"/>
      <c r="AG1081" s="48"/>
      <c r="AH1081" s="48"/>
      <c r="AI1081" s="48"/>
    </row>
    <row r="1082">
      <c r="A1082" s="41"/>
      <c r="B1082" s="42" t="str">
        <f t="shared" si="1"/>
        <v/>
      </c>
      <c r="C1082" s="38" t="s">
        <v>3079</v>
      </c>
      <c r="D1082" s="43" t="s">
        <v>3080</v>
      </c>
      <c r="E1082" s="38" t="s">
        <v>2076</v>
      </c>
      <c r="F1082" s="38" t="s">
        <v>2092</v>
      </c>
      <c r="G1082" s="43" t="s">
        <v>65</v>
      </c>
      <c r="H1082" s="38" t="s">
        <v>7</v>
      </c>
      <c r="I1082" s="43" t="s">
        <v>2093</v>
      </c>
      <c r="J1082" s="43"/>
      <c r="K1082" s="43"/>
      <c r="L1082" s="43"/>
      <c r="M1082" s="43"/>
      <c r="N1082" s="43"/>
      <c r="O1082" s="38" t="s">
        <v>3077</v>
      </c>
      <c r="P1082" s="51" t="s">
        <v>3081</v>
      </c>
      <c r="Q1082" s="45">
        <v>44451.0</v>
      </c>
      <c r="R1082" s="46" t="str">
        <f>IFERROR(__xludf.DUMMYFUNCTION("if(isblank($A1082),"""",REGEXREPLACE($A1082,   "",?(\d),?"",  ""$1""&amp;""-""&amp;$H1082))"),"")</f>
        <v/>
      </c>
      <c r="S1082" s="47" t="b">
        <f t="shared" si="2"/>
        <v>0</v>
      </c>
      <c r="T1082" s="47" t="str">
        <f>IFERROR(__xludf.DUMMYFUNCTION("iferror(split(A1082,"","",TRUE,TRUE),"""")"),"")</f>
        <v/>
      </c>
      <c r="U1082" s="47"/>
      <c r="V1082" s="47"/>
      <c r="W1082" s="47"/>
      <c r="X1082" s="46" t="str">
        <f>IFERROR(__xludf.DUMMYFUNCTION("if(T1082="""","""",if($S1082,""Not aligned w/ a specific learning goal."",T1082&amp;"": ""&amp;vlookup(to_text(T1082),'1.Learning-Goals'!$A$3:$B$100,2,FALSE)))"),"")</f>
        <v/>
      </c>
      <c r="Y1082" s="46" t="str">
        <f>IFERROR(__xludf.DUMMYFUNCTION("if(U1082="""","""",if($S1082,""Not aligned w/ a specific learning goal."",U1082&amp;"": ""&amp;vlookup(to_text(U1082),'1.Learning-Goals'!$A$3:$B$100,2,FALSE)))"),"")</f>
        <v/>
      </c>
      <c r="Z1082" s="46" t="str">
        <f>IFERROR(__xludf.DUMMYFUNCTION("if(V1082="""","""",if($S1082,""Not aligned w/ a specific learning goal."",V1082&amp;"": ""&amp;vlookup(to_text(V1082),'1.Learning-Goals'!$A$3:$B$100,2,FALSE)))"),"")</f>
        <v/>
      </c>
      <c r="AA1082" s="46" t="str">
        <f>IFERROR(__xludf.DUMMYFUNCTION("if(W1082="""","""",if($S1082,""Not aligned w/ a specific learning goal."",W1082&amp;"": ""&amp;vlookup(to_text(W1082),'1.Learning-Goals'!$A$3:$B$100,2,FALSE)))"),"")</f>
        <v/>
      </c>
      <c r="AB1082" s="48"/>
      <c r="AC1082" s="48"/>
      <c r="AD1082" s="48"/>
      <c r="AE1082" s="48"/>
      <c r="AF1082" s="48"/>
      <c r="AG1082" s="48"/>
      <c r="AH1082" s="48"/>
      <c r="AI1082" s="48"/>
    </row>
    <row r="1083">
      <c r="A1083" s="41"/>
      <c r="B1083" s="42" t="str">
        <f t="shared" si="1"/>
        <v/>
      </c>
      <c r="C1083" s="38" t="s">
        <v>3082</v>
      </c>
      <c r="D1083" s="43" t="s">
        <v>3083</v>
      </c>
      <c r="E1083" s="38" t="s">
        <v>2076</v>
      </c>
      <c r="F1083" s="38" t="s">
        <v>2092</v>
      </c>
      <c r="G1083" s="43" t="s">
        <v>65</v>
      </c>
      <c r="H1083" s="38" t="s">
        <v>7</v>
      </c>
      <c r="I1083" s="43" t="s">
        <v>2093</v>
      </c>
      <c r="J1083" s="43"/>
      <c r="K1083" s="43"/>
      <c r="L1083" s="43"/>
      <c r="M1083" s="43"/>
      <c r="N1083" s="43"/>
      <c r="O1083" s="38" t="s">
        <v>3077</v>
      </c>
      <c r="P1083" s="51" t="s">
        <v>3084</v>
      </c>
      <c r="Q1083" s="45">
        <v>44451.0</v>
      </c>
      <c r="R1083" s="46" t="str">
        <f>IFERROR(__xludf.DUMMYFUNCTION("if(isblank($A1083),"""",REGEXREPLACE($A1083,   "",?(\d),?"",  ""$1""&amp;""-""&amp;$H1083))"),"")</f>
        <v/>
      </c>
      <c r="S1083" s="47" t="b">
        <f t="shared" si="2"/>
        <v>0</v>
      </c>
      <c r="T1083" s="47" t="str">
        <f>IFERROR(__xludf.DUMMYFUNCTION("iferror(split(A1083,"","",TRUE,TRUE),"""")"),"")</f>
        <v/>
      </c>
      <c r="U1083" s="47"/>
      <c r="V1083" s="47"/>
      <c r="W1083" s="47"/>
      <c r="X1083" s="46" t="str">
        <f>IFERROR(__xludf.DUMMYFUNCTION("if(T1083="""","""",if($S1083,""Not aligned w/ a specific learning goal."",T1083&amp;"": ""&amp;vlookup(to_text(T1083),'1.Learning-Goals'!$A$3:$B$100,2,FALSE)))"),"")</f>
        <v/>
      </c>
      <c r="Y1083" s="46" t="str">
        <f>IFERROR(__xludf.DUMMYFUNCTION("if(U1083="""","""",if($S1083,""Not aligned w/ a specific learning goal."",U1083&amp;"": ""&amp;vlookup(to_text(U1083),'1.Learning-Goals'!$A$3:$B$100,2,FALSE)))"),"")</f>
        <v/>
      </c>
      <c r="Z1083" s="46" t="str">
        <f>IFERROR(__xludf.DUMMYFUNCTION("if(V1083="""","""",if($S1083,""Not aligned w/ a specific learning goal."",V1083&amp;"": ""&amp;vlookup(to_text(V1083),'1.Learning-Goals'!$A$3:$B$100,2,FALSE)))"),"")</f>
        <v/>
      </c>
      <c r="AA1083" s="46" t="str">
        <f>IFERROR(__xludf.DUMMYFUNCTION("if(W1083="""","""",if($S1083,""Not aligned w/ a specific learning goal."",W1083&amp;"": ""&amp;vlookup(to_text(W1083),'1.Learning-Goals'!$A$3:$B$100,2,FALSE)))"),"")</f>
        <v/>
      </c>
      <c r="AB1083" s="48"/>
      <c r="AC1083" s="48"/>
      <c r="AD1083" s="48"/>
      <c r="AE1083" s="48"/>
      <c r="AF1083" s="48"/>
      <c r="AG1083" s="48"/>
      <c r="AH1083" s="48"/>
      <c r="AI1083" s="48"/>
    </row>
    <row r="1084">
      <c r="A1084" s="41"/>
      <c r="B1084" s="42" t="str">
        <f t="shared" si="1"/>
        <v/>
      </c>
      <c r="C1084" s="38" t="s">
        <v>3085</v>
      </c>
      <c r="D1084" s="43" t="s">
        <v>3086</v>
      </c>
      <c r="E1084" s="38" t="s">
        <v>2076</v>
      </c>
      <c r="F1084" s="38" t="s">
        <v>2092</v>
      </c>
      <c r="G1084" s="43" t="s">
        <v>65</v>
      </c>
      <c r="H1084" s="38" t="s">
        <v>7</v>
      </c>
      <c r="I1084" s="43" t="s">
        <v>2093</v>
      </c>
      <c r="J1084" s="43"/>
      <c r="K1084" s="43"/>
      <c r="L1084" s="43"/>
      <c r="M1084" s="43"/>
      <c r="N1084" s="43"/>
      <c r="O1084" s="38" t="s">
        <v>3077</v>
      </c>
      <c r="P1084" s="51" t="s">
        <v>3087</v>
      </c>
      <c r="Q1084" s="45">
        <v>44451.0</v>
      </c>
      <c r="R1084" s="46" t="str">
        <f>IFERROR(__xludf.DUMMYFUNCTION("if(isblank($A1084),"""",REGEXREPLACE($A1084,   "",?(\d),?"",  ""$1""&amp;""-""&amp;$H1084))"),"")</f>
        <v/>
      </c>
      <c r="S1084" s="47" t="b">
        <f t="shared" si="2"/>
        <v>0</v>
      </c>
      <c r="T1084" s="47" t="str">
        <f>IFERROR(__xludf.DUMMYFUNCTION("iferror(split(A1084,"","",TRUE,TRUE),"""")"),"")</f>
        <v/>
      </c>
      <c r="U1084" s="47"/>
      <c r="V1084" s="47"/>
      <c r="W1084" s="47"/>
      <c r="X1084" s="46" t="str">
        <f>IFERROR(__xludf.DUMMYFUNCTION("if(T1084="""","""",if($S1084,""Not aligned w/ a specific learning goal."",T1084&amp;"": ""&amp;vlookup(to_text(T1084),'1.Learning-Goals'!$A$3:$B$100,2,FALSE)))"),"")</f>
        <v/>
      </c>
      <c r="Y1084" s="46" t="str">
        <f>IFERROR(__xludf.DUMMYFUNCTION("if(U1084="""","""",if($S1084,""Not aligned w/ a specific learning goal."",U1084&amp;"": ""&amp;vlookup(to_text(U1084),'1.Learning-Goals'!$A$3:$B$100,2,FALSE)))"),"")</f>
        <v/>
      </c>
      <c r="Z1084" s="46" t="str">
        <f>IFERROR(__xludf.DUMMYFUNCTION("if(V1084="""","""",if($S1084,""Not aligned w/ a specific learning goal."",V1084&amp;"": ""&amp;vlookup(to_text(V1084),'1.Learning-Goals'!$A$3:$B$100,2,FALSE)))"),"")</f>
        <v/>
      </c>
      <c r="AA1084" s="46" t="str">
        <f>IFERROR(__xludf.DUMMYFUNCTION("if(W1084="""","""",if($S1084,""Not aligned w/ a specific learning goal."",W1084&amp;"": ""&amp;vlookup(to_text(W1084),'1.Learning-Goals'!$A$3:$B$100,2,FALSE)))"),"")</f>
        <v/>
      </c>
      <c r="AB1084" s="48"/>
      <c r="AC1084" s="48"/>
      <c r="AD1084" s="48"/>
      <c r="AE1084" s="48"/>
      <c r="AF1084" s="48"/>
      <c r="AG1084" s="48"/>
      <c r="AH1084" s="48"/>
      <c r="AI1084" s="48"/>
    </row>
    <row r="1085">
      <c r="A1085" s="41"/>
      <c r="B1085" s="42" t="str">
        <f t="shared" si="1"/>
        <v/>
      </c>
      <c r="C1085" s="38" t="s">
        <v>3088</v>
      </c>
      <c r="D1085" s="43" t="s">
        <v>3089</v>
      </c>
      <c r="E1085" s="38" t="s">
        <v>2076</v>
      </c>
      <c r="F1085" s="38" t="s">
        <v>2092</v>
      </c>
      <c r="G1085" s="43" t="s">
        <v>65</v>
      </c>
      <c r="H1085" s="38" t="s">
        <v>7</v>
      </c>
      <c r="I1085" s="43" t="s">
        <v>2093</v>
      </c>
      <c r="J1085" s="43"/>
      <c r="K1085" s="43"/>
      <c r="L1085" s="43"/>
      <c r="M1085" s="43"/>
      <c r="N1085" s="43"/>
      <c r="O1085" s="38" t="s">
        <v>3077</v>
      </c>
      <c r="P1085" s="51" t="s">
        <v>3090</v>
      </c>
      <c r="Q1085" s="45">
        <v>44451.0</v>
      </c>
      <c r="R1085" s="46" t="str">
        <f>IFERROR(__xludf.DUMMYFUNCTION("if(isblank($A1085),"""",REGEXREPLACE($A1085,   "",?(\d),?"",  ""$1""&amp;""-""&amp;$H1085))"),"")</f>
        <v/>
      </c>
      <c r="S1085" s="47" t="b">
        <f t="shared" si="2"/>
        <v>0</v>
      </c>
      <c r="T1085" s="47" t="str">
        <f>IFERROR(__xludf.DUMMYFUNCTION("iferror(split(A1085,"","",TRUE,TRUE),"""")"),"")</f>
        <v/>
      </c>
      <c r="U1085" s="47"/>
      <c r="V1085" s="47"/>
      <c r="W1085" s="47"/>
      <c r="X1085" s="46" t="str">
        <f>IFERROR(__xludf.DUMMYFUNCTION("if(T1085="""","""",if($S1085,""Not aligned w/ a specific learning goal."",T1085&amp;"": ""&amp;vlookup(to_text(T1085),'1.Learning-Goals'!$A$3:$B$100,2,FALSE)))"),"")</f>
        <v/>
      </c>
      <c r="Y1085" s="46" t="str">
        <f>IFERROR(__xludf.DUMMYFUNCTION("if(U1085="""","""",if($S1085,""Not aligned w/ a specific learning goal."",U1085&amp;"": ""&amp;vlookup(to_text(U1085),'1.Learning-Goals'!$A$3:$B$100,2,FALSE)))"),"")</f>
        <v/>
      </c>
      <c r="Z1085" s="46" t="str">
        <f>IFERROR(__xludf.DUMMYFUNCTION("if(V1085="""","""",if($S1085,""Not aligned w/ a specific learning goal."",V1085&amp;"": ""&amp;vlookup(to_text(V1085),'1.Learning-Goals'!$A$3:$B$100,2,FALSE)))"),"")</f>
        <v/>
      </c>
      <c r="AA1085" s="46" t="str">
        <f>IFERROR(__xludf.DUMMYFUNCTION("if(W1085="""","""",if($S1085,""Not aligned w/ a specific learning goal."",W1085&amp;"": ""&amp;vlookup(to_text(W1085),'1.Learning-Goals'!$A$3:$B$100,2,FALSE)))"),"")</f>
        <v/>
      </c>
      <c r="AB1085" s="48"/>
      <c r="AC1085" s="48"/>
      <c r="AD1085" s="48"/>
      <c r="AE1085" s="48"/>
      <c r="AF1085" s="48"/>
      <c r="AG1085" s="48"/>
      <c r="AH1085" s="48"/>
      <c r="AI1085" s="48"/>
    </row>
    <row r="1086">
      <c r="A1086" s="41"/>
      <c r="B1086" s="42" t="str">
        <f t="shared" si="1"/>
        <v/>
      </c>
      <c r="C1086" s="38" t="s">
        <v>3091</v>
      </c>
      <c r="D1086" s="43" t="s">
        <v>3092</v>
      </c>
      <c r="E1086" s="38" t="s">
        <v>2076</v>
      </c>
      <c r="F1086" s="38" t="s">
        <v>2092</v>
      </c>
      <c r="G1086" s="43" t="s">
        <v>65</v>
      </c>
      <c r="H1086" s="38" t="s">
        <v>7</v>
      </c>
      <c r="I1086" s="43" t="s">
        <v>2093</v>
      </c>
      <c r="J1086" s="43"/>
      <c r="K1086" s="43"/>
      <c r="L1086" s="43"/>
      <c r="M1086" s="43"/>
      <c r="N1086" s="43"/>
      <c r="O1086" s="38" t="s">
        <v>3077</v>
      </c>
      <c r="P1086" s="51" t="s">
        <v>3093</v>
      </c>
      <c r="Q1086" s="45">
        <v>44451.0</v>
      </c>
      <c r="R1086" s="46" t="str">
        <f>IFERROR(__xludf.DUMMYFUNCTION("if(isblank($A1086),"""",REGEXREPLACE($A1086,   "",?(\d),?"",  ""$1""&amp;""-""&amp;$H1086))"),"")</f>
        <v/>
      </c>
      <c r="S1086" s="47" t="b">
        <f t="shared" si="2"/>
        <v>0</v>
      </c>
      <c r="T1086" s="47" t="str">
        <f>IFERROR(__xludf.DUMMYFUNCTION("iferror(split(A1086,"","",TRUE,TRUE),"""")"),"")</f>
        <v/>
      </c>
      <c r="U1086" s="47"/>
      <c r="V1086" s="47"/>
      <c r="W1086" s="47"/>
      <c r="X1086" s="46" t="str">
        <f>IFERROR(__xludf.DUMMYFUNCTION("if(T1086="""","""",if($S1086,""Not aligned w/ a specific learning goal."",T1086&amp;"": ""&amp;vlookup(to_text(T1086),'1.Learning-Goals'!$A$3:$B$100,2,FALSE)))"),"")</f>
        <v/>
      </c>
      <c r="Y1086" s="46" t="str">
        <f>IFERROR(__xludf.DUMMYFUNCTION("if(U1086="""","""",if($S1086,""Not aligned w/ a specific learning goal."",U1086&amp;"": ""&amp;vlookup(to_text(U1086),'1.Learning-Goals'!$A$3:$B$100,2,FALSE)))"),"")</f>
        <v/>
      </c>
      <c r="Z1086" s="46" t="str">
        <f>IFERROR(__xludf.DUMMYFUNCTION("if(V1086="""","""",if($S1086,""Not aligned w/ a specific learning goal."",V1086&amp;"": ""&amp;vlookup(to_text(V1086),'1.Learning-Goals'!$A$3:$B$100,2,FALSE)))"),"")</f>
        <v/>
      </c>
      <c r="AA1086" s="46" t="str">
        <f>IFERROR(__xludf.DUMMYFUNCTION("if(W1086="""","""",if($S1086,""Not aligned w/ a specific learning goal."",W1086&amp;"": ""&amp;vlookup(to_text(W1086),'1.Learning-Goals'!$A$3:$B$100,2,FALSE)))"),"")</f>
        <v/>
      </c>
      <c r="AB1086" s="48"/>
      <c r="AC1086" s="48"/>
      <c r="AD1086" s="48"/>
      <c r="AE1086" s="48"/>
      <c r="AF1086" s="48"/>
      <c r="AG1086" s="48"/>
      <c r="AH1086" s="48"/>
      <c r="AI1086" s="48"/>
    </row>
    <row r="1087">
      <c r="A1087" s="41"/>
      <c r="B1087" s="42" t="str">
        <f t="shared" si="1"/>
        <v/>
      </c>
      <c r="C1087" s="38" t="s">
        <v>3094</v>
      </c>
      <c r="D1087" s="43" t="s">
        <v>3095</v>
      </c>
      <c r="E1087" s="38" t="s">
        <v>2076</v>
      </c>
      <c r="F1087" s="38" t="s">
        <v>2092</v>
      </c>
      <c r="G1087" s="43" t="s">
        <v>65</v>
      </c>
      <c r="H1087" s="38" t="s">
        <v>7</v>
      </c>
      <c r="I1087" s="43" t="s">
        <v>2093</v>
      </c>
      <c r="J1087" s="43"/>
      <c r="K1087" s="43"/>
      <c r="L1087" s="43"/>
      <c r="M1087" s="43"/>
      <c r="N1087" s="43"/>
      <c r="O1087" s="38" t="s">
        <v>3077</v>
      </c>
      <c r="P1087" s="51" t="s">
        <v>3096</v>
      </c>
      <c r="Q1087" s="45">
        <v>44451.0</v>
      </c>
      <c r="R1087" s="46" t="str">
        <f>IFERROR(__xludf.DUMMYFUNCTION("if(isblank($A1087),"""",REGEXREPLACE($A1087,   "",?(\d),?"",  ""$1""&amp;""-""&amp;$H1087))"),"")</f>
        <v/>
      </c>
      <c r="S1087" s="47" t="b">
        <f t="shared" si="2"/>
        <v>0</v>
      </c>
      <c r="T1087" s="47" t="str">
        <f>IFERROR(__xludf.DUMMYFUNCTION("iferror(split(A1087,"","",TRUE,TRUE),"""")"),"")</f>
        <v/>
      </c>
      <c r="U1087" s="47"/>
      <c r="V1087" s="47"/>
      <c r="W1087" s="47"/>
      <c r="X1087" s="46" t="str">
        <f>IFERROR(__xludf.DUMMYFUNCTION("if(T1087="""","""",if($S1087,""Not aligned w/ a specific learning goal."",T1087&amp;"": ""&amp;vlookup(to_text(T1087),'1.Learning-Goals'!$A$3:$B$100,2,FALSE)))"),"")</f>
        <v/>
      </c>
      <c r="Y1087" s="46" t="str">
        <f>IFERROR(__xludf.DUMMYFUNCTION("if(U1087="""","""",if($S1087,""Not aligned w/ a specific learning goal."",U1087&amp;"": ""&amp;vlookup(to_text(U1087),'1.Learning-Goals'!$A$3:$B$100,2,FALSE)))"),"")</f>
        <v/>
      </c>
      <c r="Z1087" s="46" t="str">
        <f>IFERROR(__xludf.DUMMYFUNCTION("if(V1087="""","""",if($S1087,""Not aligned w/ a specific learning goal."",V1087&amp;"": ""&amp;vlookup(to_text(V1087),'1.Learning-Goals'!$A$3:$B$100,2,FALSE)))"),"")</f>
        <v/>
      </c>
      <c r="AA1087" s="46" t="str">
        <f>IFERROR(__xludf.DUMMYFUNCTION("if(W1087="""","""",if($S1087,""Not aligned w/ a specific learning goal."",W1087&amp;"": ""&amp;vlookup(to_text(W1087),'1.Learning-Goals'!$A$3:$B$100,2,FALSE)))"),"")</f>
        <v/>
      </c>
      <c r="AB1087" s="48"/>
      <c r="AC1087" s="48"/>
      <c r="AD1087" s="48"/>
      <c r="AE1087" s="48"/>
      <c r="AF1087" s="48"/>
      <c r="AG1087" s="48"/>
      <c r="AH1087" s="48"/>
      <c r="AI1087" s="48"/>
    </row>
    <row r="1088">
      <c r="A1088" s="41"/>
      <c r="B1088" s="42" t="str">
        <f t="shared" si="1"/>
        <v/>
      </c>
      <c r="C1088" s="38" t="s">
        <v>3097</v>
      </c>
      <c r="D1088" s="43" t="s">
        <v>3098</v>
      </c>
      <c r="E1088" s="38" t="s">
        <v>2076</v>
      </c>
      <c r="F1088" s="38" t="s">
        <v>2092</v>
      </c>
      <c r="G1088" s="43" t="s">
        <v>65</v>
      </c>
      <c r="H1088" s="38" t="s">
        <v>7</v>
      </c>
      <c r="I1088" s="43" t="s">
        <v>2093</v>
      </c>
      <c r="J1088" s="43"/>
      <c r="K1088" s="43"/>
      <c r="L1088" s="43"/>
      <c r="M1088" s="43"/>
      <c r="N1088" s="43"/>
      <c r="O1088" s="38" t="s">
        <v>3077</v>
      </c>
      <c r="P1088" s="51" t="s">
        <v>3099</v>
      </c>
      <c r="Q1088" s="45">
        <v>44451.0</v>
      </c>
      <c r="R1088" s="46" t="str">
        <f>IFERROR(__xludf.DUMMYFUNCTION("if(isblank($A1088),"""",REGEXREPLACE($A1088,   "",?(\d),?"",  ""$1""&amp;""-""&amp;$H1088))"),"")</f>
        <v/>
      </c>
      <c r="S1088" s="47" t="b">
        <f t="shared" si="2"/>
        <v>0</v>
      </c>
      <c r="T1088" s="47" t="str">
        <f>IFERROR(__xludf.DUMMYFUNCTION("iferror(split(A1088,"","",TRUE,TRUE),"""")"),"")</f>
        <v/>
      </c>
      <c r="U1088" s="47"/>
      <c r="V1088" s="47"/>
      <c r="W1088" s="47"/>
      <c r="X1088" s="46" t="str">
        <f>IFERROR(__xludf.DUMMYFUNCTION("if(T1088="""","""",if($S1088,""Not aligned w/ a specific learning goal."",T1088&amp;"": ""&amp;vlookup(to_text(T1088),'1.Learning-Goals'!$A$3:$B$100,2,FALSE)))"),"")</f>
        <v/>
      </c>
      <c r="Y1088" s="46" t="str">
        <f>IFERROR(__xludf.DUMMYFUNCTION("if(U1088="""","""",if($S1088,""Not aligned w/ a specific learning goal."",U1088&amp;"": ""&amp;vlookup(to_text(U1088),'1.Learning-Goals'!$A$3:$B$100,2,FALSE)))"),"")</f>
        <v/>
      </c>
      <c r="Z1088" s="46" t="str">
        <f>IFERROR(__xludf.DUMMYFUNCTION("if(V1088="""","""",if($S1088,""Not aligned w/ a specific learning goal."",V1088&amp;"": ""&amp;vlookup(to_text(V1088),'1.Learning-Goals'!$A$3:$B$100,2,FALSE)))"),"")</f>
        <v/>
      </c>
      <c r="AA1088" s="46" t="str">
        <f>IFERROR(__xludf.DUMMYFUNCTION("if(W1088="""","""",if($S1088,""Not aligned w/ a specific learning goal."",W1088&amp;"": ""&amp;vlookup(to_text(W1088),'1.Learning-Goals'!$A$3:$B$100,2,FALSE)))"),"")</f>
        <v/>
      </c>
      <c r="AB1088" s="48"/>
      <c r="AC1088" s="48"/>
      <c r="AD1088" s="48"/>
      <c r="AE1088" s="48"/>
      <c r="AF1088" s="48"/>
      <c r="AG1088" s="48"/>
      <c r="AH1088" s="48"/>
      <c r="AI1088" s="48"/>
    </row>
    <row r="1089">
      <c r="A1089" s="41"/>
      <c r="B1089" s="42" t="str">
        <f t="shared" si="1"/>
        <v/>
      </c>
      <c r="C1089" s="38" t="s">
        <v>3100</v>
      </c>
      <c r="D1089" s="43" t="s">
        <v>3101</v>
      </c>
      <c r="E1089" s="38" t="s">
        <v>2076</v>
      </c>
      <c r="F1089" s="38" t="s">
        <v>2092</v>
      </c>
      <c r="G1089" s="43" t="s">
        <v>65</v>
      </c>
      <c r="H1089" s="38" t="s">
        <v>7</v>
      </c>
      <c r="I1089" s="43" t="s">
        <v>2093</v>
      </c>
      <c r="J1089" s="43"/>
      <c r="K1089" s="43"/>
      <c r="L1089" s="43"/>
      <c r="M1089" s="43"/>
      <c r="N1089" s="43"/>
      <c r="O1089" s="38" t="s">
        <v>3077</v>
      </c>
      <c r="P1089" s="51" t="s">
        <v>3102</v>
      </c>
      <c r="Q1089" s="45">
        <v>44451.0</v>
      </c>
      <c r="R1089" s="46" t="str">
        <f>IFERROR(__xludf.DUMMYFUNCTION("if(isblank($A1089),"""",REGEXREPLACE($A1089,   "",?(\d),?"",  ""$1""&amp;""-""&amp;$H1089))"),"")</f>
        <v/>
      </c>
      <c r="S1089" s="47" t="b">
        <f t="shared" si="2"/>
        <v>0</v>
      </c>
      <c r="T1089" s="47" t="str">
        <f>IFERROR(__xludf.DUMMYFUNCTION("iferror(split(A1089,"","",TRUE,TRUE),"""")"),"")</f>
        <v/>
      </c>
      <c r="U1089" s="47"/>
      <c r="V1089" s="47"/>
      <c r="W1089" s="47"/>
      <c r="X1089" s="46" t="str">
        <f>IFERROR(__xludf.DUMMYFUNCTION("if(T1089="""","""",if($S1089,""Not aligned w/ a specific learning goal."",T1089&amp;"": ""&amp;vlookup(to_text(T1089),'1.Learning-Goals'!$A$3:$B$100,2,FALSE)))"),"")</f>
        <v/>
      </c>
      <c r="Y1089" s="46" t="str">
        <f>IFERROR(__xludf.DUMMYFUNCTION("if(U1089="""","""",if($S1089,""Not aligned w/ a specific learning goal."",U1089&amp;"": ""&amp;vlookup(to_text(U1089),'1.Learning-Goals'!$A$3:$B$100,2,FALSE)))"),"")</f>
        <v/>
      </c>
      <c r="Z1089" s="46" t="str">
        <f>IFERROR(__xludf.DUMMYFUNCTION("if(V1089="""","""",if($S1089,""Not aligned w/ a specific learning goal."",V1089&amp;"": ""&amp;vlookup(to_text(V1089),'1.Learning-Goals'!$A$3:$B$100,2,FALSE)))"),"")</f>
        <v/>
      </c>
      <c r="AA1089" s="46" t="str">
        <f>IFERROR(__xludf.DUMMYFUNCTION("if(W1089="""","""",if($S1089,""Not aligned w/ a specific learning goal."",W1089&amp;"": ""&amp;vlookup(to_text(W1089),'1.Learning-Goals'!$A$3:$B$100,2,FALSE)))"),"")</f>
        <v/>
      </c>
      <c r="AB1089" s="48"/>
      <c r="AC1089" s="48"/>
      <c r="AD1089" s="48"/>
      <c r="AE1089" s="48"/>
      <c r="AF1089" s="48"/>
      <c r="AG1089" s="48"/>
      <c r="AH1089" s="48"/>
      <c r="AI1089" s="48"/>
    </row>
    <row r="1090">
      <c r="A1090" s="41"/>
      <c r="B1090" s="42" t="str">
        <f t="shared" si="1"/>
        <v/>
      </c>
      <c r="C1090" s="38" t="s">
        <v>3103</v>
      </c>
      <c r="D1090" s="43" t="s">
        <v>3104</v>
      </c>
      <c r="E1090" s="38" t="s">
        <v>2076</v>
      </c>
      <c r="F1090" s="38" t="s">
        <v>2077</v>
      </c>
      <c r="G1090" s="43" t="s">
        <v>65</v>
      </c>
      <c r="H1090" s="38" t="s">
        <v>7</v>
      </c>
      <c r="I1090" s="43" t="s">
        <v>2078</v>
      </c>
      <c r="J1090" s="43"/>
      <c r="K1090" s="43"/>
      <c r="L1090" s="43"/>
      <c r="M1090" s="43"/>
      <c r="N1090" s="43"/>
      <c r="O1090" s="38" t="s">
        <v>3105</v>
      </c>
      <c r="P1090" s="51" t="s">
        <v>3106</v>
      </c>
      <c r="Q1090" s="45">
        <v>44451.0</v>
      </c>
      <c r="R1090" s="46" t="str">
        <f>IFERROR(__xludf.DUMMYFUNCTION("if(isblank($A1090),"""",REGEXREPLACE($A1090,   "",?(\d),?"",  ""$1""&amp;""-""&amp;$H1090))"),"")</f>
        <v/>
      </c>
      <c r="S1090" s="47" t="b">
        <f t="shared" si="2"/>
        <v>0</v>
      </c>
      <c r="T1090" s="47" t="str">
        <f>IFERROR(__xludf.DUMMYFUNCTION("iferror(split(A1090,"","",TRUE,TRUE),"""")"),"")</f>
        <v/>
      </c>
      <c r="U1090" s="47"/>
      <c r="V1090" s="47"/>
      <c r="W1090" s="47"/>
      <c r="X1090" s="46" t="str">
        <f>IFERROR(__xludf.DUMMYFUNCTION("if(T1090="""","""",if($S1090,""Not aligned w/ a specific learning goal."",T1090&amp;"": ""&amp;vlookup(to_text(T1090),'1.Learning-Goals'!$A$3:$B$100,2,FALSE)))"),"")</f>
        <v/>
      </c>
      <c r="Y1090" s="46" t="str">
        <f>IFERROR(__xludf.DUMMYFUNCTION("if(U1090="""","""",if($S1090,""Not aligned w/ a specific learning goal."",U1090&amp;"": ""&amp;vlookup(to_text(U1090),'1.Learning-Goals'!$A$3:$B$100,2,FALSE)))"),"")</f>
        <v/>
      </c>
      <c r="Z1090" s="46" t="str">
        <f>IFERROR(__xludf.DUMMYFUNCTION("if(V1090="""","""",if($S1090,""Not aligned w/ a specific learning goal."",V1090&amp;"": ""&amp;vlookup(to_text(V1090),'1.Learning-Goals'!$A$3:$B$100,2,FALSE)))"),"")</f>
        <v/>
      </c>
      <c r="AA1090" s="46" t="str">
        <f>IFERROR(__xludf.DUMMYFUNCTION("if(W1090="""","""",if($S1090,""Not aligned w/ a specific learning goal."",W1090&amp;"": ""&amp;vlookup(to_text(W1090),'1.Learning-Goals'!$A$3:$B$100,2,FALSE)))"),"")</f>
        <v/>
      </c>
      <c r="AB1090" s="48"/>
      <c r="AC1090" s="48"/>
      <c r="AD1090" s="48"/>
      <c r="AE1090" s="48"/>
      <c r="AF1090" s="48"/>
      <c r="AG1090" s="48"/>
      <c r="AH1090" s="48"/>
      <c r="AI1090" s="48"/>
    </row>
    <row r="1091">
      <c r="A1091" s="41"/>
      <c r="B1091" s="42" t="str">
        <f t="shared" si="1"/>
        <v/>
      </c>
      <c r="C1091" s="38" t="s">
        <v>3107</v>
      </c>
      <c r="D1091" s="43" t="s">
        <v>3108</v>
      </c>
      <c r="E1091" s="38" t="s">
        <v>2076</v>
      </c>
      <c r="F1091" s="38" t="s">
        <v>2077</v>
      </c>
      <c r="G1091" s="43" t="s">
        <v>65</v>
      </c>
      <c r="H1091" s="38" t="s">
        <v>7</v>
      </c>
      <c r="I1091" s="43" t="s">
        <v>2078</v>
      </c>
      <c r="J1091" s="43"/>
      <c r="K1091" s="43"/>
      <c r="L1091" s="43"/>
      <c r="M1091" s="43"/>
      <c r="N1091" s="43"/>
      <c r="O1091" s="38" t="s">
        <v>3105</v>
      </c>
      <c r="P1091" s="51" t="s">
        <v>3109</v>
      </c>
      <c r="Q1091" s="45">
        <v>44451.0</v>
      </c>
      <c r="R1091" s="46" t="str">
        <f>IFERROR(__xludf.DUMMYFUNCTION("if(isblank($A1091),"""",REGEXREPLACE($A1091,   "",?(\d),?"",  ""$1""&amp;""-""&amp;$H1091))"),"")</f>
        <v/>
      </c>
      <c r="S1091" s="47" t="b">
        <f t="shared" si="2"/>
        <v>0</v>
      </c>
      <c r="T1091" s="47" t="str">
        <f>IFERROR(__xludf.DUMMYFUNCTION("iferror(split(A1091,"","",TRUE,TRUE),"""")"),"")</f>
        <v/>
      </c>
      <c r="U1091" s="47"/>
      <c r="V1091" s="47"/>
      <c r="W1091" s="47"/>
      <c r="X1091" s="46" t="str">
        <f>IFERROR(__xludf.DUMMYFUNCTION("if(T1091="""","""",if($S1091,""Not aligned w/ a specific learning goal."",T1091&amp;"": ""&amp;vlookup(to_text(T1091),'1.Learning-Goals'!$A$3:$B$100,2,FALSE)))"),"")</f>
        <v/>
      </c>
      <c r="Y1091" s="46" t="str">
        <f>IFERROR(__xludf.DUMMYFUNCTION("if(U1091="""","""",if($S1091,""Not aligned w/ a specific learning goal."",U1091&amp;"": ""&amp;vlookup(to_text(U1091),'1.Learning-Goals'!$A$3:$B$100,2,FALSE)))"),"")</f>
        <v/>
      </c>
      <c r="Z1091" s="46" t="str">
        <f>IFERROR(__xludf.DUMMYFUNCTION("if(V1091="""","""",if($S1091,""Not aligned w/ a specific learning goal."",V1091&amp;"": ""&amp;vlookup(to_text(V1091),'1.Learning-Goals'!$A$3:$B$100,2,FALSE)))"),"")</f>
        <v/>
      </c>
      <c r="AA1091" s="46" t="str">
        <f>IFERROR(__xludf.DUMMYFUNCTION("if(W1091="""","""",if($S1091,""Not aligned w/ a specific learning goal."",W1091&amp;"": ""&amp;vlookup(to_text(W1091),'1.Learning-Goals'!$A$3:$B$100,2,FALSE)))"),"")</f>
        <v/>
      </c>
      <c r="AB1091" s="48"/>
      <c r="AC1091" s="48"/>
      <c r="AD1091" s="48"/>
      <c r="AE1091" s="48"/>
      <c r="AF1091" s="48"/>
      <c r="AG1091" s="48"/>
      <c r="AH1091" s="48"/>
      <c r="AI1091" s="48"/>
    </row>
    <row r="1092">
      <c r="A1092" s="41"/>
      <c r="B1092" s="42" t="str">
        <f t="shared" si="1"/>
        <v/>
      </c>
      <c r="C1092" s="38" t="s">
        <v>3110</v>
      </c>
      <c r="D1092" s="43" t="s">
        <v>3111</v>
      </c>
      <c r="E1092" s="38" t="s">
        <v>2076</v>
      </c>
      <c r="F1092" s="38" t="s">
        <v>2077</v>
      </c>
      <c r="G1092" s="43" t="s">
        <v>65</v>
      </c>
      <c r="H1092" s="38" t="s">
        <v>7</v>
      </c>
      <c r="I1092" s="43" t="s">
        <v>2078</v>
      </c>
      <c r="J1092" s="43"/>
      <c r="K1092" s="43"/>
      <c r="L1092" s="43"/>
      <c r="M1092" s="43"/>
      <c r="N1092" s="43"/>
      <c r="O1092" s="38" t="s">
        <v>3105</v>
      </c>
      <c r="P1092" s="51" t="s">
        <v>3112</v>
      </c>
      <c r="Q1092" s="45">
        <v>44451.0</v>
      </c>
      <c r="R1092" s="46" t="str">
        <f>IFERROR(__xludf.DUMMYFUNCTION("if(isblank($A1092),"""",REGEXREPLACE($A1092,   "",?(\d),?"",  ""$1""&amp;""-""&amp;$H1092))"),"")</f>
        <v/>
      </c>
      <c r="S1092" s="47" t="b">
        <f t="shared" si="2"/>
        <v>0</v>
      </c>
      <c r="T1092" s="47" t="str">
        <f>IFERROR(__xludf.DUMMYFUNCTION("iferror(split(A1092,"","",TRUE,TRUE),"""")"),"")</f>
        <v/>
      </c>
      <c r="U1092" s="47"/>
      <c r="V1092" s="47"/>
      <c r="W1092" s="47"/>
      <c r="X1092" s="46" t="str">
        <f>IFERROR(__xludf.DUMMYFUNCTION("if(T1092="""","""",if($S1092,""Not aligned w/ a specific learning goal."",T1092&amp;"": ""&amp;vlookup(to_text(T1092),'1.Learning-Goals'!$A$3:$B$100,2,FALSE)))"),"")</f>
        <v/>
      </c>
      <c r="Y1092" s="46" t="str">
        <f>IFERROR(__xludf.DUMMYFUNCTION("if(U1092="""","""",if($S1092,""Not aligned w/ a specific learning goal."",U1092&amp;"": ""&amp;vlookup(to_text(U1092),'1.Learning-Goals'!$A$3:$B$100,2,FALSE)))"),"")</f>
        <v/>
      </c>
      <c r="Z1092" s="46" t="str">
        <f>IFERROR(__xludf.DUMMYFUNCTION("if(V1092="""","""",if($S1092,""Not aligned w/ a specific learning goal."",V1092&amp;"": ""&amp;vlookup(to_text(V1092),'1.Learning-Goals'!$A$3:$B$100,2,FALSE)))"),"")</f>
        <v/>
      </c>
      <c r="AA1092" s="46" t="str">
        <f>IFERROR(__xludf.DUMMYFUNCTION("if(W1092="""","""",if($S1092,""Not aligned w/ a specific learning goal."",W1092&amp;"": ""&amp;vlookup(to_text(W1092),'1.Learning-Goals'!$A$3:$B$100,2,FALSE)))"),"")</f>
        <v/>
      </c>
      <c r="AB1092" s="48"/>
      <c r="AC1092" s="48"/>
      <c r="AD1092" s="48"/>
      <c r="AE1092" s="48"/>
      <c r="AF1092" s="48"/>
      <c r="AG1092" s="48"/>
      <c r="AH1092" s="48"/>
      <c r="AI1092" s="48"/>
    </row>
    <row r="1093">
      <c r="A1093" s="41"/>
      <c r="B1093" s="42" t="str">
        <f t="shared" si="1"/>
        <v/>
      </c>
      <c r="C1093" s="38" t="s">
        <v>3113</v>
      </c>
      <c r="D1093" s="43" t="s">
        <v>3114</v>
      </c>
      <c r="E1093" s="38" t="s">
        <v>2076</v>
      </c>
      <c r="F1093" s="38" t="s">
        <v>2077</v>
      </c>
      <c r="G1093" s="43" t="s">
        <v>65</v>
      </c>
      <c r="H1093" s="38" t="s">
        <v>7</v>
      </c>
      <c r="I1093" s="43" t="s">
        <v>2078</v>
      </c>
      <c r="J1093" s="43"/>
      <c r="K1093" s="43"/>
      <c r="L1093" s="43"/>
      <c r="M1093" s="43"/>
      <c r="N1093" s="43"/>
      <c r="O1093" s="38" t="s">
        <v>3105</v>
      </c>
      <c r="P1093" s="51" t="s">
        <v>3115</v>
      </c>
      <c r="Q1093" s="45">
        <v>44451.0</v>
      </c>
      <c r="R1093" s="46" t="str">
        <f>IFERROR(__xludf.DUMMYFUNCTION("if(isblank($A1093),"""",REGEXREPLACE($A1093,   "",?(\d),?"",  ""$1""&amp;""-""&amp;$H1093))"),"")</f>
        <v/>
      </c>
      <c r="S1093" s="47" t="b">
        <f t="shared" si="2"/>
        <v>0</v>
      </c>
      <c r="T1093" s="47" t="str">
        <f>IFERROR(__xludf.DUMMYFUNCTION("iferror(split(A1093,"","",TRUE,TRUE),"""")"),"")</f>
        <v/>
      </c>
      <c r="U1093" s="47"/>
      <c r="V1093" s="47"/>
      <c r="W1093" s="47"/>
      <c r="X1093" s="46" t="str">
        <f>IFERROR(__xludf.DUMMYFUNCTION("if(T1093="""","""",if($S1093,""Not aligned w/ a specific learning goal."",T1093&amp;"": ""&amp;vlookup(to_text(T1093),'1.Learning-Goals'!$A$3:$B$100,2,FALSE)))"),"")</f>
        <v/>
      </c>
      <c r="Y1093" s="46" t="str">
        <f>IFERROR(__xludf.DUMMYFUNCTION("if(U1093="""","""",if($S1093,""Not aligned w/ a specific learning goal."",U1093&amp;"": ""&amp;vlookup(to_text(U1093),'1.Learning-Goals'!$A$3:$B$100,2,FALSE)))"),"")</f>
        <v/>
      </c>
      <c r="Z1093" s="46" t="str">
        <f>IFERROR(__xludf.DUMMYFUNCTION("if(V1093="""","""",if($S1093,""Not aligned w/ a specific learning goal."",V1093&amp;"": ""&amp;vlookup(to_text(V1093),'1.Learning-Goals'!$A$3:$B$100,2,FALSE)))"),"")</f>
        <v/>
      </c>
      <c r="AA1093" s="46" t="str">
        <f>IFERROR(__xludf.DUMMYFUNCTION("if(W1093="""","""",if($S1093,""Not aligned w/ a specific learning goal."",W1093&amp;"": ""&amp;vlookup(to_text(W1093),'1.Learning-Goals'!$A$3:$B$100,2,FALSE)))"),"")</f>
        <v/>
      </c>
      <c r="AB1093" s="48"/>
      <c r="AC1093" s="48"/>
      <c r="AD1093" s="48"/>
      <c r="AE1093" s="48"/>
      <c r="AF1093" s="48"/>
      <c r="AG1093" s="48"/>
      <c r="AH1093" s="48"/>
      <c r="AI1093" s="48"/>
    </row>
    <row r="1094">
      <c r="A1094" s="41"/>
      <c r="B1094" s="42" t="str">
        <f t="shared" si="1"/>
        <v/>
      </c>
      <c r="C1094" s="38" t="s">
        <v>3116</v>
      </c>
      <c r="D1094" s="43" t="s">
        <v>3117</v>
      </c>
      <c r="E1094" s="38" t="s">
        <v>2076</v>
      </c>
      <c r="F1094" s="38" t="s">
        <v>2077</v>
      </c>
      <c r="G1094" s="43" t="s">
        <v>65</v>
      </c>
      <c r="H1094" s="38" t="s">
        <v>7</v>
      </c>
      <c r="I1094" s="43" t="s">
        <v>2078</v>
      </c>
      <c r="J1094" s="43"/>
      <c r="K1094" s="43"/>
      <c r="L1094" s="43"/>
      <c r="M1094" s="43"/>
      <c r="N1094" s="43"/>
      <c r="O1094" s="38" t="s">
        <v>3105</v>
      </c>
      <c r="P1094" s="51" t="s">
        <v>3118</v>
      </c>
      <c r="Q1094" s="45">
        <v>44451.0</v>
      </c>
      <c r="R1094" s="46" t="str">
        <f>IFERROR(__xludf.DUMMYFUNCTION("if(isblank($A1094),"""",REGEXREPLACE($A1094,   "",?(\d),?"",  ""$1""&amp;""-""&amp;$H1094))"),"")</f>
        <v/>
      </c>
      <c r="S1094" s="47" t="b">
        <f t="shared" si="2"/>
        <v>0</v>
      </c>
      <c r="T1094" s="47" t="str">
        <f>IFERROR(__xludf.DUMMYFUNCTION("iferror(split(A1094,"","",TRUE,TRUE),"""")"),"")</f>
        <v/>
      </c>
      <c r="U1094" s="47"/>
      <c r="V1094" s="47"/>
      <c r="W1094" s="47"/>
      <c r="X1094" s="46" t="str">
        <f>IFERROR(__xludf.DUMMYFUNCTION("if(T1094="""","""",if($S1094,""Not aligned w/ a specific learning goal."",T1094&amp;"": ""&amp;vlookup(to_text(T1094),'1.Learning-Goals'!$A$3:$B$100,2,FALSE)))"),"")</f>
        <v/>
      </c>
      <c r="Y1094" s="46" t="str">
        <f>IFERROR(__xludf.DUMMYFUNCTION("if(U1094="""","""",if($S1094,""Not aligned w/ a specific learning goal."",U1094&amp;"": ""&amp;vlookup(to_text(U1094),'1.Learning-Goals'!$A$3:$B$100,2,FALSE)))"),"")</f>
        <v/>
      </c>
      <c r="Z1094" s="46" t="str">
        <f>IFERROR(__xludf.DUMMYFUNCTION("if(V1094="""","""",if($S1094,""Not aligned w/ a specific learning goal."",V1094&amp;"": ""&amp;vlookup(to_text(V1094),'1.Learning-Goals'!$A$3:$B$100,2,FALSE)))"),"")</f>
        <v/>
      </c>
      <c r="AA1094" s="46" t="str">
        <f>IFERROR(__xludf.DUMMYFUNCTION("if(W1094="""","""",if($S1094,""Not aligned w/ a specific learning goal."",W1094&amp;"": ""&amp;vlookup(to_text(W1094),'1.Learning-Goals'!$A$3:$B$100,2,FALSE)))"),"")</f>
        <v/>
      </c>
      <c r="AB1094" s="48"/>
      <c r="AC1094" s="48"/>
      <c r="AD1094" s="48"/>
      <c r="AE1094" s="48"/>
      <c r="AF1094" s="48"/>
      <c r="AG1094" s="48"/>
      <c r="AH1094" s="48"/>
      <c r="AI1094" s="48"/>
    </row>
    <row r="1095">
      <c r="A1095" s="41"/>
      <c r="B1095" s="42" t="str">
        <f t="shared" si="1"/>
        <v/>
      </c>
      <c r="C1095" s="38" t="s">
        <v>3119</v>
      </c>
      <c r="D1095" s="43" t="s">
        <v>3120</v>
      </c>
      <c r="E1095" s="38" t="s">
        <v>2076</v>
      </c>
      <c r="F1095" s="38" t="s">
        <v>2077</v>
      </c>
      <c r="G1095" s="43" t="s">
        <v>65</v>
      </c>
      <c r="H1095" s="38" t="s">
        <v>7</v>
      </c>
      <c r="I1095" s="43" t="s">
        <v>2078</v>
      </c>
      <c r="J1095" s="43"/>
      <c r="K1095" s="43"/>
      <c r="L1095" s="43"/>
      <c r="M1095" s="43"/>
      <c r="N1095" s="43"/>
      <c r="O1095" s="38" t="s">
        <v>3105</v>
      </c>
      <c r="P1095" s="51" t="s">
        <v>3121</v>
      </c>
      <c r="Q1095" s="45">
        <v>44451.0</v>
      </c>
      <c r="R1095" s="46" t="str">
        <f>IFERROR(__xludf.DUMMYFUNCTION("if(isblank($A1095),"""",REGEXREPLACE($A1095,   "",?(\d),?"",  ""$1""&amp;""-""&amp;$H1095))"),"")</f>
        <v/>
      </c>
      <c r="S1095" s="47" t="b">
        <f t="shared" si="2"/>
        <v>0</v>
      </c>
      <c r="T1095" s="47" t="str">
        <f>IFERROR(__xludf.DUMMYFUNCTION("iferror(split(A1095,"","",TRUE,TRUE),"""")"),"")</f>
        <v/>
      </c>
      <c r="U1095" s="47"/>
      <c r="V1095" s="47"/>
      <c r="W1095" s="47"/>
      <c r="X1095" s="46" t="str">
        <f>IFERROR(__xludf.DUMMYFUNCTION("if(T1095="""","""",if($S1095,""Not aligned w/ a specific learning goal."",T1095&amp;"": ""&amp;vlookup(to_text(T1095),'1.Learning-Goals'!$A$3:$B$100,2,FALSE)))"),"")</f>
        <v/>
      </c>
      <c r="Y1095" s="46" t="str">
        <f>IFERROR(__xludf.DUMMYFUNCTION("if(U1095="""","""",if($S1095,""Not aligned w/ a specific learning goal."",U1095&amp;"": ""&amp;vlookup(to_text(U1095),'1.Learning-Goals'!$A$3:$B$100,2,FALSE)))"),"")</f>
        <v/>
      </c>
      <c r="Z1095" s="46" t="str">
        <f>IFERROR(__xludf.DUMMYFUNCTION("if(V1095="""","""",if($S1095,""Not aligned w/ a specific learning goal."",V1095&amp;"": ""&amp;vlookup(to_text(V1095),'1.Learning-Goals'!$A$3:$B$100,2,FALSE)))"),"")</f>
        <v/>
      </c>
      <c r="AA1095" s="46" t="str">
        <f>IFERROR(__xludf.DUMMYFUNCTION("if(W1095="""","""",if($S1095,""Not aligned w/ a specific learning goal."",W1095&amp;"": ""&amp;vlookup(to_text(W1095),'1.Learning-Goals'!$A$3:$B$100,2,FALSE)))"),"")</f>
        <v/>
      </c>
      <c r="AB1095" s="48"/>
      <c r="AC1095" s="48"/>
      <c r="AD1095" s="48"/>
      <c r="AE1095" s="48"/>
      <c r="AF1095" s="48"/>
      <c r="AG1095" s="48"/>
      <c r="AH1095" s="48"/>
      <c r="AI1095" s="48"/>
    </row>
    <row r="1096">
      <c r="A1096" s="41"/>
      <c r="B1096" s="42" t="str">
        <f t="shared" si="1"/>
        <v/>
      </c>
      <c r="C1096" s="38" t="s">
        <v>3122</v>
      </c>
      <c r="D1096" s="43" t="s">
        <v>3123</v>
      </c>
      <c r="E1096" s="38" t="s">
        <v>2076</v>
      </c>
      <c r="F1096" s="38" t="s">
        <v>2092</v>
      </c>
      <c r="G1096" s="43" t="s">
        <v>65</v>
      </c>
      <c r="H1096" s="38" t="s">
        <v>7</v>
      </c>
      <c r="I1096" s="43" t="s">
        <v>2093</v>
      </c>
      <c r="J1096" s="43"/>
      <c r="K1096" s="43"/>
      <c r="L1096" s="43"/>
      <c r="M1096" s="43"/>
      <c r="N1096" s="43"/>
      <c r="O1096" s="38" t="s">
        <v>3124</v>
      </c>
      <c r="P1096" s="51" t="s">
        <v>3125</v>
      </c>
      <c r="Q1096" s="45">
        <v>44451.0</v>
      </c>
      <c r="R1096" s="46" t="str">
        <f>IFERROR(__xludf.DUMMYFUNCTION("if(isblank($A1096),"""",REGEXREPLACE($A1096,   "",?(\d),?"",  ""$1""&amp;""-""&amp;$H1096))"),"")</f>
        <v/>
      </c>
      <c r="S1096" s="47" t="b">
        <f t="shared" si="2"/>
        <v>0</v>
      </c>
      <c r="T1096" s="47" t="str">
        <f>IFERROR(__xludf.DUMMYFUNCTION("iferror(split(A1096,"","",TRUE,TRUE),"""")"),"")</f>
        <v/>
      </c>
      <c r="U1096" s="47"/>
      <c r="V1096" s="47"/>
      <c r="W1096" s="47"/>
      <c r="X1096" s="46" t="str">
        <f>IFERROR(__xludf.DUMMYFUNCTION("if(T1096="""","""",if($S1096,""Not aligned w/ a specific learning goal."",T1096&amp;"": ""&amp;vlookup(to_text(T1096),'1.Learning-Goals'!$A$3:$B$100,2,FALSE)))"),"")</f>
        <v/>
      </c>
      <c r="Y1096" s="46" t="str">
        <f>IFERROR(__xludf.DUMMYFUNCTION("if(U1096="""","""",if($S1096,""Not aligned w/ a specific learning goal."",U1096&amp;"": ""&amp;vlookup(to_text(U1096),'1.Learning-Goals'!$A$3:$B$100,2,FALSE)))"),"")</f>
        <v/>
      </c>
      <c r="Z1096" s="46" t="str">
        <f>IFERROR(__xludf.DUMMYFUNCTION("if(V1096="""","""",if($S1096,""Not aligned w/ a specific learning goal."",V1096&amp;"": ""&amp;vlookup(to_text(V1096),'1.Learning-Goals'!$A$3:$B$100,2,FALSE)))"),"")</f>
        <v/>
      </c>
      <c r="AA1096" s="46" t="str">
        <f>IFERROR(__xludf.DUMMYFUNCTION("if(W1096="""","""",if($S1096,""Not aligned w/ a specific learning goal."",W1096&amp;"": ""&amp;vlookup(to_text(W1096),'1.Learning-Goals'!$A$3:$B$100,2,FALSE)))"),"")</f>
        <v/>
      </c>
      <c r="AB1096" s="48"/>
      <c r="AC1096" s="48"/>
      <c r="AD1096" s="48"/>
      <c r="AE1096" s="48"/>
      <c r="AF1096" s="48"/>
      <c r="AG1096" s="48"/>
      <c r="AH1096" s="48"/>
      <c r="AI1096" s="48"/>
    </row>
    <row r="1097">
      <c r="A1097" s="41"/>
      <c r="B1097" s="42" t="str">
        <f t="shared" si="1"/>
        <v/>
      </c>
      <c r="C1097" s="38" t="s">
        <v>3126</v>
      </c>
      <c r="D1097" s="43" t="s">
        <v>3127</v>
      </c>
      <c r="E1097" s="38" t="s">
        <v>2076</v>
      </c>
      <c r="F1097" s="38" t="s">
        <v>2092</v>
      </c>
      <c r="G1097" s="43" t="s">
        <v>65</v>
      </c>
      <c r="H1097" s="38" t="s">
        <v>7</v>
      </c>
      <c r="I1097" s="43" t="s">
        <v>2093</v>
      </c>
      <c r="J1097" s="43"/>
      <c r="K1097" s="43"/>
      <c r="L1097" s="43"/>
      <c r="M1097" s="43"/>
      <c r="N1097" s="43"/>
      <c r="O1097" s="38" t="s">
        <v>3124</v>
      </c>
      <c r="P1097" s="51" t="s">
        <v>3128</v>
      </c>
      <c r="Q1097" s="45">
        <v>44451.0</v>
      </c>
      <c r="R1097" s="46" t="str">
        <f>IFERROR(__xludf.DUMMYFUNCTION("if(isblank($A1097),"""",REGEXREPLACE($A1097,   "",?(\d),?"",  ""$1""&amp;""-""&amp;$H1097))"),"")</f>
        <v/>
      </c>
      <c r="S1097" s="47" t="b">
        <f t="shared" si="2"/>
        <v>0</v>
      </c>
      <c r="T1097" s="47" t="str">
        <f>IFERROR(__xludf.DUMMYFUNCTION("iferror(split(A1097,"","",TRUE,TRUE),"""")"),"")</f>
        <v/>
      </c>
      <c r="U1097" s="47"/>
      <c r="V1097" s="47"/>
      <c r="W1097" s="47"/>
      <c r="X1097" s="46" t="str">
        <f>IFERROR(__xludf.DUMMYFUNCTION("if(T1097="""","""",if($S1097,""Not aligned w/ a specific learning goal."",T1097&amp;"": ""&amp;vlookup(to_text(T1097),'1.Learning-Goals'!$A$3:$B$100,2,FALSE)))"),"")</f>
        <v/>
      </c>
      <c r="Y1097" s="46" t="str">
        <f>IFERROR(__xludf.DUMMYFUNCTION("if(U1097="""","""",if($S1097,""Not aligned w/ a specific learning goal."",U1097&amp;"": ""&amp;vlookup(to_text(U1097),'1.Learning-Goals'!$A$3:$B$100,2,FALSE)))"),"")</f>
        <v/>
      </c>
      <c r="Z1097" s="46" t="str">
        <f>IFERROR(__xludf.DUMMYFUNCTION("if(V1097="""","""",if($S1097,""Not aligned w/ a specific learning goal."",V1097&amp;"": ""&amp;vlookup(to_text(V1097),'1.Learning-Goals'!$A$3:$B$100,2,FALSE)))"),"")</f>
        <v/>
      </c>
      <c r="AA1097" s="46" t="str">
        <f>IFERROR(__xludf.DUMMYFUNCTION("if(W1097="""","""",if($S1097,""Not aligned w/ a specific learning goal."",W1097&amp;"": ""&amp;vlookup(to_text(W1097),'1.Learning-Goals'!$A$3:$B$100,2,FALSE)))"),"")</f>
        <v/>
      </c>
      <c r="AB1097" s="48"/>
      <c r="AC1097" s="48"/>
      <c r="AD1097" s="48"/>
      <c r="AE1097" s="48"/>
      <c r="AF1097" s="48"/>
      <c r="AG1097" s="48"/>
      <c r="AH1097" s="48"/>
      <c r="AI1097" s="48"/>
    </row>
    <row r="1098">
      <c r="A1098" s="41"/>
      <c r="B1098" s="42" t="str">
        <f t="shared" si="1"/>
        <v/>
      </c>
      <c r="C1098" s="38" t="s">
        <v>3129</v>
      </c>
      <c r="D1098" s="43" t="s">
        <v>3130</v>
      </c>
      <c r="E1098" s="38" t="s">
        <v>2076</v>
      </c>
      <c r="F1098" s="38" t="s">
        <v>2092</v>
      </c>
      <c r="G1098" s="43" t="s">
        <v>65</v>
      </c>
      <c r="H1098" s="38" t="s">
        <v>7</v>
      </c>
      <c r="I1098" s="43" t="s">
        <v>2093</v>
      </c>
      <c r="J1098" s="43"/>
      <c r="K1098" s="43"/>
      <c r="L1098" s="43"/>
      <c r="M1098" s="43"/>
      <c r="N1098" s="43"/>
      <c r="O1098" s="38" t="s">
        <v>3124</v>
      </c>
      <c r="P1098" s="51" t="s">
        <v>3131</v>
      </c>
      <c r="Q1098" s="45">
        <v>44451.0</v>
      </c>
      <c r="R1098" s="46" t="str">
        <f>IFERROR(__xludf.DUMMYFUNCTION("if(isblank($A1098),"""",REGEXREPLACE($A1098,   "",?(\d),?"",  ""$1""&amp;""-""&amp;$H1098))"),"")</f>
        <v/>
      </c>
      <c r="S1098" s="47" t="b">
        <f t="shared" si="2"/>
        <v>0</v>
      </c>
      <c r="T1098" s="47" t="str">
        <f>IFERROR(__xludf.DUMMYFUNCTION("iferror(split(A1098,"","",TRUE,TRUE),"""")"),"")</f>
        <v/>
      </c>
      <c r="U1098" s="47"/>
      <c r="V1098" s="47"/>
      <c r="W1098" s="47"/>
      <c r="X1098" s="46" t="str">
        <f>IFERROR(__xludf.DUMMYFUNCTION("if(T1098="""","""",if($S1098,""Not aligned w/ a specific learning goal."",T1098&amp;"": ""&amp;vlookup(to_text(T1098),'1.Learning-Goals'!$A$3:$B$100,2,FALSE)))"),"")</f>
        <v/>
      </c>
      <c r="Y1098" s="46" t="str">
        <f>IFERROR(__xludf.DUMMYFUNCTION("if(U1098="""","""",if($S1098,""Not aligned w/ a specific learning goal."",U1098&amp;"": ""&amp;vlookup(to_text(U1098),'1.Learning-Goals'!$A$3:$B$100,2,FALSE)))"),"")</f>
        <v/>
      </c>
      <c r="Z1098" s="46" t="str">
        <f>IFERROR(__xludf.DUMMYFUNCTION("if(V1098="""","""",if($S1098,""Not aligned w/ a specific learning goal."",V1098&amp;"": ""&amp;vlookup(to_text(V1098),'1.Learning-Goals'!$A$3:$B$100,2,FALSE)))"),"")</f>
        <v/>
      </c>
      <c r="AA1098" s="46" t="str">
        <f>IFERROR(__xludf.DUMMYFUNCTION("if(W1098="""","""",if($S1098,""Not aligned w/ a specific learning goal."",W1098&amp;"": ""&amp;vlookup(to_text(W1098),'1.Learning-Goals'!$A$3:$B$100,2,FALSE)))"),"")</f>
        <v/>
      </c>
      <c r="AB1098" s="48"/>
      <c r="AC1098" s="48"/>
      <c r="AD1098" s="48"/>
      <c r="AE1098" s="48"/>
      <c r="AF1098" s="48"/>
      <c r="AG1098" s="48"/>
      <c r="AH1098" s="48"/>
      <c r="AI1098" s="48"/>
    </row>
    <row r="1099">
      <c r="A1099" s="41"/>
      <c r="B1099" s="42" t="str">
        <f t="shared" si="1"/>
        <v/>
      </c>
      <c r="C1099" s="38" t="s">
        <v>3132</v>
      </c>
      <c r="D1099" s="43" t="s">
        <v>3133</v>
      </c>
      <c r="E1099" s="38" t="s">
        <v>2076</v>
      </c>
      <c r="F1099" s="38" t="s">
        <v>2092</v>
      </c>
      <c r="G1099" s="43" t="s">
        <v>65</v>
      </c>
      <c r="H1099" s="38" t="s">
        <v>7</v>
      </c>
      <c r="I1099" s="43" t="s">
        <v>2093</v>
      </c>
      <c r="J1099" s="43"/>
      <c r="K1099" s="43"/>
      <c r="L1099" s="43"/>
      <c r="M1099" s="43"/>
      <c r="N1099" s="43"/>
      <c r="O1099" s="38" t="s">
        <v>3124</v>
      </c>
      <c r="P1099" s="51" t="s">
        <v>3134</v>
      </c>
      <c r="Q1099" s="45">
        <v>44451.0</v>
      </c>
      <c r="R1099" s="46" t="str">
        <f>IFERROR(__xludf.DUMMYFUNCTION("if(isblank($A1099),"""",REGEXREPLACE($A1099,   "",?(\d),?"",  ""$1""&amp;""-""&amp;$H1099))"),"")</f>
        <v/>
      </c>
      <c r="S1099" s="47" t="b">
        <f t="shared" si="2"/>
        <v>0</v>
      </c>
      <c r="T1099" s="47" t="str">
        <f>IFERROR(__xludf.DUMMYFUNCTION("iferror(split(A1099,"","",TRUE,TRUE),"""")"),"")</f>
        <v/>
      </c>
      <c r="U1099" s="47"/>
      <c r="V1099" s="47"/>
      <c r="W1099" s="47"/>
      <c r="X1099" s="46" t="str">
        <f>IFERROR(__xludf.DUMMYFUNCTION("if(T1099="""","""",if($S1099,""Not aligned w/ a specific learning goal."",T1099&amp;"": ""&amp;vlookup(to_text(T1099),'1.Learning-Goals'!$A$3:$B$100,2,FALSE)))"),"")</f>
        <v/>
      </c>
      <c r="Y1099" s="46" t="str">
        <f>IFERROR(__xludf.DUMMYFUNCTION("if(U1099="""","""",if($S1099,""Not aligned w/ a specific learning goal."",U1099&amp;"": ""&amp;vlookup(to_text(U1099),'1.Learning-Goals'!$A$3:$B$100,2,FALSE)))"),"")</f>
        <v/>
      </c>
      <c r="Z1099" s="46" t="str">
        <f>IFERROR(__xludf.DUMMYFUNCTION("if(V1099="""","""",if($S1099,""Not aligned w/ a specific learning goal."",V1099&amp;"": ""&amp;vlookup(to_text(V1099),'1.Learning-Goals'!$A$3:$B$100,2,FALSE)))"),"")</f>
        <v/>
      </c>
      <c r="AA1099" s="46" t="str">
        <f>IFERROR(__xludf.DUMMYFUNCTION("if(W1099="""","""",if($S1099,""Not aligned w/ a specific learning goal."",W1099&amp;"": ""&amp;vlookup(to_text(W1099),'1.Learning-Goals'!$A$3:$B$100,2,FALSE)))"),"")</f>
        <v/>
      </c>
      <c r="AB1099" s="48"/>
      <c r="AC1099" s="48"/>
      <c r="AD1099" s="48"/>
      <c r="AE1099" s="48"/>
      <c r="AF1099" s="48"/>
      <c r="AG1099" s="48"/>
      <c r="AH1099" s="48"/>
      <c r="AI1099" s="48"/>
    </row>
    <row r="1100">
      <c r="A1100" s="41"/>
      <c r="B1100" s="42" t="str">
        <f t="shared" si="1"/>
        <v/>
      </c>
      <c r="C1100" s="38" t="s">
        <v>3135</v>
      </c>
      <c r="D1100" s="43" t="s">
        <v>3136</v>
      </c>
      <c r="E1100" s="38" t="s">
        <v>2076</v>
      </c>
      <c r="F1100" s="38" t="s">
        <v>2092</v>
      </c>
      <c r="G1100" s="43" t="s">
        <v>65</v>
      </c>
      <c r="H1100" s="38" t="s">
        <v>7</v>
      </c>
      <c r="I1100" s="43" t="s">
        <v>2093</v>
      </c>
      <c r="J1100" s="43"/>
      <c r="K1100" s="43"/>
      <c r="L1100" s="43"/>
      <c r="M1100" s="43"/>
      <c r="N1100" s="43"/>
      <c r="O1100" s="38" t="s">
        <v>3124</v>
      </c>
      <c r="P1100" s="51" t="s">
        <v>3137</v>
      </c>
      <c r="Q1100" s="45">
        <v>44451.0</v>
      </c>
      <c r="R1100" s="46" t="str">
        <f>IFERROR(__xludf.DUMMYFUNCTION("if(isblank($A1100),"""",REGEXREPLACE($A1100,   "",?(\d),?"",  ""$1""&amp;""-""&amp;$H1100))"),"")</f>
        <v/>
      </c>
      <c r="S1100" s="47" t="b">
        <f t="shared" si="2"/>
        <v>0</v>
      </c>
      <c r="T1100" s="47" t="str">
        <f>IFERROR(__xludf.DUMMYFUNCTION("iferror(split(A1100,"","",TRUE,TRUE),"""")"),"")</f>
        <v/>
      </c>
      <c r="U1100" s="47"/>
      <c r="V1100" s="47"/>
      <c r="W1100" s="47"/>
      <c r="X1100" s="46" t="str">
        <f>IFERROR(__xludf.DUMMYFUNCTION("if(T1100="""","""",if($S1100,""Not aligned w/ a specific learning goal."",T1100&amp;"": ""&amp;vlookup(to_text(T1100),'1.Learning-Goals'!$A$3:$B$100,2,FALSE)))"),"")</f>
        <v/>
      </c>
      <c r="Y1100" s="46" t="str">
        <f>IFERROR(__xludf.DUMMYFUNCTION("if(U1100="""","""",if($S1100,""Not aligned w/ a specific learning goal."",U1100&amp;"": ""&amp;vlookup(to_text(U1100),'1.Learning-Goals'!$A$3:$B$100,2,FALSE)))"),"")</f>
        <v/>
      </c>
      <c r="Z1100" s="46" t="str">
        <f>IFERROR(__xludf.DUMMYFUNCTION("if(V1100="""","""",if($S1100,""Not aligned w/ a specific learning goal."",V1100&amp;"": ""&amp;vlookup(to_text(V1100),'1.Learning-Goals'!$A$3:$B$100,2,FALSE)))"),"")</f>
        <v/>
      </c>
      <c r="AA1100" s="46" t="str">
        <f>IFERROR(__xludf.DUMMYFUNCTION("if(W1100="""","""",if($S1100,""Not aligned w/ a specific learning goal."",W1100&amp;"": ""&amp;vlookup(to_text(W1100),'1.Learning-Goals'!$A$3:$B$100,2,FALSE)))"),"")</f>
        <v/>
      </c>
      <c r="AB1100" s="48"/>
      <c r="AC1100" s="48"/>
      <c r="AD1100" s="48"/>
      <c r="AE1100" s="48"/>
      <c r="AF1100" s="48"/>
      <c r="AG1100" s="48"/>
      <c r="AH1100" s="48"/>
      <c r="AI1100" s="48"/>
    </row>
    <row r="1101">
      <c r="A1101" s="41"/>
      <c r="B1101" s="42" t="str">
        <f t="shared" si="1"/>
        <v/>
      </c>
      <c r="C1101" s="38" t="s">
        <v>3138</v>
      </c>
      <c r="D1101" s="43" t="s">
        <v>3139</v>
      </c>
      <c r="E1101" s="38" t="s">
        <v>2076</v>
      </c>
      <c r="F1101" s="38" t="s">
        <v>2092</v>
      </c>
      <c r="G1101" s="43" t="s">
        <v>65</v>
      </c>
      <c r="H1101" s="38" t="s">
        <v>7</v>
      </c>
      <c r="I1101" s="43" t="s">
        <v>2093</v>
      </c>
      <c r="J1101" s="43"/>
      <c r="K1101" s="43"/>
      <c r="L1101" s="43"/>
      <c r="M1101" s="43"/>
      <c r="N1101" s="43"/>
      <c r="O1101" s="38" t="s">
        <v>3124</v>
      </c>
      <c r="P1101" s="51" t="s">
        <v>3140</v>
      </c>
      <c r="Q1101" s="45">
        <v>44451.0</v>
      </c>
      <c r="R1101" s="46" t="str">
        <f>IFERROR(__xludf.DUMMYFUNCTION("if(isblank($A1101),"""",REGEXREPLACE($A1101,   "",?(\d),?"",  ""$1""&amp;""-""&amp;$H1101))"),"")</f>
        <v/>
      </c>
      <c r="S1101" s="47" t="b">
        <f t="shared" si="2"/>
        <v>0</v>
      </c>
      <c r="T1101" s="47" t="str">
        <f>IFERROR(__xludf.DUMMYFUNCTION("iferror(split(A1101,"","",TRUE,TRUE),"""")"),"")</f>
        <v/>
      </c>
      <c r="U1101" s="47"/>
      <c r="V1101" s="47"/>
      <c r="W1101" s="47"/>
      <c r="X1101" s="46" t="str">
        <f>IFERROR(__xludf.DUMMYFUNCTION("if(T1101="""","""",if($S1101,""Not aligned w/ a specific learning goal."",T1101&amp;"": ""&amp;vlookup(to_text(T1101),'1.Learning-Goals'!$A$3:$B$100,2,FALSE)))"),"")</f>
        <v/>
      </c>
      <c r="Y1101" s="46" t="str">
        <f>IFERROR(__xludf.DUMMYFUNCTION("if(U1101="""","""",if($S1101,""Not aligned w/ a specific learning goal."",U1101&amp;"": ""&amp;vlookup(to_text(U1101),'1.Learning-Goals'!$A$3:$B$100,2,FALSE)))"),"")</f>
        <v/>
      </c>
      <c r="Z1101" s="46" t="str">
        <f>IFERROR(__xludf.DUMMYFUNCTION("if(V1101="""","""",if($S1101,""Not aligned w/ a specific learning goal."",V1101&amp;"": ""&amp;vlookup(to_text(V1101),'1.Learning-Goals'!$A$3:$B$100,2,FALSE)))"),"")</f>
        <v/>
      </c>
      <c r="AA1101" s="46" t="str">
        <f>IFERROR(__xludf.DUMMYFUNCTION("if(W1101="""","""",if($S1101,""Not aligned w/ a specific learning goal."",W1101&amp;"": ""&amp;vlookup(to_text(W1101),'1.Learning-Goals'!$A$3:$B$100,2,FALSE)))"),"")</f>
        <v/>
      </c>
      <c r="AB1101" s="48"/>
      <c r="AC1101" s="48"/>
      <c r="AD1101" s="48"/>
      <c r="AE1101" s="48"/>
      <c r="AF1101" s="48"/>
      <c r="AG1101" s="48"/>
      <c r="AH1101" s="48"/>
      <c r="AI1101" s="48"/>
    </row>
    <row r="1102">
      <c r="A1102" s="41"/>
      <c r="B1102" s="42" t="str">
        <f t="shared" si="1"/>
        <v/>
      </c>
      <c r="C1102" s="38" t="s">
        <v>3141</v>
      </c>
      <c r="D1102" s="43" t="s">
        <v>3142</v>
      </c>
      <c r="E1102" s="38" t="s">
        <v>2076</v>
      </c>
      <c r="F1102" s="38" t="s">
        <v>2092</v>
      </c>
      <c r="G1102" s="43" t="s">
        <v>65</v>
      </c>
      <c r="H1102" s="38" t="s">
        <v>7</v>
      </c>
      <c r="I1102" s="43" t="s">
        <v>2093</v>
      </c>
      <c r="J1102" s="43"/>
      <c r="K1102" s="43"/>
      <c r="L1102" s="43"/>
      <c r="M1102" s="43"/>
      <c r="N1102" s="43"/>
      <c r="O1102" s="38" t="s">
        <v>3124</v>
      </c>
      <c r="P1102" s="51" t="s">
        <v>3143</v>
      </c>
      <c r="Q1102" s="45">
        <v>44451.0</v>
      </c>
      <c r="R1102" s="46" t="str">
        <f>IFERROR(__xludf.DUMMYFUNCTION("if(isblank($A1102),"""",REGEXREPLACE($A1102,   "",?(\d),?"",  ""$1""&amp;""-""&amp;$H1102))"),"")</f>
        <v/>
      </c>
      <c r="S1102" s="47" t="b">
        <f t="shared" si="2"/>
        <v>0</v>
      </c>
      <c r="T1102" s="47" t="str">
        <f>IFERROR(__xludf.DUMMYFUNCTION("iferror(split(A1102,"","",TRUE,TRUE),"""")"),"")</f>
        <v/>
      </c>
      <c r="U1102" s="47"/>
      <c r="V1102" s="47"/>
      <c r="W1102" s="47"/>
      <c r="X1102" s="46" t="str">
        <f>IFERROR(__xludf.DUMMYFUNCTION("if(T1102="""","""",if($S1102,""Not aligned w/ a specific learning goal."",T1102&amp;"": ""&amp;vlookup(to_text(T1102),'1.Learning-Goals'!$A$3:$B$100,2,FALSE)))"),"")</f>
        <v/>
      </c>
      <c r="Y1102" s="46" t="str">
        <f>IFERROR(__xludf.DUMMYFUNCTION("if(U1102="""","""",if($S1102,""Not aligned w/ a specific learning goal."",U1102&amp;"": ""&amp;vlookup(to_text(U1102),'1.Learning-Goals'!$A$3:$B$100,2,FALSE)))"),"")</f>
        <v/>
      </c>
      <c r="Z1102" s="46" t="str">
        <f>IFERROR(__xludf.DUMMYFUNCTION("if(V1102="""","""",if($S1102,""Not aligned w/ a specific learning goal."",V1102&amp;"": ""&amp;vlookup(to_text(V1102),'1.Learning-Goals'!$A$3:$B$100,2,FALSE)))"),"")</f>
        <v/>
      </c>
      <c r="AA1102" s="46" t="str">
        <f>IFERROR(__xludf.DUMMYFUNCTION("if(W1102="""","""",if($S1102,""Not aligned w/ a specific learning goal."",W1102&amp;"": ""&amp;vlookup(to_text(W1102),'1.Learning-Goals'!$A$3:$B$100,2,FALSE)))"),"")</f>
        <v/>
      </c>
      <c r="AB1102" s="48"/>
      <c r="AC1102" s="48"/>
      <c r="AD1102" s="48"/>
      <c r="AE1102" s="48"/>
      <c r="AF1102" s="48"/>
      <c r="AG1102" s="48"/>
      <c r="AH1102" s="48"/>
      <c r="AI1102" s="48"/>
    </row>
    <row r="1103">
      <c r="A1103" s="41"/>
      <c r="B1103" s="42" t="str">
        <f t="shared" si="1"/>
        <v/>
      </c>
      <c r="C1103" s="38" t="s">
        <v>3144</v>
      </c>
      <c r="D1103" s="43" t="s">
        <v>3145</v>
      </c>
      <c r="E1103" s="38" t="s">
        <v>2076</v>
      </c>
      <c r="F1103" s="38" t="s">
        <v>2092</v>
      </c>
      <c r="G1103" s="43" t="s">
        <v>65</v>
      </c>
      <c r="H1103" s="38" t="s">
        <v>7</v>
      </c>
      <c r="I1103" s="43" t="s">
        <v>2093</v>
      </c>
      <c r="J1103" s="43"/>
      <c r="K1103" s="43"/>
      <c r="L1103" s="43"/>
      <c r="M1103" s="43"/>
      <c r="N1103" s="43"/>
      <c r="O1103" s="38" t="s">
        <v>3124</v>
      </c>
      <c r="P1103" s="51" t="s">
        <v>3146</v>
      </c>
      <c r="Q1103" s="45">
        <v>44451.0</v>
      </c>
      <c r="R1103" s="46" t="str">
        <f>IFERROR(__xludf.DUMMYFUNCTION("if(isblank($A1103),"""",REGEXREPLACE($A1103,   "",?(\d),?"",  ""$1""&amp;""-""&amp;$H1103))"),"")</f>
        <v/>
      </c>
      <c r="S1103" s="47" t="b">
        <f t="shared" si="2"/>
        <v>0</v>
      </c>
      <c r="T1103" s="47" t="str">
        <f>IFERROR(__xludf.DUMMYFUNCTION("iferror(split(A1103,"","",TRUE,TRUE),"""")"),"")</f>
        <v/>
      </c>
      <c r="U1103" s="47"/>
      <c r="V1103" s="47"/>
      <c r="W1103" s="47"/>
      <c r="X1103" s="46" t="str">
        <f>IFERROR(__xludf.DUMMYFUNCTION("if(T1103="""","""",if($S1103,""Not aligned w/ a specific learning goal."",T1103&amp;"": ""&amp;vlookup(to_text(T1103),'1.Learning-Goals'!$A$3:$B$100,2,FALSE)))"),"")</f>
        <v/>
      </c>
      <c r="Y1103" s="46" t="str">
        <f>IFERROR(__xludf.DUMMYFUNCTION("if(U1103="""","""",if($S1103,""Not aligned w/ a specific learning goal."",U1103&amp;"": ""&amp;vlookup(to_text(U1103),'1.Learning-Goals'!$A$3:$B$100,2,FALSE)))"),"")</f>
        <v/>
      </c>
      <c r="Z1103" s="46" t="str">
        <f>IFERROR(__xludf.DUMMYFUNCTION("if(V1103="""","""",if($S1103,""Not aligned w/ a specific learning goal."",V1103&amp;"": ""&amp;vlookup(to_text(V1103),'1.Learning-Goals'!$A$3:$B$100,2,FALSE)))"),"")</f>
        <v/>
      </c>
      <c r="AA1103" s="46" t="str">
        <f>IFERROR(__xludf.DUMMYFUNCTION("if(W1103="""","""",if($S1103,""Not aligned w/ a specific learning goal."",W1103&amp;"": ""&amp;vlookup(to_text(W1103),'1.Learning-Goals'!$A$3:$B$100,2,FALSE)))"),"")</f>
        <v/>
      </c>
      <c r="AB1103" s="48"/>
      <c r="AC1103" s="48"/>
      <c r="AD1103" s="48"/>
      <c r="AE1103" s="48"/>
      <c r="AF1103" s="48"/>
      <c r="AG1103" s="48"/>
      <c r="AH1103" s="48"/>
      <c r="AI1103" s="48"/>
    </row>
    <row r="1104">
      <c r="A1104" s="41"/>
      <c r="B1104" s="42" t="str">
        <f t="shared" si="1"/>
        <v/>
      </c>
      <c r="C1104" s="38" t="s">
        <v>3147</v>
      </c>
      <c r="D1104" s="43" t="s">
        <v>3148</v>
      </c>
      <c r="E1104" s="38" t="s">
        <v>2076</v>
      </c>
      <c r="F1104" s="38" t="s">
        <v>2092</v>
      </c>
      <c r="G1104" s="43" t="s">
        <v>65</v>
      </c>
      <c r="H1104" s="38" t="s">
        <v>7</v>
      </c>
      <c r="I1104" s="43" t="s">
        <v>2093</v>
      </c>
      <c r="J1104" s="43"/>
      <c r="K1104" s="43"/>
      <c r="L1104" s="43"/>
      <c r="M1104" s="43"/>
      <c r="N1104" s="43"/>
      <c r="O1104" s="38" t="s">
        <v>3124</v>
      </c>
      <c r="P1104" s="51" t="s">
        <v>3149</v>
      </c>
      <c r="Q1104" s="45">
        <v>44451.0</v>
      </c>
      <c r="R1104" s="46" t="str">
        <f>IFERROR(__xludf.DUMMYFUNCTION("if(isblank($A1104),"""",REGEXREPLACE($A1104,   "",?(\d),?"",  ""$1""&amp;""-""&amp;$H1104))"),"")</f>
        <v/>
      </c>
      <c r="S1104" s="47" t="b">
        <f t="shared" si="2"/>
        <v>0</v>
      </c>
      <c r="T1104" s="47" t="str">
        <f>IFERROR(__xludf.DUMMYFUNCTION("iferror(split(A1104,"","",TRUE,TRUE),"""")"),"")</f>
        <v/>
      </c>
      <c r="U1104" s="47"/>
      <c r="V1104" s="47"/>
      <c r="W1104" s="47"/>
      <c r="X1104" s="46" t="str">
        <f>IFERROR(__xludf.DUMMYFUNCTION("if(T1104="""","""",if($S1104,""Not aligned w/ a specific learning goal."",T1104&amp;"": ""&amp;vlookup(to_text(T1104),'1.Learning-Goals'!$A$3:$B$100,2,FALSE)))"),"")</f>
        <v/>
      </c>
      <c r="Y1104" s="46" t="str">
        <f>IFERROR(__xludf.DUMMYFUNCTION("if(U1104="""","""",if($S1104,""Not aligned w/ a specific learning goal."",U1104&amp;"": ""&amp;vlookup(to_text(U1104),'1.Learning-Goals'!$A$3:$B$100,2,FALSE)))"),"")</f>
        <v/>
      </c>
      <c r="Z1104" s="46" t="str">
        <f>IFERROR(__xludf.DUMMYFUNCTION("if(V1104="""","""",if($S1104,""Not aligned w/ a specific learning goal."",V1104&amp;"": ""&amp;vlookup(to_text(V1104),'1.Learning-Goals'!$A$3:$B$100,2,FALSE)))"),"")</f>
        <v/>
      </c>
      <c r="AA1104" s="46" t="str">
        <f>IFERROR(__xludf.DUMMYFUNCTION("if(W1104="""","""",if($S1104,""Not aligned w/ a specific learning goal."",W1104&amp;"": ""&amp;vlookup(to_text(W1104),'1.Learning-Goals'!$A$3:$B$100,2,FALSE)))"),"")</f>
        <v/>
      </c>
      <c r="AB1104" s="48"/>
      <c r="AC1104" s="48"/>
      <c r="AD1104" s="48"/>
      <c r="AE1104" s="48"/>
      <c r="AF1104" s="48"/>
      <c r="AG1104" s="48"/>
      <c r="AH1104" s="48"/>
      <c r="AI1104" s="48"/>
    </row>
    <row r="1105">
      <c r="A1105" s="41"/>
      <c r="B1105" s="42" t="str">
        <f t="shared" si="1"/>
        <v/>
      </c>
      <c r="C1105" s="38" t="s">
        <v>3150</v>
      </c>
      <c r="D1105" s="43" t="s">
        <v>3151</v>
      </c>
      <c r="E1105" s="38" t="s">
        <v>2076</v>
      </c>
      <c r="F1105" s="38" t="s">
        <v>2092</v>
      </c>
      <c r="G1105" s="43" t="s">
        <v>65</v>
      </c>
      <c r="H1105" s="38" t="s">
        <v>7</v>
      </c>
      <c r="I1105" s="43" t="s">
        <v>2093</v>
      </c>
      <c r="J1105" s="43"/>
      <c r="K1105" s="43"/>
      <c r="L1105" s="43"/>
      <c r="M1105" s="43"/>
      <c r="N1105" s="43"/>
      <c r="O1105" s="38" t="s">
        <v>3124</v>
      </c>
      <c r="P1105" s="51" t="s">
        <v>3152</v>
      </c>
      <c r="Q1105" s="45">
        <v>44451.0</v>
      </c>
      <c r="R1105" s="46" t="str">
        <f>IFERROR(__xludf.DUMMYFUNCTION("if(isblank($A1105),"""",REGEXREPLACE($A1105,   "",?(\d),?"",  ""$1""&amp;""-""&amp;$H1105))"),"")</f>
        <v/>
      </c>
      <c r="S1105" s="47" t="b">
        <f t="shared" si="2"/>
        <v>0</v>
      </c>
      <c r="T1105" s="47" t="str">
        <f>IFERROR(__xludf.DUMMYFUNCTION("iferror(split(A1105,"","",TRUE,TRUE),"""")"),"")</f>
        <v/>
      </c>
      <c r="U1105" s="47"/>
      <c r="V1105" s="47"/>
      <c r="W1105" s="47"/>
      <c r="X1105" s="46" t="str">
        <f>IFERROR(__xludf.DUMMYFUNCTION("if(T1105="""","""",if($S1105,""Not aligned w/ a specific learning goal."",T1105&amp;"": ""&amp;vlookup(to_text(T1105),'1.Learning-Goals'!$A$3:$B$100,2,FALSE)))"),"")</f>
        <v/>
      </c>
      <c r="Y1105" s="46" t="str">
        <f>IFERROR(__xludf.DUMMYFUNCTION("if(U1105="""","""",if($S1105,""Not aligned w/ a specific learning goal."",U1105&amp;"": ""&amp;vlookup(to_text(U1105),'1.Learning-Goals'!$A$3:$B$100,2,FALSE)))"),"")</f>
        <v/>
      </c>
      <c r="Z1105" s="46" t="str">
        <f>IFERROR(__xludf.DUMMYFUNCTION("if(V1105="""","""",if($S1105,""Not aligned w/ a specific learning goal."",V1105&amp;"": ""&amp;vlookup(to_text(V1105),'1.Learning-Goals'!$A$3:$B$100,2,FALSE)))"),"")</f>
        <v/>
      </c>
      <c r="AA1105" s="46" t="str">
        <f>IFERROR(__xludf.DUMMYFUNCTION("if(W1105="""","""",if($S1105,""Not aligned w/ a specific learning goal."",W1105&amp;"": ""&amp;vlookup(to_text(W1105),'1.Learning-Goals'!$A$3:$B$100,2,FALSE)))"),"")</f>
        <v/>
      </c>
      <c r="AB1105" s="48"/>
      <c r="AC1105" s="48"/>
      <c r="AD1105" s="48"/>
      <c r="AE1105" s="48"/>
      <c r="AF1105" s="48"/>
      <c r="AG1105" s="48"/>
      <c r="AH1105" s="48"/>
      <c r="AI1105" s="48"/>
    </row>
    <row r="1106">
      <c r="A1106" s="41"/>
      <c r="B1106" s="42" t="str">
        <f t="shared" si="1"/>
        <v/>
      </c>
      <c r="C1106" s="38" t="s">
        <v>3153</v>
      </c>
      <c r="D1106" s="43" t="s">
        <v>3154</v>
      </c>
      <c r="E1106" s="38" t="s">
        <v>2076</v>
      </c>
      <c r="F1106" s="38" t="s">
        <v>2092</v>
      </c>
      <c r="G1106" s="43" t="s">
        <v>65</v>
      </c>
      <c r="H1106" s="38" t="s">
        <v>7</v>
      </c>
      <c r="I1106" s="43" t="s">
        <v>2093</v>
      </c>
      <c r="J1106" s="43"/>
      <c r="K1106" s="43"/>
      <c r="L1106" s="43"/>
      <c r="M1106" s="43"/>
      <c r="N1106" s="43"/>
      <c r="O1106" s="38" t="s">
        <v>3124</v>
      </c>
      <c r="P1106" s="51" t="s">
        <v>3155</v>
      </c>
      <c r="Q1106" s="45">
        <v>44451.0</v>
      </c>
      <c r="R1106" s="46" t="str">
        <f>IFERROR(__xludf.DUMMYFUNCTION("if(isblank($A1106),"""",REGEXREPLACE($A1106,   "",?(\d),?"",  ""$1""&amp;""-""&amp;$H1106))"),"")</f>
        <v/>
      </c>
      <c r="S1106" s="47" t="b">
        <f t="shared" si="2"/>
        <v>0</v>
      </c>
      <c r="T1106" s="47" t="str">
        <f>IFERROR(__xludf.DUMMYFUNCTION("iferror(split(A1106,"","",TRUE,TRUE),"""")"),"")</f>
        <v/>
      </c>
      <c r="U1106" s="47"/>
      <c r="V1106" s="47"/>
      <c r="W1106" s="47"/>
      <c r="X1106" s="46" t="str">
        <f>IFERROR(__xludf.DUMMYFUNCTION("if(T1106="""","""",if($S1106,""Not aligned w/ a specific learning goal."",T1106&amp;"": ""&amp;vlookup(to_text(T1106),'1.Learning-Goals'!$A$3:$B$100,2,FALSE)))"),"")</f>
        <v/>
      </c>
      <c r="Y1106" s="46" t="str">
        <f>IFERROR(__xludf.DUMMYFUNCTION("if(U1106="""","""",if($S1106,""Not aligned w/ a specific learning goal."",U1106&amp;"": ""&amp;vlookup(to_text(U1106),'1.Learning-Goals'!$A$3:$B$100,2,FALSE)))"),"")</f>
        <v/>
      </c>
      <c r="Z1106" s="46" t="str">
        <f>IFERROR(__xludf.DUMMYFUNCTION("if(V1106="""","""",if($S1106,""Not aligned w/ a specific learning goal."",V1106&amp;"": ""&amp;vlookup(to_text(V1106),'1.Learning-Goals'!$A$3:$B$100,2,FALSE)))"),"")</f>
        <v/>
      </c>
      <c r="AA1106" s="46" t="str">
        <f>IFERROR(__xludf.DUMMYFUNCTION("if(W1106="""","""",if($S1106,""Not aligned w/ a specific learning goal."",W1106&amp;"": ""&amp;vlookup(to_text(W1106),'1.Learning-Goals'!$A$3:$B$100,2,FALSE)))"),"")</f>
        <v/>
      </c>
      <c r="AB1106" s="48"/>
      <c r="AC1106" s="48"/>
      <c r="AD1106" s="48"/>
      <c r="AE1106" s="48"/>
      <c r="AF1106" s="48"/>
      <c r="AG1106" s="48"/>
      <c r="AH1106" s="48"/>
      <c r="AI1106" s="48"/>
    </row>
    <row r="1107">
      <c r="A1107" s="41"/>
      <c r="B1107" s="42" t="str">
        <f t="shared" si="1"/>
        <v/>
      </c>
      <c r="C1107" s="38" t="s">
        <v>3156</v>
      </c>
      <c r="D1107" s="43" t="s">
        <v>3157</v>
      </c>
      <c r="E1107" s="38" t="s">
        <v>2076</v>
      </c>
      <c r="F1107" s="38" t="s">
        <v>2092</v>
      </c>
      <c r="G1107" s="43" t="s">
        <v>65</v>
      </c>
      <c r="H1107" s="38" t="s">
        <v>7</v>
      </c>
      <c r="I1107" s="43" t="s">
        <v>2093</v>
      </c>
      <c r="J1107" s="43"/>
      <c r="K1107" s="43"/>
      <c r="L1107" s="43"/>
      <c r="M1107" s="43"/>
      <c r="N1107" s="43"/>
      <c r="O1107" s="38" t="s">
        <v>3124</v>
      </c>
      <c r="P1107" s="51" t="s">
        <v>3158</v>
      </c>
      <c r="Q1107" s="45">
        <v>44451.0</v>
      </c>
      <c r="R1107" s="46" t="str">
        <f>IFERROR(__xludf.DUMMYFUNCTION("if(isblank($A1107),"""",REGEXREPLACE($A1107,   "",?(\d),?"",  ""$1""&amp;""-""&amp;$H1107))"),"")</f>
        <v/>
      </c>
      <c r="S1107" s="47" t="b">
        <f t="shared" si="2"/>
        <v>0</v>
      </c>
      <c r="T1107" s="47" t="str">
        <f>IFERROR(__xludf.DUMMYFUNCTION("iferror(split(A1107,"","",TRUE,TRUE),"""")"),"")</f>
        <v/>
      </c>
      <c r="U1107" s="47"/>
      <c r="V1107" s="47"/>
      <c r="W1107" s="47"/>
      <c r="X1107" s="46" t="str">
        <f>IFERROR(__xludf.DUMMYFUNCTION("if(T1107="""","""",if($S1107,""Not aligned w/ a specific learning goal."",T1107&amp;"": ""&amp;vlookup(to_text(T1107),'1.Learning-Goals'!$A$3:$B$100,2,FALSE)))"),"")</f>
        <v/>
      </c>
      <c r="Y1107" s="46" t="str">
        <f>IFERROR(__xludf.DUMMYFUNCTION("if(U1107="""","""",if($S1107,""Not aligned w/ a specific learning goal."",U1107&amp;"": ""&amp;vlookup(to_text(U1107),'1.Learning-Goals'!$A$3:$B$100,2,FALSE)))"),"")</f>
        <v/>
      </c>
      <c r="Z1107" s="46" t="str">
        <f>IFERROR(__xludf.DUMMYFUNCTION("if(V1107="""","""",if($S1107,""Not aligned w/ a specific learning goal."",V1107&amp;"": ""&amp;vlookup(to_text(V1107),'1.Learning-Goals'!$A$3:$B$100,2,FALSE)))"),"")</f>
        <v/>
      </c>
      <c r="AA1107" s="46" t="str">
        <f>IFERROR(__xludf.DUMMYFUNCTION("if(W1107="""","""",if($S1107,""Not aligned w/ a specific learning goal."",W1107&amp;"": ""&amp;vlookup(to_text(W1107),'1.Learning-Goals'!$A$3:$B$100,2,FALSE)))"),"")</f>
        <v/>
      </c>
      <c r="AB1107" s="48"/>
      <c r="AC1107" s="48"/>
      <c r="AD1107" s="48"/>
      <c r="AE1107" s="48"/>
      <c r="AF1107" s="48"/>
      <c r="AG1107" s="48"/>
      <c r="AH1107" s="48"/>
      <c r="AI1107" s="48"/>
    </row>
    <row r="1108">
      <c r="A1108" s="41"/>
      <c r="B1108" s="42" t="str">
        <f t="shared" si="1"/>
        <v/>
      </c>
      <c r="C1108" s="38" t="s">
        <v>3159</v>
      </c>
      <c r="D1108" s="43" t="s">
        <v>3160</v>
      </c>
      <c r="E1108" s="38" t="s">
        <v>2076</v>
      </c>
      <c r="F1108" s="38" t="s">
        <v>2092</v>
      </c>
      <c r="G1108" s="43" t="s">
        <v>65</v>
      </c>
      <c r="H1108" s="38" t="s">
        <v>7</v>
      </c>
      <c r="I1108" s="43" t="s">
        <v>2093</v>
      </c>
      <c r="J1108" s="43"/>
      <c r="K1108" s="43"/>
      <c r="L1108" s="43"/>
      <c r="M1108" s="43"/>
      <c r="N1108" s="43"/>
      <c r="O1108" s="38" t="s">
        <v>2094</v>
      </c>
      <c r="P1108" s="51" t="s">
        <v>3161</v>
      </c>
      <c r="Q1108" s="45">
        <v>44451.0</v>
      </c>
      <c r="R1108" s="46" t="str">
        <f>IFERROR(__xludf.DUMMYFUNCTION("if(isblank($A1108),"""",REGEXREPLACE($A1108,   "",?(\d),?"",  ""$1""&amp;""-""&amp;$H1108))"),"")</f>
        <v/>
      </c>
      <c r="S1108" s="47" t="b">
        <f t="shared" si="2"/>
        <v>0</v>
      </c>
      <c r="T1108" s="47" t="str">
        <f>IFERROR(__xludf.DUMMYFUNCTION("iferror(split(A1108,"","",TRUE,TRUE),"""")"),"")</f>
        <v/>
      </c>
      <c r="U1108" s="47"/>
      <c r="V1108" s="47"/>
      <c r="W1108" s="47"/>
      <c r="X1108" s="46" t="str">
        <f>IFERROR(__xludf.DUMMYFUNCTION("if(T1108="""","""",if($S1108,""Not aligned w/ a specific learning goal."",T1108&amp;"": ""&amp;vlookup(to_text(T1108),'1.Learning-Goals'!$A$3:$B$100,2,FALSE)))"),"")</f>
        <v/>
      </c>
      <c r="Y1108" s="46" t="str">
        <f>IFERROR(__xludf.DUMMYFUNCTION("if(U1108="""","""",if($S1108,""Not aligned w/ a specific learning goal."",U1108&amp;"": ""&amp;vlookup(to_text(U1108),'1.Learning-Goals'!$A$3:$B$100,2,FALSE)))"),"")</f>
        <v/>
      </c>
      <c r="Z1108" s="46" t="str">
        <f>IFERROR(__xludf.DUMMYFUNCTION("if(V1108="""","""",if($S1108,""Not aligned w/ a specific learning goal."",V1108&amp;"": ""&amp;vlookup(to_text(V1108),'1.Learning-Goals'!$A$3:$B$100,2,FALSE)))"),"")</f>
        <v/>
      </c>
      <c r="AA1108" s="46" t="str">
        <f>IFERROR(__xludf.DUMMYFUNCTION("if(W1108="""","""",if($S1108,""Not aligned w/ a specific learning goal."",W1108&amp;"": ""&amp;vlookup(to_text(W1108),'1.Learning-Goals'!$A$3:$B$100,2,FALSE)))"),"")</f>
        <v/>
      </c>
      <c r="AB1108" s="48"/>
      <c r="AC1108" s="48"/>
      <c r="AD1108" s="48"/>
      <c r="AE1108" s="48"/>
      <c r="AF1108" s="48"/>
      <c r="AG1108" s="48"/>
      <c r="AH1108" s="48"/>
      <c r="AI1108" s="48"/>
    </row>
    <row r="1109">
      <c r="A1109" s="41"/>
      <c r="B1109" s="42" t="str">
        <f t="shared" si="1"/>
        <v/>
      </c>
      <c r="C1109" s="38" t="s">
        <v>3162</v>
      </c>
      <c r="D1109" s="43" t="s">
        <v>3163</v>
      </c>
      <c r="E1109" s="38" t="s">
        <v>2076</v>
      </c>
      <c r="F1109" s="38" t="s">
        <v>2092</v>
      </c>
      <c r="G1109" s="43" t="s">
        <v>65</v>
      </c>
      <c r="H1109" s="38" t="s">
        <v>7</v>
      </c>
      <c r="I1109" s="43" t="s">
        <v>2093</v>
      </c>
      <c r="J1109" s="43"/>
      <c r="K1109" s="43"/>
      <c r="L1109" s="43"/>
      <c r="M1109" s="43"/>
      <c r="N1109" s="43"/>
      <c r="O1109" s="38" t="s">
        <v>2094</v>
      </c>
      <c r="P1109" s="51" t="s">
        <v>3164</v>
      </c>
      <c r="Q1109" s="45">
        <v>44451.0</v>
      </c>
      <c r="R1109" s="46" t="str">
        <f>IFERROR(__xludf.DUMMYFUNCTION("if(isblank($A1109),"""",REGEXREPLACE($A1109,   "",?(\d),?"",  ""$1""&amp;""-""&amp;$H1109))"),"")</f>
        <v/>
      </c>
      <c r="S1109" s="47" t="b">
        <f t="shared" si="2"/>
        <v>0</v>
      </c>
      <c r="T1109" s="47" t="str">
        <f>IFERROR(__xludf.DUMMYFUNCTION("iferror(split(A1109,"","",TRUE,TRUE),"""")"),"")</f>
        <v/>
      </c>
      <c r="U1109" s="47"/>
      <c r="V1109" s="47"/>
      <c r="W1109" s="47"/>
      <c r="X1109" s="46" t="str">
        <f>IFERROR(__xludf.DUMMYFUNCTION("if(T1109="""","""",if($S1109,""Not aligned w/ a specific learning goal."",T1109&amp;"": ""&amp;vlookup(to_text(T1109),'1.Learning-Goals'!$A$3:$B$100,2,FALSE)))"),"")</f>
        <v/>
      </c>
      <c r="Y1109" s="46" t="str">
        <f>IFERROR(__xludf.DUMMYFUNCTION("if(U1109="""","""",if($S1109,""Not aligned w/ a specific learning goal."",U1109&amp;"": ""&amp;vlookup(to_text(U1109),'1.Learning-Goals'!$A$3:$B$100,2,FALSE)))"),"")</f>
        <v/>
      </c>
      <c r="Z1109" s="46" t="str">
        <f>IFERROR(__xludf.DUMMYFUNCTION("if(V1109="""","""",if($S1109,""Not aligned w/ a specific learning goal."",V1109&amp;"": ""&amp;vlookup(to_text(V1109),'1.Learning-Goals'!$A$3:$B$100,2,FALSE)))"),"")</f>
        <v/>
      </c>
      <c r="AA1109" s="46" t="str">
        <f>IFERROR(__xludf.DUMMYFUNCTION("if(W1109="""","""",if($S1109,""Not aligned w/ a specific learning goal."",W1109&amp;"": ""&amp;vlookup(to_text(W1109),'1.Learning-Goals'!$A$3:$B$100,2,FALSE)))"),"")</f>
        <v/>
      </c>
      <c r="AB1109" s="48"/>
      <c r="AC1109" s="48"/>
      <c r="AD1109" s="48"/>
      <c r="AE1109" s="48"/>
      <c r="AF1109" s="48"/>
      <c r="AG1109" s="48"/>
      <c r="AH1109" s="48"/>
      <c r="AI1109" s="48"/>
    </row>
    <row r="1110">
      <c r="A1110" s="49"/>
      <c r="B1110" s="42" t="str">
        <f t="shared" si="1"/>
        <v/>
      </c>
      <c r="C1110" s="38" t="s">
        <v>3165</v>
      </c>
      <c r="D1110" s="43" t="s">
        <v>3166</v>
      </c>
      <c r="E1110" s="38" t="s">
        <v>2076</v>
      </c>
      <c r="F1110" s="38" t="s">
        <v>2092</v>
      </c>
      <c r="G1110" s="43" t="s">
        <v>65</v>
      </c>
      <c r="H1110" s="38" t="s">
        <v>7</v>
      </c>
      <c r="I1110" s="43" t="s">
        <v>2093</v>
      </c>
      <c r="J1110" s="43"/>
      <c r="K1110" s="43"/>
      <c r="L1110" s="43"/>
      <c r="M1110" s="43"/>
      <c r="N1110" s="43"/>
      <c r="O1110" s="38" t="s">
        <v>2094</v>
      </c>
      <c r="P1110" s="51" t="s">
        <v>3167</v>
      </c>
      <c r="Q1110" s="45">
        <v>44451.0</v>
      </c>
      <c r="R1110" s="46" t="str">
        <f>IFERROR(__xludf.DUMMYFUNCTION("if(isblank($A1110),"""",REGEXREPLACE($A1110,   "",?(\d),?"",  ""$1""&amp;""-""&amp;$H1110))"),"")</f>
        <v/>
      </c>
      <c r="S1110" s="47" t="b">
        <f t="shared" si="2"/>
        <v>0</v>
      </c>
      <c r="T1110" s="47" t="str">
        <f>IFERROR(__xludf.DUMMYFUNCTION("iferror(split(A1110,"","",TRUE,TRUE),"""")"),"")</f>
        <v/>
      </c>
      <c r="U1110" s="47"/>
      <c r="V1110" s="47"/>
      <c r="W1110" s="47"/>
      <c r="X1110" s="46" t="str">
        <f>IFERROR(__xludf.DUMMYFUNCTION("if(T1110="""","""",if($S1110,""Not aligned w/ a specific learning goal."",T1110&amp;"": ""&amp;vlookup(to_text(T1110),'1.Learning-Goals'!$A$3:$B$100,2,FALSE)))"),"")</f>
        <v/>
      </c>
      <c r="Y1110" s="46" t="str">
        <f>IFERROR(__xludf.DUMMYFUNCTION("if(U1110="""","""",if($S1110,""Not aligned w/ a specific learning goal."",U1110&amp;"": ""&amp;vlookup(to_text(U1110),'1.Learning-Goals'!$A$3:$B$100,2,FALSE)))"),"")</f>
        <v/>
      </c>
      <c r="Z1110" s="46" t="str">
        <f>IFERROR(__xludf.DUMMYFUNCTION("if(V1110="""","""",if($S1110,""Not aligned w/ a specific learning goal."",V1110&amp;"": ""&amp;vlookup(to_text(V1110),'1.Learning-Goals'!$A$3:$B$100,2,FALSE)))"),"")</f>
        <v/>
      </c>
      <c r="AA1110" s="46" t="str">
        <f>IFERROR(__xludf.DUMMYFUNCTION("if(W1110="""","""",if($S1110,""Not aligned w/ a specific learning goal."",W1110&amp;"": ""&amp;vlookup(to_text(W1110),'1.Learning-Goals'!$A$3:$B$100,2,FALSE)))"),"")</f>
        <v/>
      </c>
      <c r="AB1110" s="48"/>
      <c r="AC1110" s="48"/>
      <c r="AD1110" s="48"/>
      <c r="AE1110" s="48"/>
      <c r="AF1110" s="48"/>
      <c r="AG1110" s="48"/>
      <c r="AH1110" s="48"/>
      <c r="AI1110" s="48"/>
    </row>
    <row r="1111">
      <c r="A1111" s="49"/>
      <c r="B1111" s="42" t="str">
        <f t="shared" si="1"/>
        <v/>
      </c>
      <c r="C1111" s="38" t="s">
        <v>3168</v>
      </c>
      <c r="D1111" s="43" t="s">
        <v>3169</v>
      </c>
      <c r="E1111" s="38" t="s">
        <v>2076</v>
      </c>
      <c r="F1111" s="38" t="s">
        <v>2092</v>
      </c>
      <c r="G1111" s="43" t="s">
        <v>65</v>
      </c>
      <c r="H1111" s="38" t="s">
        <v>7</v>
      </c>
      <c r="I1111" s="43" t="s">
        <v>2093</v>
      </c>
      <c r="J1111" s="43"/>
      <c r="K1111" s="43"/>
      <c r="L1111" s="43"/>
      <c r="M1111" s="43"/>
      <c r="N1111" s="43"/>
      <c r="O1111" s="38" t="s">
        <v>2094</v>
      </c>
      <c r="P1111" s="51" t="s">
        <v>3170</v>
      </c>
      <c r="Q1111" s="45">
        <v>44451.0</v>
      </c>
      <c r="R1111" s="46" t="str">
        <f>IFERROR(__xludf.DUMMYFUNCTION("if(isblank($A1111),"""",REGEXREPLACE($A1111,   "",?(\d),?"",  ""$1""&amp;""-""&amp;$H1111))"),"")</f>
        <v/>
      </c>
      <c r="S1111" s="47" t="b">
        <f t="shared" si="2"/>
        <v>0</v>
      </c>
      <c r="T1111" s="47" t="str">
        <f>IFERROR(__xludf.DUMMYFUNCTION("iferror(split(A1111,"","",TRUE,TRUE),"""")"),"")</f>
        <v/>
      </c>
      <c r="U1111" s="47"/>
      <c r="V1111" s="47"/>
      <c r="W1111" s="47"/>
      <c r="X1111" s="46" t="str">
        <f>IFERROR(__xludf.DUMMYFUNCTION("if(T1111="""","""",if($S1111,""Not aligned w/ a specific learning goal."",T1111&amp;"": ""&amp;vlookup(to_text(T1111),'1.Learning-Goals'!$A$3:$B$100,2,FALSE)))"),"")</f>
        <v/>
      </c>
      <c r="Y1111" s="46" t="str">
        <f>IFERROR(__xludf.DUMMYFUNCTION("if(U1111="""","""",if($S1111,""Not aligned w/ a specific learning goal."",U1111&amp;"": ""&amp;vlookup(to_text(U1111),'1.Learning-Goals'!$A$3:$B$100,2,FALSE)))"),"")</f>
        <v/>
      </c>
      <c r="Z1111" s="46" t="str">
        <f>IFERROR(__xludf.DUMMYFUNCTION("if(V1111="""","""",if($S1111,""Not aligned w/ a specific learning goal."",V1111&amp;"": ""&amp;vlookup(to_text(V1111),'1.Learning-Goals'!$A$3:$B$100,2,FALSE)))"),"")</f>
        <v/>
      </c>
      <c r="AA1111" s="46" t="str">
        <f>IFERROR(__xludf.DUMMYFUNCTION("if(W1111="""","""",if($S1111,""Not aligned w/ a specific learning goal."",W1111&amp;"": ""&amp;vlookup(to_text(W1111),'1.Learning-Goals'!$A$3:$B$100,2,FALSE)))"),"")</f>
        <v/>
      </c>
      <c r="AB1111" s="48"/>
      <c r="AC1111" s="48"/>
      <c r="AD1111" s="48"/>
      <c r="AE1111" s="48"/>
      <c r="AF1111" s="48"/>
      <c r="AG1111" s="48"/>
      <c r="AH1111" s="48"/>
      <c r="AI1111" s="48"/>
    </row>
    <row r="1112">
      <c r="A1112" s="41"/>
      <c r="B1112" s="42" t="str">
        <f t="shared" si="1"/>
        <v/>
      </c>
      <c r="C1112" s="38" t="s">
        <v>3171</v>
      </c>
      <c r="D1112" s="43" t="s">
        <v>3172</v>
      </c>
      <c r="E1112" s="38" t="s">
        <v>2076</v>
      </c>
      <c r="F1112" s="38" t="s">
        <v>2092</v>
      </c>
      <c r="G1112" s="43" t="s">
        <v>65</v>
      </c>
      <c r="H1112" s="38" t="s">
        <v>7</v>
      </c>
      <c r="I1112" s="43" t="s">
        <v>2093</v>
      </c>
      <c r="J1112" s="43"/>
      <c r="K1112" s="43"/>
      <c r="L1112" s="43"/>
      <c r="M1112" s="43"/>
      <c r="N1112" s="43"/>
      <c r="O1112" s="38" t="s">
        <v>2094</v>
      </c>
      <c r="P1112" s="51" t="s">
        <v>3173</v>
      </c>
      <c r="Q1112" s="45">
        <v>44451.0</v>
      </c>
      <c r="R1112" s="46" t="str">
        <f>IFERROR(__xludf.DUMMYFUNCTION("if(isblank($A1112),"""",REGEXREPLACE($A1112,   "",?(\d),?"",  ""$1""&amp;""-""&amp;$H1112))"),"")</f>
        <v/>
      </c>
      <c r="S1112" s="47" t="b">
        <f t="shared" si="2"/>
        <v>0</v>
      </c>
      <c r="T1112" s="47" t="str">
        <f>IFERROR(__xludf.DUMMYFUNCTION("iferror(split(A1112,"","",TRUE,TRUE),"""")"),"")</f>
        <v/>
      </c>
      <c r="U1112" s="47"/>
      <c r="V1112" s="47"/>
      <c r="W1112" s="47"/>
      <c r="X1112" s="46" t="str">
        <f>IFERROR(__xludf.DUMMYFUNCTION("if(T1112="""","""",if($S1112,""Not aligned w/ a specific learning goal."",T1112&amp;"": ""&amp;vlookup(to_text(T1112),'1.Learning-Goals'!$A$3:$B$100,2,FALSE)))"),"")</f>
        <v/>
      </c>
      <c r="Y1112" s="46" t="str">
        <f>IFERROR(__xludf.DUMMYFUNCTION("if(U1112="""","""",if($S1112,""Not aligned w/ a specific learning goal."",U1112&amp;"": ""&amp;vlookup(to_text(U1112),'1.Learning-Goals'!$A$3:$B$100,2,FALSE)))"),"")</f>
        <v/>
      </c>
      <c r="Z1112" s="46" t="str">
        <f>IFERROR(__xludf.DUMMYFUNCTION("if(V1112="""","""",if($S1112,""Not aligned w/ a specific learning goal."",V1112&amp;"": ""&amp;vlookup(to_text(V1112),'1.Learning-Goals'!$A$3:$B$100,2,FALSE)))"),"")</f>
        <v/>
      </c>
      <c r="AA1112" s="46" t="str">
        <f>IFERROR(__xludf.DUMMYFUNCTION("if(W1112="""","""",if($S1112,""Not aligned w/ a specific learning goal."",W1112&amp;"": ""&amp;vlookup(to_text(W1112),'1.Learning-Goals'!$A$3:$B$100,2,FALSE)))"),"")</f>
        <v/>
      </c>
      <c r="AB1112" s="48"/>
      <c r="AC1112" s="48"/>
      <c r="AD1112" s="48"/>
      <c r="AE1112" s="48"/>
      <c r="AF1112" s="48"/>
      <c r="AG1112" s="48"/>
      <c r="AH1112" s="48"/>
      <c r="AI1112" s="48"/>
    </row>
    <row r="1113">
      <c r="A1113" s="41"/>
      <c r="B1113" s="42" t="str">
        <f t="shared" si="1"/>
        <v/>
      </c>
      <c r="C1113" s="38" t="s">
        <v>3174</v>
      </c>
      <c r="D1113" s="43" t="s">
        <v>3175</v>
      </c>
      <c r="E1113" s="38" t="s">
        <v>2076</v>
      </c>
      <c r="F1113" s="38" t="s">
        <v>2092</v>
      </c>
      <c r="G1113" s="43" t="s">
        <v>65</v>
      </c>
      <c r="H1113" s="38" t="s">
        <v>7</v>
      </c>
      <c r="I1113" s="43" t="s">
        <v>2093</v>
      </c>
      <c r="J1113" s="43"/>
      <c r="K1113" s="43"/>
      <c r="L1113" s="43"/>
      <c r="M1113" s="43"/>
      <c r="N1113" s="43"/>
      <c r="O1113" s="38" t="s">
        <v>2094</v>
      </c>
      <c r="P1113" s="51" t="s">
        <v>3176</v>
      </c>
      <c r="Q1113" s="45">
        <v>44451.0</v>
      </c>
      <c r="R1113" s="46" t="str">
        <f>IFERROR(__xludf.DUMMYFUNCTION("if(isblank($A1113),"""",REGEXREPLACE($A1113,   "",?(\d),?"",  ""$1""&amp;""-""&amp;$H1113))"),"")</f>
        <v/>
      </c>
      <c r="S1113" s="47" t="b">
        <f t="shared" si="2"/>
        <v>0</v>
      </c>
      <c r="T1113" s="47" t="str">
        <f>IFERROR(__xludf.DUMMYFUNCTION("iferror(split(A1113,"","",TRUE,TRUE),"""")"),"")</f>
        <v/>
      </c>
      <c r="U1113" s="47"/>
      <c r="V1113" s="47"/>
      <c r="W1113" s="47"/>
      <c r="X1113" s="46" t="str">
        <f>IFERROR(__xludf.DUMMYFUNCTION("if(T1113="""","""",if($S1113,""Not aligned w/ a specific learning goal."",T1113&amp;"": ""&amp;vlookup(to_text(T1113),'1.Learning-Goals'!$A$3:$B$100,2,FALSE)))"),"")</f>
        <v/>
      </c>
      <c r="Y1113" s="46" t="str">
        <f>IFERROR(__xludf.DUMMYFUNCTION("if(U1113="""","""",if($S1113,""Not aligned w/ a specific learning goal."",U1113&amp;"": ""&amp;vlookup(to_text(U1113),'1.Learning-Goals'!$A$3:$B$100,2,FALSE)))"),"")</f>
        <v/>
      </c>
      <c r="Z1113" s="46" t="str">
        <f>IFERROR(__xludf.DUMMYFUNCTION("if(V1113="""","""",if($S1113,""Not aligned w/ a specific learning goal."",V1113&amp;"": ""&amp;vlookup(to_text(V1113),'1.Learning-Goals'!$A$3:$B$100,2,FALSE)))"),"")</f>
        <v/>
      </c>
      <c r="AA1113" s="46" t="str">
        <f>IFERROR(__xludf.DUMMYFUNCTION("if(W1113="""","""",if($S1113,""Not aligned w/ a specific learning goal."",W1113&amp;"": ""&amp;vlookup(to_text(W1113),'1.Learning-Goals'!$A$3:$B$100,2,FALSE)))"),"")</f>
        <v/>
      </c>
      <c r="AB1113" s="48"/>
      <c r="AC1113" s="48"/>
      <c r="AD1113" s="48"/>
      <c r="AE1113" s="48"/>
      <c r="AF1113" s="48"/>
      <c r="AG1113" s="48"/>
      <c r="AH1113" s="48"/>
      <c r="AI1113" s="48"/>
    </row>
    <row r="1114">
      <c r="A1114" s="41"/>
      <c r="B1114" s="42" t="str">
        <f t="shared" si="1"/>
        <v/>
      </c>
      <c r="C1114" s="38" t="s">
        <v>3177</v>
      </c>
      <c r="D1114" s="43" t="s">
        <v>3178</v>
      </c>
      <c r="E1114" s="38" t="s">
        <v>2076</v>
      </c>
      <c r="F1114" s="38" t="s">
        <v>2092</v>
      </c>
      <c r="G1114" s="43" t="s">
        <v>65</v>
      </c>
      <c r="H1114" s="38" t="s">
        <v>7</v>
      </c>
      <c r="I1114" s="43" t="s">
        <v>2093</v>
      </c>
      <c r="J1114" s="43"/>
      <c r="K1114" s="43"/>
      <c r="L1114" s="43"/>
      <c r="M1114" s="43"/>
      <c r="N1114" s="43"/>
      <c r="O1114" s="38" t="s">
        <v>2094</v>
      </c>
      <c r="P1114" s="51" t="s">
        <v>3179</v>
      </c>
      <c r="Q1114" s="45">
        <v>44451.0</v>
      </c>
      <c r="R1114" s="46" t="str">
        <f>IFERROR(__xludf.DUMMYFUNCTION("if(isblank($A1114),"""",REGEXREPLACE($A1114,   "",?(\d),?"",  ""$1""&amp;""-""&amp;$H1114))"),"")</f>
        <v/>
      </c>
      <c r="S1114" s="47" t="b">
        <f t="shared" si="2"/>
        <v>0</v>
      </c>
      <c r="T1114" s="47" t="str">
        <f>IFERROR(__xludf.DUMMYFUNCTION("iferror(split(A1114,"","",TRUE,TRUE),"""")"),"")</f>
        <v/>
      </c>
      <c r="U1114" s="47"/>
      <c r="V1114" s="47"/>
      <c r="W1114" s="47"/>
      <c r="X1114" s="46" t="str">
        <f>IFERROR(__xludf.DUMMYFUNCTION("if(T1114="""","""",if($S1114,""Not aligned w/ a specific learning goal."",T1114&amp;"": ""&amp;vlookup(to_text(T1114),'1.Learning-Goals'!$A$3:$B$100,2,FALSE)))"),"")</f>
        <v/>
      </c>
      <c r="Y1114" s="46" t="str">
        <f>IFERROR(__xludf.DUMMYFUNCTION("if(U1114="""","""",if($S1114,""Not aligned w/ a specific learning goal."",U1114&amp;"": ""&amp;vlookup(to_text(U1114),'1.Learning-Goals'!$A$3:$B$100,2,FALSE)))"),"")</f>
        <v/>
      </c>
      <c r="Z1114" s="46" t="str">
        <f>IFERROR(__xludf.DUMMYFUNCTION("if(V1114="""","""",if($S1114,""Not aligned w/ a specific learning goal."",V1114&amp;"": ""&amp;vlookup(to_text(V1114),'1.Learning-Goals'!$A$3:$B$100,2,FALSE)))"),"")</f>
        <v/>
      </c>
      <c r="AA1114" s="46" t="str">
        <f>IFERROR(__xludf.DUMMYFUNCTION("if(W1114="""","""",if($S1114,""Not aligned w/ a specific learning goal."",W1114&amp;"": ""&amp;vlookup(to_text(W1114),'1.Learning-Goals'!$A$3:$B$100,2,FALSE)))"),"")</f>
        <v/>
      </c>
      <c r="AB1114" s="48"/>
      <c r="AC1114" s="48"/>
      <c r="AD1114" s="48"/>
      <c r="AE1114" s="48"/>
      <c r="AF1114" s="48"/>
      <c r="AG1114" s="48"/>
      <c r="AH1114" s="48"/>
      <c r="AI1114" s="48"/>
    </row>
    <row r="1115">
      <c r="A1115" s="41"/>
      <c r="B1115" s="42" t="str">
        <f t="shared" si="1"/>
        <v/>
      </c>
      <c r="C1115" s="38" t="s">
        <v>3180</v>
      </c>
      <c r="D1115" s="43" t="s">
        <v>3181</v>
      </c>
      <c r="E1115" s="38" t="s">
        <v>2076</v>
      </c>
      <c r="F1115" s="38" t="s">
        <v>2092</v>
      </c>
      <c r="G1115" s="43" t="s">
        <v>65</v>
      </c>
      <c r="H1115" s="38" t="s">
        <v>7</v>
      </c>
      <c r="I1115" s="43" t="s">
        <v>2093</v>
      </c>
      <c r="J1115" s="43"/>
      <c r="K1115" s="43"/>
      <c r="L1115" s="43"/>
      <c r="M1115" s="43"/>
      <c r="N1115" s="43"/>
      <c r="O1115" s="38" t="s">
        <v>2094</v>
      </c>
      <c r="P1115" s="51" t="s">
        <v>3182</v>
      </c>
      <c r="Q1115" s="45">
        <v>44451.0</v>
      </c>
      <c r="R1115" s="46" t="str">
        <f>IFERROR(__xludf.DUMMYFUNCTION("if(isblank($A1115),"""",REGEXREPLACE($A1115,   "",?(\d),?"",  ""$1""&amp;""-""&amp;$H1115))"),"")</f>
        <v/>
      </c>
      <c r="S1115" s="47" t="b">
        <f t="shared" si="2"/>
        <v>0</v>
      </c>
      <c r="T1115" s="47" t="str">
        <f>IFERROR(__xludf.DUMMYFUNCTION("iferror(split(A1115,"","",TRUE,TRUE),"""")"),"")</f>
        <v/>
      </c>
      <c r="U1115" s="47"/>
      <c r="V1115" s="47"/>
      <c r="W1115" s="47"/>
      <c r="X1115" s="46" t="str">
        <f>IFERROR(__xludf.DUMMYFUNCTION("if(T1115="""","""",if($S1115,""Not aligned w/ a specific learning goal."",T1115&amp;"": ""&amp;vlookup(to_text(T1115),'1.Learning-Goals'!$A$3:$B$100,2,FALSE)))"),"")</f>
        <v/>
      </c>
      <c r="Y1115" s="46" t="str">
        <f>IFERROR(__xludf.DUMMYFUNCTION("if(U1115="""","""",if($S1115,""Not aligned w/ a specific learning goal."",U1115&amp;"": ""&amp;vlookup(to_text(U1115),'1.Learning-Goals'!$A$3:$B$100,2,FALSE)))"),"")</f>
        <v/>
      </c>
      <c r="Z1115" s="46" t="str">
        <f>IFERROR(__xludf.DUMMYFUNCTION("if(V1115="""","""",if($S1115,""Not aligned w/ a specific learning goal."",V1115&amp;"": ""&amp;vlookup(to_text(V1115),'1.Learning-Goals'!$A$3:$B$100,2,FALSE)))"),"")</f>
        <v/>
      </c>
      <c r="AA1115" s="46" t="str">
        <f>IFERROR(__xludf.DUMMYFUNCTION("if(W1115="""","""",if($S1115,""Not aligned w/ a specific learning goal."",W1115&amp;"": ""&amp;vlookup(to_text(W1115),'1.Learning-Goals'!$A$3:$B$100,2,FALSE)))"),"")</f>
        <v/>
      </c>
      <c r="AB1115" s="48"/>
      <c r="AC1115" s="48"/>
      <c r="AD1115" s="48"/>
      <c r="AE1115" s="48"/>
      <c r="AF1115" s="48"/>
      <c r="AG1115" s="48"/>
      <c r="AH1115" s="48"/>
      <c r="AI1115" s="48"/>
    </row>
    <row r="1116">
      <c r="A1116" s="41"/>
      <c r="B1116" s="42" t="str">
        <f t="shared" si="1"/>
        <v/>
      </c>
      <c r="C1116" s="38" t="s">
        <v>3183</v>
      </c>
      <c r="D1116" s="43" t="s">
        <v>3184</v>
      </c>
      <c r="E1116" s="38" t="s">
        <v>2076</v>
      </c>
      <c r="F1116" s="38" t="s">
        <v>2092</v>
      </c>
      <c r="G1116" s="43" t="s">
        <v>65</v>
      </c>
      <c r="H1116" s="38" t="s">
        <v>7</v>
      </c>
      <c r="I1116" s="43" t="s">
        <v>2093</v>
      </c>
      <c r="J1116" s="43"/>
      <c r="K1116" s="43"/>
      <c r="L1116" s="43"/>
      <c r="M1116" s="43"/>
      <c r="N1116" s="43"/>
      <c r="O1116" s="38" t="s">
        <v>2094</v>
      </c>
      <c r="P1116" s="51" t="s">
        <v>3185</v>
      </c>
      <c r="Q1116" s="45">
        <v>44451.0</v>
      </c>
      <c r="R1116" s="46" t="str">
        <f>IFERROR(__xludf.DUMMYFUNCTION("if(isblank($A1116),"""",REGEXREPLACE($A1116,   "",?(\d),?"",  ""$1""&amp;""-""&amp;$H1116))"),"")</f>
        <v/>
      </c>
      <c r="S1116" s="47" t="b">
        <f t="shared" si="2"/>
        <v>0</v>
      </c>
      <c r="T1116" s="47" t="str">
        <f>IFERROR(__xludf.DUMMYFUNCTION("iferror(split(A1116,"","",TRUE,TRUE),"""")"),"")</f>
        <v/>
      </c>
      <c r="U1116" s="47"/>
      <c r="V1116" s="47"/>
      <c r="W1116" s="47"/>
      <c r="X1116" s="46" t="str">
        <f>IFERROR(__xludf.DUMMYFUNCTION("if(T1116="""","""",if($S1116,""Not aligned w/ a specific learning goal."",T1116&amp;"": ""&amp;vlookup(to_text(T1116),'1.Learning-Goals'!$A$3:$B$100,2,FALSE)))"),"")</f>
        <v/>
      </c>
      <c r="Y1116" s="46" t="str">
        <f>IFERROR(__xludf.DUMMYFUNCTION("if(U1116="""","""",if($S1116,""Not aligned w/ a specific learning goal."",U1116&amp;"": ""&amp;vlookup(to_text(U1116),'1.Learning-Goals'!$A$3:$B$100,2,FALSE)))"),"")</f>
        <v/>
      </c>
      <c r="Z1116" s="46" t="str">
        <f>IFERROR(__xludf.DUMMYFUNCTION("if(V1116="""","""",if($S1116,""Not aligned w/ a specific learning goal."",V1116&amp;"": ""&amp;vlookup(to_text(V1116),'1.Learning-Goals'!$A$3:$B$100,2,FALSE)))"),"")</f>
        <v/>
      </c>
      <c r="AA1116" s="46" t="str">
        <f>IFERROR(__xludf.DUMMYFUNCTION("if(W1116="""","""",if($S1116,""Not aligned w/ a specific learning goal."",W1116&amp;"": ""&amp;vlookup(to_text(W1116),'1.Learning-Goals'!$A$3:$B$100,2,FALSE)))"),"")</f>
        <v/>
      </c>
      <c r="AB1116" s="48"/>
      <c r="AC1116" s="48"/>
      <c r="AD1116" s="48"/>
      <c r="AE1116" s="48"/>
      <c r="AF1116" s="48"/>
      <c r="AG1116" s="48"/>
      <c r="AH1116" s="48"/>
      <c r="AI1116" s="48"/>
    </row>
    <row r="1117">
      <c r="A1117" s="49"/>
      <c r="B1117" s="42" t="str">
        <f t="shared" si="1"/>
        <v/>
      </c>
      <c r="C1117" s="38" t="s">
        <v>3186</v>
      </c>
      <c r="D1117" s="43" t="s">
        <v>3187</v>
      </c>
      <c r="E1117" s="38" t="s">
        <v>2076</v>
      </c>
      <c r="F1117" s="38" t="s">
        <v>2077</v>
      </c>
      <c r="G1117" s="43" t="s">
        <v>365</v>
      </c>
      <c r="H1117" s="38" t="s">
        <v>7</v>
      </c>
      <c r="I1117" s="43" t="s">
        <v>2078</v>
      </c>
      <c r="J1117" s="43"/>
      <c r="K1117" s="43"/>
      <c r="L1117" s="43"/>
      <c r="M1117" s="43"/>
      <c r="N1117" s="43"/>
      <c r="O1117" s="38" t="s">
        <v>3188</v>
      </c>
      <c r="P1117" s="51" t="s">
        <v>3189</v>
      </c>
      <c r="Q1117" s="38" t="s">
        <v>369</v>
      </c>
      <c r="R1117" s="46" t="str">
        <f>IFERROR(__xludf.DUMMYFUNCTION("if(isblank($A1117),"""",REGEXREPLACE($A1117,   "",?(\d),?"",  ""$1""&amp;""-""&amp;$H1117))"),"")</f>
        <v/>
      </c>
      <c r="S1117" s="47" t="b">
        <f t="shared" si="2"/>
        <v>0</v>
      </c>
      <c r="T1117" s="47" t="str">
        <f>IFERROR(__xludf.DUMMYFUNCTION("iferror(split(A1117,"","",TRUE,TRUE),"""")"),"")</f>
        <v/>
      </c>
      <c r="U1117" s="47"/>
      <c r="V1117" s="47"/>
      <c r="W1117" s="47"/>
      <c r="X1117" s="46" t="str">
        <f>IFERROR(__xludf.DUMMYFUNCTION("if(T1117="""","""",if($S1117,""Not aligned w/ a specific learning goal."",T1117&amp;"": ""&amp;vlookup(to_text(T1117),'1.Learning-Goals'!$A$3:$B$100,2,FALSE)))"),"")</f>
        <v/>
      </c>
      <c r="Y1117" s="46" t="str">
        <f>IFERROR(__xludf.DUMMYFUNCTION("if(U1117="""","""",if($S1117,""Not aligned w/ a specific learning goal."",U1117&amp;"": ""&amp;vlookup(to_text(U1117),'1.Learning-Goals'!$A$3:$B$100,2,FALSE)))"),"")</f>
        <v/>
      </c>
      <c r="Z1117" s="46" t="str">
        <f>IFERROR(__xludf.DUMMYFUNCTION("if(V1117="""","""",if($S1117,""Not aligned w/ a specific learning goal."",V1117&amp;"": ""&amp;vlookup(to_text(V1117),'1.Learning-Goals'!$A$3:$B$100,2,FALSE)))"),"")</f>
        <v/>
      </c>
      <c r="AA1117" s="46" t="str">
        <f>IFERROR(__xludf.DUMMYFUNCTION("if(W1117="""","""",if($S1117,""Not aligned w/ a specific learning goal."",W1117&amp;"": ""&amp;vlookup(to_text(W1117),'1.Learning-Goals'!$A$3:$B$100,2,FALSE)))"),"")</f>
        <v/>
      </c>
      <c r="AB1117" s="48"/>
      <c r="AC1117" s="48"/>
      <c r="AD1117" s="48"/>
      <c r="AE1117" s="48"/>
      <c r="AF1117" s="48"/>
      <c r="AG1117" s="48"/>
      <c r="AH1117" s="48"/>
      <c r="AI1117" s="48"/>
    </row>
    <row r="1118">
      <c r="A1118" s="41"/>
      <c r="B1118" s="42" t="str">
        <f t="shared" si="1"/>
        <v/>
      </c>
      <c r="C1118" s="38" t="s">
        <v>3190</v>
      </c>
      <c r="D1118" s="43" t="s">
        <v>3191</v>
      </c>
      <c r="E1118" s="38" t="s">
        <v>2076</v>
      </c>
      <c r="F1118" s="38" t="s">
        <v>2077</v>
      </c>
      <c r="G1118" s="43" t="s">
        <v>365</v>
      </c>
      <c r="H1118" s="38" t="s">
        <v>7</v>
      </c>
      <c r="I1118" s="43" t="s">
        <v>2078</v>
      </c>
      <c r="J1118" s="43"/>
      <c r="K1118" s="43"/>
      <c r="L1118" s="43"/>
      <c r="M1118" s="43"/>
      <c r="N1118" s="43"/>
      <c r="O1118" s="38" t="s">
        <v>3188</v>
      </c>
      <c r="P1118" s="51" t="s">
        <v>3192</v>
      </c>
      <c r="Q1118" s="38" t="s">
        <v>369</v>
      </c>
      <c r="R1118" s="46" t="str">
        <f>IFERROR(__xludf.DUMMYFUNCTION("if(isblank($A1118),"""",REGEXREPLACE($A1118,   "",?(\d),?"",  ""$1""&amp;""-""&amp;$H1118))"),"")</f>
        <v/>
      </c>
      <c r="S1118" s="47" t="b">
        <f t="shared" si="2"/>
        <v>0</v>
      </c>
      <c r="T1118" s="47" t="str">
        <f>IFERROR(__xludf.DUMMYFUNCTION("iferror(split(A1118,"","",TRUE,TRUE),"""")"),"")</f>
        <v/>
      </c>
      <c r="U1118" s="47"/>
      <c r="V1118" s="47"/>
      <c r="W1118" s="47"/>
      <c r="X1118" s="46" t="str">
        <f>IFERROR(__xludf.DUMMYFUNCTION("if(T1118="""","""",if($S1118,""Not aligned w/ a specific learning goal."",T1118&amp;"": ""&amp;vlookup(to_text(T1118),'1.Learning-Goals'!$A$3:$B$100,2,FALSE)))"),"")</f>
        <v/>
      </c>
      <c r="Y1118" s="46" t="str">
        <f>IFERROR(__xludf.DUMMYFUNCTION("if(U1118="""","""",if($S1118,""Not aligned w/ a specific learning goal."",U1118&amp;"": ""&amp;vlookup(to_text(U1118),'1.Learning-Goals'!$A$3:$B$100,2,FALSE)))"),"")</f>
        <v/>
      </c>
      <c r="Z1118" s="46" t="str">
        <f>IFERROR(__xludf.DUMMYFUNCTION("if(V1118="""","""",if($S1118,""Not aligned w/ a specific learning goal."",V1118&amp;"": ""&amp;vlookup(to_text(V1118),'1.Learning-Goals'!$A$3:$B$100,2,FALSE)))"),"")</f>
        <v/>
      </c>
      <c r="AA1118" s="46" t="str">
        <f>IFERROR(__xludf.DUMMYFUNCTION("if(W1118="""","""",if($S1118,""Not aligned w/ a specific learning goal."",W1118&amp;"": ""&amp;vlookup(to_text(W1118),'1.Learning-Goals'!$A$3:$B$100,2,FALSE)))"),"")</f>
        <v/>
      </c>
      <c r="AB1118" s="48"/>
      <c r="AC1118" s="48"/>
      <c r="AD1118" s="48"/>
      <c r="AE1118" s="48"/>
      <c r="AF1118" s="48"/>
      <c r="AG1118" s="48"/>
      <c r="AH1118" s="48"/>
      <c r="AI1118" s="48"/>
    </row>
    <row r="1119">
      <c r="A1119" s="41"/>
      <c r="B1119" s="42" t="str">
        <f t="shared" si="1"/>
        <v/>
      </c>
      <c r="C1119" s="38" t="s">
        <v>3193</v>
      </c>
      <c r="D1119" s="43" t="s">
        <v>3194</v>
      </c>
      <c r="E1119" s="38" t="s">
        <v>2076</v>
      </c>
      <c r="F1119" s="38" t="s">
        <v>2077</v>
      </c>
      <c r="G1119" s="43" t="s">
        <v>365</v>
      </c>
      <c r="H1119" s="38" t="s">
        <v>7</v>
      </c>
      <c r="I1119" s="43" t="s">
        <v>2078</v>
      </c>
      <c r="J1119" s="43"/>
      <c r="K1119" s="43"/>
      <c r="L1119" s="43"/>
      <c r="M1119" s="43"/>
      <c r="N1119" s="43"/>
      <c r="O1119" s="38" t="s">
        <v>3188</v>
      </c>
      <c r="P1119" s="51" t="s">
        <v>3195</v>
      </c>
      <c r="Q1119" s="38" t="s">
        <v>369</v>
      </c>
      <c r="R1119" s="46" t="str">
        <f>IFERROR(__xludf.DUMMYFUNCTION("if(isblank($A1119),"""",REGEXREPLACE($A1119,   "",?(\d),?"",  ""$1""&amp;""-""&amp;$H1119))"),"")</f>
        <v/>
      </c>
      <c r="S1119" s="47" t="b">
        <f t="shared" si="2"/>
        <v>0</v>
      </c>
      <c r="T1119" s="47" t="str">
        <f>IFERROR(__xludf.DUMMYFUNCTION("iferror(split(A1119,"","",TRUE,TRUE),"""")"),"")</f>
        <v/>
      </c>
      <c r="U1119" s="47"/>
      <c r="V1119" s="47"/>
      <c r="W1119" s="47"/>
      <c r="X1119" s="46" t="str">
        <f>IFERROR(__xludf.DUMMYFUNCTION("if(T1119="""","""",if($S1119,""Not aligned w/ a specific learning goal."",T1119&amp;"": ""&amp;vlookup(to_text(T1119),'1.Learning-Goals'!$A$3:$B$100,2,FALSE)))"),"")</f>
        <v/>
      </c>
      <c r="Y1119" s="46" t="str">
        <f>IFERROR(__xludf.DUMMYFUNCTION("if(U1119="""","""",if($S1119,""Not aligned w/ a specific learning goal."",U1119&amp;"": ""&amp;vlookup(to_text(U1119),'1.Learning-Goals'!$A$3:$B$100,2,FALSE)))"),"")</f>
        <v/>
      </c>
      <c r="Z1119" s="46" t="str">
        <f>IFERROR(__xludf.DUMMYFUNCTION("if(V1119="""","""",if($S1119,""Not aligned w/ a specific learning goal."",V1119&amp;"": ""&amp;vlookup(to_text(V1119),'1.Learning-Goals'!$A$3:$B$100,2,FALSE)))"),"")</f>
        <v/>
      </c>
      <c r="AA1119" s="46" t="str">
        <f>IFERROR(__xludf.DUMMYFUNCTION("if(W1119="""","""",if($S1119,""Not aligned w/ a specific learning goal."",W1119&amp;"": ""&amp;vlookup(to_text(W1119),'1.Learning-Goals'!$A$3:$B$100,2,FALSE)))"),"")</f>
        <v/>
      </c>
      <c r="AB1119" s="48"/>
      <c r="AC1119" s="48"/>
      <c r="AD1119" s="48"/>
      <c r="AE1119" s="48"/>
      <c r="AF1119" s="48"/>
      <c r="AG1119" s="48"/>
      <c r="AH1119" s="48"/>
      <c r="AI1119" s="48"/>
    </row>
    <row r="1120">
      <c r="A1120" s="41"/>
      <c r="B1120" s="42" t="str">
        <f t="shared" si="1"/>
        <v/>
      </c>
      <c r="C1120" s="38" t="s">
        <v>3196</v>
      </c>
      <c r="D1120" s="43" t="s">
        <v>3197</v>
      </c>
      <c r="E1120" s="38" t="s">
        <v>2076</v>
      </c>
      <c r="F1120" s="38" t="s">
        <v>2077</v>
      </c>
      <c r="G1120" s="43" t="s">
        <v>365</v>
      </c>
      <c r="H1120" s="38" t="s">
        <v>7</v>
      </c>
      <c r="I1120" s="43" t="s">
        <v>2078</v>
      </c>
      <c r="J1120" s="43"/>
      <c r="K1120" s="43"/>
      <c r="L1120" s="43"/>
      <c r="M1120" s="43"/>
      <c r="N1120" s="43"/>
      <c r="O1120" s="38" t="s">
        <v>3188</v>
      </c>
      <c r="P1120" s="51" t="s">
        <v>3198</v>
      </c>
      <c r="Q1120" s="38" t="s">
        <v>369</v>
      </c>
      <c r="R1120" s="46" t="str">
        <f>IFERROR(__xludf.DUMMYFUNCTION("if(isblank($A1120),"""",REGEXREPLACE($A1120,   "",?(\d),?"",  ""$1""&amp;""-""&amp;$H1120))"),"")</f>
        <v/>
      </c>
      <c r="S1120" s="47" t="b">
        <f t="shared" si="2"/>
        <v>0</v>
      </c>
      <c r="T1120" s="47" t="str">
        <f>IFERROR(__xludf.DUMMYFUNCTION("iferror(split(A1120,"","",TRUE,TRUE),"""")"),"")</f>
        <v/>
      </c>
      <c r="U1120" s="47"/>
      <c r="V1120" s="47"/>
      <c r="W1120" s="47"/>
      <c r="X1120" s="46" t="str">
        <f>IFERROR(__xludf.DUMMYFUNCTION("if(T1120="""","""",if($S1120,""Not aligned w/ a specific learning goal."",T1120&amp;"": ""&amp;vlookup(to_text(T1120),'1.Learning-Goals'!$A$3:$B$100,2,FALSE)))"),"")</f>
        <v/>
      </c>
      <c r="Y1120" s="46" t="str">
        <f>IFERROR(__xludf.DUMMYFUNCTION("if(U1120="""","""",if($S1120,""Not aligned w/ a specific learning goal."",U1120&amp;"": ""&amp;vlookup(to_text(U1120),'1.Learning-Goals'!$A$3:$B$100,2,FALSE)))"),"")</f>
        <v/>
      </c>
      <c r="Z1120" s="46" t="str">
        <f>IFERROR(__xludf.DUMMYFUNCTION("if(V1120="""","""",if($S1120,""Not aligned w/ a specific learning goal."",V1120&amp;"": ""&amp;vlookup(to_text(V1120),'1.Learning-Goals'!$A$3:$B$100,2,FALSE)))"),"")</f>
        <v/>
      </c>
      <c r="AA1120" s="46" t="str">
        <f>IFERROR(__xludf.DUMMYFUNCTION("if(W1120="""","""",if($S1120,""Not aligned w/ a specific learning goal."",W1120&amp;"": ""&amp;vlookup(to_text(W1120),'1.Learning-Goals'!$A$3:$B$100,2,FALSE)))"),"")</f>
        <v/>
      </c>
      <c r="AB1120" s="48"/>
      <c r="AC1120" s="48"/>
      <c r="AD1120" s="48"/>
      <c r="AE1120" s="48"/>
      <c r="AF1120" s="48"/>
      <c r="AG1120" s="48"/>
      <c r="AH1120" s="48"/>
      <c r="AI1120" s="48"/>
    </row>
    <row r="1121">
      <c r="A1121" s="41"/>
      <c r="B1121" s="42" t="str">
        <f t="shared" si="1"/>
        <v/>
      </c>
      <c r="C1121" s="38" t="s">
        <v>3199</v>
      </c>
      <c r="D1121" s="43" t="s">
        <v>3200</v>
      </c>
      <c r="E1121" s="38" t="s">
        <v>2076</v>
      </c>
      <c r="F1121" s="38" t="s">
        <v>2077</v>
      </c>
      <c r="G1121" s="43" t="s">
        <v>365</v>
      </c>
      <c r="H1121" s="38" t="s">
        <v>7</v>
      </c>
      <c r="I1121" s="43" t="s">
        <v>2078</v>
      </c>
      <c r="J1121" s="43"/>
      <c r="K1121" s="43"/>
      <c r="L1121" s="43"/>
      <c r="M1121" s="43"/>
      <c r="N1121" s="43"/>
      <c r="O1121" s="38" t="s">
        <v>3188</v>
      </c>
      <c r="P1121" s="51" t="s">
        <v>3201</v>
      </c>
      <c r="Q1121" s="38" t="s">
        <v>369</v>
      </c>
      <c r="R1121" s="46" t="str">
        <f>IFERROR(__xludf.DUMMYFUNCTION("if(isblank($A1121),"""",REGEXREPLACE($A1121,   "",?(\d),?"",  ""$1""&amp;""-""&amp;$H1121))"),"")</f>
        <v/>
      </c>
      <c r="S1121" s="47" t="b">
        <f t="shared" si="2"/>
        <v>0</v>
      </c>
      <c r="T1121" s="47" t="str">
        <f>IFERROR(__xludf.DUMMYFUNCTION("iferror(split(A1121,"","",TRUE,TRUE),"""")"),"")</f>
        <v/>
      </c>
      <c r="U1121" s="47"/>
      <c r="V1121" s="47"/>
      <c r="W1121" s="47"/>
      <c r="X1121" s="46" t="str">
        <f>IFERROR(__xludf.DUMMYFUNCTION("if(T1121="""","""",if($S1121,""Not aligned w/ a specific learning goal."",T1121&amp;"": ""&amp;vlookup(to_text(T1121),'1.Learning-Goals'!$A$3:$B$100,2,FALSE)))"),"")</f>
        <v/>
      </c>
      <c r="Y1121" s="46" t="str">
        <f>IFERROR(__xludf.DUMMYFUNCTION("if(U1121="""","""",if($S1121,""Not aligned w/ a specific learning goal."",U1121&amp;"": ""&amp;vlookup(to_text(U1121),'1.Learning-Goals'!$A$3:$B$100,2,FALSE)))"),"")</f>
        <v/>
      </c>
      <c r="Z1121" s="46" t="str">
        <f>IFERROR(__xludf.DUMMYFUNCTION("if(V1121="""","""",if($S1121,""Not aligned w/ a specific learning goal."",V1121&amp;"": ""&amp;vlookup(to_text(V1121),'1.Learning-Goals'!$A$3:$B$100,2,FALSE)))"),"")</f>
        <v/>
      </c>
      <c r="AA1121" s="46" t="str">
        <f>IFERROR(__xludf.DUMMYFUNCTION("if(W1121="""","""",if($S1121,""Not aligned w/ a specific learning goal."",W1121&amp;"": ""&amp;vlookup(to_text(W1121),'1.Learning-Goals'!$A$3:$B$100,2,FALSE)))"),"")</f>
        <v/>
      </c>
      <c r="AB1121" s="48"/>
      <c r="AC1121" s="48"/>
      <c r="AD1121" s="48"/>
      <c r="AE1121" s="48"/>
      <c r="AF1121" s="48"/>
      <c r="AG1121" s="48"/>
      <c r="AH1121" s="48"/>
      <c r="AI1121" s="48"/>
    </row>
    <row r="1122">
      <c r="A1122" s="41"/>
      <c r="B1122" s="42" t="str">
        <f t="shared" si="1"/>
        <v/>
      </c>
      <c r="C1122" s="38" t="s">
        <v>3202</v>
      </c>
      <c r="D1122" s="43" t="s">
        <v>3203</v>
      </c>
      <c r="E1122" s="38" t="s">
        <v>2076</v>
      </c>
      <c r="F1122" s="38" t="s">
        <v>2077</v>
      </c>
      <c r="G1122" s="43" t="s">
        <v>365</v>
      </c>
      <c r="H1122" s="38" t="s">
        <v>7</v>
      </c>
      <c r="I1122" s="43" t="s">
        <v>2078</v>
      </c>
      <c r="J1122" s="43"/>
      <c r="K1122" s="43"/>
      <c r="L1122" s="43"/>
      <c r="M1122" s="43"/>
      <c r="N1122" s="43"/>
      <c r="O1122" s="38" t="s">
        <v>3188</v>
      </c>
      <c r="P1122" s="51" t="s">
        <v>3204</v>
      </c>
      <c r="Q1122" s="38" t="s">
        <v>369</v>
      </c>
      <c r="R1122" s="46" t="str">
        <f>IFERROR(__xludf.DUMMYFUNCTION("if(isblank($A1122),"""",REGEXREPLACE($A1122,   "",?(\d),?"",  ""$1""&amp;""-""&amp;$H1122))"),"")</f>
        <v/>
      </c>
      <c r="S1122" s="47" t="b">
        <f t="shared" si="2"/>
        <v>0</v>
      </c>
      <c r="T1122" s="47" t="str">
        <f>IFERROR(__xludf.DUMMYFUNCTION("iferror(split(A1122,"","",TRUE,TRUE),"""")"),"")</f>
        <v/>
      </c>
      <c r="U1122" s="47"/>
      <c r="V1122" s="47"/>
      <c r="W1122" s="47"/>
      <c r="X1122" s="46" t="str">
        <f>IFERROR(__xludf.DUMMYFUNCTION("if(T1122="""","""",if($S1122,""Not aligned w/ a specific learning goal."",T1122&amp;"": ""&amp;vlookup(to_text(T1122),'1.Learning-Goals'!$A$3:$B$100,2,FALSE)))"),"")</f>
        <v/>
      </c>
      <c r="Y1122" s="46" t="str">
        <f>IFERROR(__xludf.DUMMYFUNCTION("if(U1122="""","""",if($S1122,""Not aligned w/ a specific learning goal."",U1122&amp;"": ""&amp;vlookup(to_text(U1122),'1.Learning-Goals'!$A$3:$B$100,2,FALSE)))"),"")</f>
        <v/>
      </c>
      <c r="Z1122" s="46" t="str">
        <f>IFERROR(__xludf.DUMMYFUNCTION("if(V1122="""","""",if($S1122,""Not aligned w/ a specific learning goal."",V1122&amp;"": ""&amp;vlookup(to_text(V1122),'1.Learning-Goals'!$A$3:$B$100,2,FALSE)))"),"")</f>
        <v/>
      </c>
      <c r="AA1122" s="46" t="str">
        <f>IFERROR(__xludf.DUMMYFUNCTION("if(W1122="""","""",if($S1122,""Not aligned w/ a specific learning goal."",W1122&amp;"": ""&amp;vlookup(to_text(W1122),'1.Learning-Goals'!$A$3:$B$100,2,FALSE)))"),"")</f>
        <v/>
      </c>
      <c r="AB1122" s="48"/>
      <c r="AC1122" s="48"/>
      <c r="AD1122" s="48"/>
      <c r="AE1122" s="48"/>
      <c r="AF1122" s="48"/>
      <c r="AG1122" s="48"/>
      <c r="AH1122" s="48"/>
      <c r="AI1122" s="48"/>
    </row>
    <row r="1123">
      <c r="A1123" s="41"/>
      <c r="B1123" s="42" t="str">
        <f t="shared" si="1"/>
        <v/>
      </c>
      <c r="C1123" s="38" t="s">
        <v>3205</v>
      </c>
      <c r="D1123" s="43" t="s">
        <v>3206</v>
      </c>
      <c r="E1123" s="38" t="s">
        <v>2076</v>
      </c>
      <c r="F1123" s="38" t="s">
        <v>2077</v>
      </c>
      <c r="G1123" s="43" t="s">
        <v>365</v>
      </c>
      <c r="H1123" s="38" t="s">
        <v>7</v>
      </c>
      <c r="I1123" s="43" t="s">
        <v>2078</v>
      </c>
      <c r="J1123" s="43"/>
      <c r="K1123" s="43"/>
      <c r="L1123" s="43"/>
      <c r="M1123" s="43"/>
      <c r="N1123" s="43"/>
      <c r="O1123" s="38" t="s">
        <v>3188</v>
      </c>
      <c r="P1123" s="51" t="s">
        <v>3207</v>
      </c>
      <c r="Q1123" s="38" t="s">
        <v>369</v>
      </c>
      <c r="R1123" s="46" t="str">
        <f>IFERROR(__xludf.DUMMYFUNCTION("if(isblank($A1123),"""",REGEXREPLACE($A1123,   "",?(\d),?"",  ""$1""&amp;""-""&amp;$H1123))"),"")</f>
        <v/>
      </c>
      <c r="S1123" s="47" t="b">
        <f t="shared" si="2"/>
        <v>0</v>
      </c>
      <c r="T1123" s="47" t="str">
        <f>IFERROR(__xludf.DUMMYFUNCTION("iferror(split(A1123,"","",TRUE,TRUE),"""")"),"")</f>
        <v/>
      </c>
      <c r="U1123" s="47"/>
      <c r="V1123" s="47"/>
      <c r="W1123" s="47"/>
      <c r="X1123" s="46" t="str">
        <f>IFERROR(__xludf.DUMMYFUNCTION("if(T1123="""","""",if($S1123,""Not aligned w/ a specific learning goal."",T1123&amp;"": ""&amp;vlookup(to_text(T1123),'1.Learning-Goals'!$A$3:$B$100,2,FALSE)))"),"")</f>
        <v/>
      </c>
      <c r="Y1123" s="46" t="str">
        <f>IFERROR(__xludf.DUMMYFUNCTION("if(U1123="""","""",if($S1123,""Not aligned w/ a specific learning goal."",U1123&amp;"": ""&amp;vlookup(to_text(U1123),'1.Learning-Goals'!$A$3:$B$100,2,FALSE)))"),"")</f>
        <v/>
      </c>
      <c r="Z1123" s="46" t="str">
        <f>IFERROR(__xludf.DUMMYFUNCTION("if(V1123="""","""",if($S1123,""Not aligned w/ a specific learning goal."",V1123&amp;"": ""&amp;vlookup(to_text(V1123),'1.Learning-Goals'!$A$3:$B$100,2,FALSE)))"),"")</f>
        <v/>
      </c>
      <c r="AA1123" s="46" t="str">
        <f>IFERROR(__xludf.DUMMYFUNCTION("if(W1123="""","""",if($S1123,""Not aligned w/ a specific learning goal."",W1123&amp;"": ""&amp;vlookup(to_text(W1123),'1.Learning-Goals'!$A$3:$B$100,2,FALSE)))"),"")</f>
        <v/>
      </c>
      <c r="AB1123" s="48"/>
      <c r="AC1123" s="48"/>
      <c r="AD1123" s="48"/>
      <c r="AE1123" s="48"/>
      <c r="AF1123" s="48"/>
      <c r="AG1123" s="48"/>
      <c r="AH1123" s="48"/>
      <c r="AI1123" s="48"/>
    </row>
    <row r="1124">
      <c r="A1124" s="41"/>
      <c r="B1124" s="42" t="str">
        <f t="shared" si="1"/>
        <v/>
      </c>
      <c r="C1124" s="38" t="s">
        <v>3208</v>
      </c>
      <c r="D1124" s="43" t="s">
        <v>3209</v>
      </c>
      <c r="E1124" s="38" t="s">
        <v>2076</v>
      </c>
      <c r="F1124" s="38" t="s">
        <v>2077</v>
      </c>
      <c r="G1124" s="43" t="s">
        <v>365</v>
      </c>
      <c r="H1124" s="38" t="s">
        <v>7</v>
      </c>
      <c r="I1124" s="43" t="s">
        <v>2078</v>
      </c>
      <c r="J1124" s="43"/>
      <c r="K1124" s="43"/>
      <c r="L1124" s="43"/>
      <c r="M1124" s="43"/>
      <c r="N1124" s="43"/>
      <c r="O1124" s="38" t="s">
        <v>3188</v>
      </c>
      <c r="P1124" s="51" t="s">
        <v>3210</v>
      </c>
      <c r="Q1124" s="38" t="s">
        <v>369</v>
      </c>
      <c r="R1124" s="46" t="str">
        <f>IFERROR(__xludf.DUMMYFUNCTION("if(isblank($A1124),"""",REGEXREPLACE($A1124,   "",?(\d),?"",  ""$1""&amp;""-""&amp;$H1124))"),"")</f>
        <v/>
      </c>
      <c r="S1124" s="47" t="b">
        <f t="shared" si="2"/>
        <v>0</v>
      </c>
      <c r="T1124" s="47" t="str">
        <f>IFERROR(__xludf.DUMMYFUNCTION("iferror(split(A1124,"","",TRUE,TRUE),"""")"),"")</f>
        <v/>
      </c>
      <c r="U1124" s="47"/>
      <c r="V1124" s="47"/>
      <c r="W1124" s="47"/>
      <c r="X1124" s="46" t="str">
        <f>IFERROR(__xludf.DUMMYFUNCTION("if(T1124="""","""",if($S1124,""Not aligned w/ a specific learning goal."",T1124&amp;"": ""&amp;vlookup(to_text(T1124),'1.Learning-Goals'!$A$3:$B$100,2,FALSE)))"),"")</f>
        <v/>
      </c>
      <c r="Y1124" s="46" t="str">
        <f>IFERROR(__xludf.DUMMYFUNCTION("if(U1124="""","""",if($S1124,""Not aligned w/ a specific learning goal."",U1124&amp;"": ""&amp;vlookup(to_text(U1124),'1.Learning-Goals'!$A$3:$B$100,2,FALSE)))"),"")</f>
        <v/>
      </c>
      <c r="Z1124" s="46" t="str">
        <f>IFERROR(__xludf.DUMMYFUNCTION("if(V1124="""","""",if($S1124,""Not aligned w/ a specific learning goal."",V1124&amp;"": ""&amp;vlookup(to_text(V1124),'1.Learning-Goals'!$A$3:$B$100,2,FALSE)))"),"")</f>
        <v/>
      </c>
      <c r="AA1124" s="46" t="str">
        <f>IFERROR(__xludf.DUMMYFUNCTION("if(W1124="""","""",if($S1124,""Not aligned w/ a specific learning goal."",W1124&amp;"": ""&amp;vlookup(to_text(W1124),'1.Learning-Goals'!$A$3:$B$100,2,FALSE)))"),"")</f>
        <v/>
      </c>
      <c r="AB1124" s="48"/>
      <c r="AC1124" s="48"/>
      <c r="AD1124" s="48"/>
      <c r="AE1124" s="48"/>
      <c r="AF1124" s="48"/>
      <c r="AG1124" s="48"/>
      <c r="AH1124" s="48"/>
      <c r="AI1124" s="48"/>
    </row>
    <row r="1125">
      <c r="A1125" s="49" t="s">
        <v>18</v>
      </c>
      <c r="B1125" s="42" t="str">
        <f t="shared" si="1"/>
        <v>4: Understand that biological data are variable and use statistical language (e.g. mean, range) and data visualization to describe such variation</v>
      </c>
      <c r="C1125" s="38" t="s">
        <v>3211</v>
      </c>
      <c r="D1125" s="43" t="s">
        <v>3212</v>
      </c>
      <c r="E1125" s="38" t="s">
        <v>3213</v>
      </c>
      <c r="F1125" s="38" t="s">
        <v>3214</v>
      </c>
      <c r="G1125" s="43" t="s">
        <v>60</v>
      </c>
      <c r="H1125" s="38" t="s">
        <v>3215</v>
      </c>
      <c r="I1125" s="43" t="s">
        <v>3216</v>
      </c>
      <c r="J1125" s="43" t="s">
        <v>3217</v>
      </c>
      <c r="K1125" s="50"/>
      <c r="L1125" s="50"/>
      <c r="M1125" s="50"/>
      <c r="N1125" s="50"/>
      <c r="O1125" s="44"/>
      <c r="P1125" s="44"/>
      <c r="Q1125" s="45">
        <v>44322.0</v>
      </c>
      <c r="R1125" s="46" t="str">
        <f>IFERROR(__xludf.DUMMYFUNCTION("if(isblank($A1125),"""",REGEXREPLACE($A1125,   "",?(\d),?"",  ""$1""&amp;""-""&amp;$H1125))"),"4-Science")</f>
        <v>4-Science</v>
      </c>
      <c r="S1125" s="47" t="b">
        <f t="shared" si="2"/>
        <v>0</v>
      </c>
      <c r="T1125" s="47">
        <f>IFERROR(__xludf.DUMMYFUNCTION("iferror(split(A1125,"","",TRUE,TRUE),"""")"),4.0)</f>
        <v>4</v>
      </c>
      <c r="U1125" s="47"/>
      <c r="V1125" s="47"/>
      <c r="W1125" s="47"/>
      <c r="X1125" s="46" t="str">
        <f>IFERROR(__xludf.DUMMYFUNCTION("if(T1125="""","""",if($S1125,""Not aligned w/ a specific learning goal."",T1125&amp;"": ""&amp;vlookup(to_text(T1125),'1.Learning-Goals'!$A$3:$B$100,2,FALSE)))"),"4: Understand that biological data are variable and use statistical language (e.g. mean, range) and data visualization to describe such variation")</f>
        <v>4: Understand that biological data are variable and use statistical language (e.g. mean, range) and data visualization to describe such variation</v>
      </c>
      <c r="Y1125" s="46" t="str">
        <f>IFERROR(__xludf.DUMMYFUNCTION("if(U1125="""","""",if($S1125,""Not aligned w/ a specific learning goal."",U1125&amp;"": ""&amp;vlookup(to_text(U1125),'1.Learning-Goals'!$A$3:$B$100,2,FALSE)))"),"")</f>
        <v/>
      </c>
      <c r="Z1125" s="46" t="str">
        <f>IFERROR(__xludf.DUMMYFUNCTION("if(V1125="""","""",if($S1125,""Not aligned w/ a specific learning goal."",V1125&amp;"": ""&amp;vlookup(to_text(V1125),'1.Learning-Goals'!$A$3:$B$100,2,FALSE)))"),"")</f>
        <v/>
      </c>
      <c r="AA1125" s="46" t="str">
        <f>IFERROR(__xludf.DUMMYFUNCTION("if(W1125="""","""",if($S1125,""Not aligned w/ a specific learning goal."",W1125&amp;"": ""&amp;vlookup(to_text(W1125),'1.Learning-Goals'!$A$3:$B$100,2,FALSE)))"),"")</f>
        <v/>
      </c>
      <c r="AB1125" s="48"/>
      <c r="AC1125" s="48"/>
      <c r="AD1125" s="48"/>
      <c r="AE1125" s="48"/>
      <c r="AF1125" s="48"/>
      <c r="AG1125" s="48"/>
      <c r="AH1125" s="48"/>
      <c r="AI1125" s="48"/>
    </row>
    <row r="1126">
      <c r="A1126" s="41"/>
      <c r="B1126" s="42" t="str">
        <f t="shared" si="1"/>
        <v/>
      </c>
      <c r="C1126" s="38" t="s">
        <v>3218</v>
      </c>
      <c r="D1126" s="43" t="s">
        <v>3219</v>
      </c>
      <c r="E1126" s="38" t="s">
        <v>3213</v>
      </c>
      <c r="F1126" s="38" t="s">
        <v>3214</v>
      </c>
      <c r="G1126" s="43" t="s">
        <v>60</v>
      </c>
      <c r="H1126" s="38" t="s">
        <v>3215</v>
      </c>
      <c r="I1126" s="43" t="s">
        <v>3216</v>
      </c>
      <c r="J1126" s="43" t="s">
        <v>3217</v>
      </c>
      <c r="K1126" s="50"/>
      <c r="L1126" s="50"/>
      <c r="M1126" s="50"/>
      <c r="N1126" s="50"/>
      <c r="O1126" s="44"/>
      <c r="P1126" s="44"/>
      <c r="Q1126" s="45">
        <v>44322.0</v>
      </c>
      <c r="R1126" s="46" t="str">
        <f>IFERROR(__xludf.DUMMYFUNCTION("if(isblank($A1126),"""",REGEXREPLACE($A1126,   "",?(\d),?"",  ""$1""&amp;""-""&amp;$H1126))"),"")</f>
        <v/>
      </c>
      <c r="S1126" s="47" t="b">
        <f t="shared" si="2"/>
        <v>0</v>
      </c>
      <c r="T1126" s="47" t="str">
        <f>IFERROR(__xludf.DUMMYFUNCTION("iferror(split(A1126,"","",TRUE,TRUE),"""")"),"")</f>
        <v/>
      </c>
      <c r="U1126" s="47"/>
      <c r="V1126" s="47"/>
      <c r="W1126" s="47"/>
      <c r="X1126" s="46" t="str">
        <f>IFERROR(__xludf.DUMMYFUNCTION("if(T1126="""","""",if($S1126,""Not aligned w/ a specific learning goal."",T1126&amp;"": ""&amp;vlookup(to_text(T1126),'1.Learning-Goals'!$A$3:$B$100,2,FALSE)))"),"")</f>
        <v/>
      </c>
      <c r="Y1126" s="46" t="str">
        <f>IFERROR(__xludf.DUMMYFUNCTION("if(U1126="""","""",if($S1126,""Not aligned w/ a specific learning goal."",U1126&amp;"": ""&amp;vlookup(to_text(U1126),'1.Learning-Goals'!$A$3:$B$100,2,FALSE)))"),"")</f>
        <v/>
      </c>
      <c r="Z1126" s="46" t="str">
        <f>IFERROR(__xludf.DUMMYFUNCTION("if(V1126="""","""",if($S1126,""Not aligned w/ a specific learning goal."",V1126&amp;"": ""&amp;vlookup(to_text(V1126),'1.Learning-Goals'!$A$3:$B$100,2,FALSE)))"),"")</f>
        <v/>
      </c>
      <c r="AA1126" s="46" t="str">
        <f>IFERROR(__xludf.DUMMYFUNCTION("if(W1126="""","""",if($S1126,""Not aligned w/ a specific learning goal."",W1126&amp;"": ""&amp;vlookup(to_text(W1126),'1.Learning-Goals'!$A$3:$B$100,2,FALSE)))"),"")</f>
        <v/>
      </c>
      <c r="AB1126" s="48"/>
      <c r="AC1126" s="48"/>
      <c r="AD1126" s="48"/>
      <c r="AE1126" s="48"/>
      <c r="AF1126" s="48"/>
      <c r="AG1126" s="48"/>
      <c r="AH1126" s="48"/>
      <c r="AI1126" s="48"/>
    </row>
    <row r="1127">
      <c r="A1127" s="41"/>
      <c r="B1127" s="42" t="str">
        <f t="shared" si="1"/>
        <v/>
      </c>
      <c r="C1127" s="38" t="s">
        <v>3220</v>
      </c>
      <c r="D1127" s="43" t="s">
        <v>3221</v>
      </c>
      <c r="E1127" s="38" t="s">
        <v>3213</v>
      </c>
      <c r="F1127" s="38" t="s">
        <v>3214</v>
      </c>
      <c r="G1127" s="43" t="s">
        <v>60</v>
      </c>
      <c r="H1127" s="38" t="s">
        <v>3215</v>
      </c>
      <c r="I1127" s="43" t="s">
        <v>3216</v>
      </c>
      <c r="J1127" s="43" t="s">
        <v>3217</v>
      </c>
      <c r="K1127" s="50"/>
      <c r="L1127" s="50"/>
      <c r="M1127" s="50"/>
      <c r="N1127" s="50"/>
      <c r="O1127" s="44"/>
      <c r="P1127" s="44"/>
      <c r="Q1127" s="45">
        <v>44322.0</v>
      </c>
      <c r="R1127" s="46" t="str">
        <f>IFERROR(__xludf.DUMMYFUNCTION("if(isblank($A1127),"""",REGEXREPLACE($A1127,   "",?(\d),?"",  ""$1""&amp;""-""&amp;$H1127))"),"")</f>
        <v/>
      </c>
      <c r="S1127" s="47" t="b">
        <f t="shared" si="2"/>
        <v>0</v>
      </c>
      <c r="T1127" s="47" t="str">
        <f>IFERROR(__xludf.DUMMYFUNCTION("iferror(split(A1127,"","",TRUE,TRUE),"""")"),"")</f>
        <v/>
      </c>
      <c r="U1127" s="47"/>
      <c r="V1127" s="47"/>
      <c r="W1127" s="47"/>
      <c r="X1127" s="46" t="str">
        <f>IFERROR(__xludf.DUMMYFUNCTION("if(T1127="""","""",if($S1127,""Not aligned w/ a specific learning goal."",T1127&amp;"": ""&amp;vlookup(to_text(T1127),'1.Learning-Goals'!$A$3:$B$100,2,FALSE)))"),"")</f>
        <v/>
      </c>
      <c r="Y1127" s="46" t="str">
        <f>IFERROR(__xludf.DUMMYFUNCTION("if(U1127="""","""",if($S1127,""Not aligned w/ a specific learning goal."",U1127&amp;"": ""&amp;vlookup(to_text(U1127),'1.Learning-Goals'!$A$3:$B$100,2,FALSE)))"),"")</f>
        <v/>
      </c>
      <c r="Z1127" s="46" t="str">
        <f>IFERROR(__xludf.DUMMYFUNCTION("if(V1127="""","""",if($S1127,""Not aligned w/ a specific learning goal."",V1127&amp;"": ""&amp;vlookup(to_text(V1127),'1.Learning-Goals'!$A$3:$B$100,2,FALSE)))"),"")</f>
        <v/>
      </c>
      <c r="AA1127" s="46" t="str">
        <f>IFERROR(__xludf.DUMMYFUNCTION("if(W1127="""","""",if($S1127,""Not aligned w/ a specific learning goal."",W1127&amp;"": ""&amp;vlookup(to_text(W1127),'1.Learning-Goals'!$A$3:$B$100,2,FALSE)))"),"")</f>
        <v/>
      </c>
      <c r="AB1127" s="48"/>
      <c r="AC1127" s="48"/>
      <c r="AD1127" s="48"/>
      <c r="AE1127" s="48"/>
      <c r="AF1127" s="48"/>
      <c r="AG1127" s="48"/>
      <c r="AH1127" s="48"/>
      <c r="AI1127" s="48"/>
    </row>
    <row r="1128">
      <c r="A1128" s="41"/>
      <c r="B1128" s="42" t="str">
        <f t="shared" si="1"/>
        <v/>
      </c>
      <c r="C1128" s="38" t="s">
        <v>3222</v>
      </c>
      <c r="D1128" s="43" t="s">
        <v>3223</v>
      </c>
      <c r="E1128" s="38" t="s">
        <v>3213</v>
      </c>
      <c r="F1128" s="38" t="s">
        <v>3214</v>
      </c>
      <c r="G1128" s="43" t="s">
        <v>60</v>
      </c>
      <c r="H1128" s="38" t="s">
        <v>3215</v>
      </c>
      <c r="I1128" s="43" t="s">
        <v>3216</v>
      </c>
      <c r="J1128" s="43" t="s">
        <v>3217</v>
      </c>
      <c r="K1128" s="50"/>
      <c r="L1128" s="50"/>
      <c r="M1128" s="50"/>
      <c r="N1128" s="50"/>
      <c r="O1128" s="44"/>
      <c r="P1128" s="44"/>
      <c r="Q1128" s="45">
        <v>44322.0</v>
      </c>
      <c r="R1128" s="46" t="str">
        <f>IFERROR(__xludf.DUMMYFUNCTION("if(isblank($A1128),"""",REGEXREPLACE($A1128,   "",?(\d),?"",  ""$1""&amp;""-""&amp;$H1128))"),"")</f>
        <v/>
      </c>
      <c r="S1128" s="47" t="b">
        <f t="shared" si="2"/>
        <v>0</v>
      </c>
      <c r="T1128" s="47" t="str">
        <f>IFERROR(__xludf.DUMMYFUNCTION("iferror(split(A1128,"","",TRUE,TRUE),"""")"),"")</f>
        <v/>
      </c>
      <c r="U1128" s="47"/>
      <c r="V1128" s="47"/>
      <c r="W1128" s="47"/>
      <c r="X1128" s="46" t="str">
        <f>IFERROR(__xludf.DUMMYFUNCTION("if(T1128="""","""",if($S1128,""Not aligned w/ a specific learning goal."",T1128&amp;"": ""&amp;vlookup(to_text(T1128),'1.Learning-Goals'!$A$3:$B$100,2,FALSE)))"),"")</f>
        <v/>
      </c>
      <c r="Y1128" s="46" t="str">
        <f>IFERROR(__xludf.DUMMYFUNCTION("if(U1128="""","""",if($S1128,""Not aligned w/ a specific learning goal."",U1128&amp;"": ""&amp;vlookup(to_text(U1128),'1.Learning-Goals'!$A$3:$B$100,2,FALSE)))"),"")</f>
        <v/>
      </c>
      <c r="Z1128" s="46" t="str">
        <f>IFERROR(__xludf.DUMMYFUNCTION("if(V1128="""","""",if($S1128,""Not aligned w/ a specific learning goal."",V1128&amp;"": ""&amp;vlookup(to_text(V1128),'1.Learning-Goals'!$A$3:$B$100,2,FALSE)))"),"")</f>
        <v/>
      </c>
      <c r="AA1128" s="46" t="str">
        <f>IFERROR(__xludf.DUMMYFUNCTION("if(W1128="""","""",if($S1128,""Not aligned w/ a specific learning goal."",W1128&amp;"": ""&amp;vlookup(to_text(W1128),'1.Learning-Goals'!$A$3:$B$100,2,FALSE)))"),"")</f>
        <v/>
      </c>
      <c r="AB1128" s="48"/>
      <c r="AC1128" s="48"/>
      <c r="AD1128" s="48"/>
      <c r="AE1128" s="48"/>
      <c r="AF1128" s="48"/>
      <c r="AG1128" s="48"/>
      <c r="AH1128" s="48"/>
      <c r="AI1128" s="48"/>
    </row>
    <row r="1129">
      <c r="A1129" s="41"/>
      <c r="B1129" s="42" t="str">
        <f t="shared" si="1"/>
        <v/>
      </c>
      <c r="C1129" s="38" t="s">
        <v>3224</v>
      </c>
      <c r="D1129" s="43" t="s">
        <v>3225</v>
      </c>
      <c r="E1129" s="38" t="s">
        <v>3213</v>
      </c>
      <c r="F1129" s="38" t="s">
        <v>3214</v>
      </c>
      <c r="G1129" s="43" t="s">
        <v>60</v>
      </c>
      <c r="H1129" s="38" t="s">
        <v>3215</v>
      </c>
      <c r="I1129" s="43" t="s">
        <v>3216</v>
      </c>
      <c r="J1129" s="43" t="s">
        <v>3217</v>
      </c>
      <c r="K1129" s="50"/>
      <c r="L1129" s="50"/>
      <c r="M1129" s="50"/>
      <c r="N1129" s="50"/>
      <c r="O1129" s="44"/>
      <c r="P1129" s="44"/>
      <c r="Q1129" s="45">
        <v>44322.0</v>
      </c>
      <c r="R1129" s="46" t="str">
        <f>IFERROR(__xludf.DUMMYFUNCTION("if(isblank($A1129),"""",REGEXREPLACE($A1129,   "",?(\d),?"",  ""$1""&amp;""-""&amp;$H1129))"),"")</f>
        <v/>
      </c>
      <c r="S1129" s="47" t="b">
        <f t="shared" si="2"/>
        <v>0</v>
      </c>
      <c r="T1129" s="47" t="str">
        <f>IFERROR(__xludf.DUMMYFUNCTION("iferror(split(A1129,"","",TRUE,TRUE),"""")"),"")</f>
        <v/>
      </c>
      <c r="U1129" s="47"/>
      <c r="V1129" s="47"/>
      <c r="W1129" s="47"/>
      <c r="X1129" s="46" t="str">
        <f>IFERROR(__xludf.DUMMYFUNCTION("if(T1129="""","""",if($S1129,""Not aligned w/ a specific learning goal."",T1129&amp;"": ""&amp;vlookup(to_text(T1129),'1.Learning-Goals'!$A$3:$B$100,2,FALSE)))"),"")</f>
        <v/>
      </c>
      <c r="Y1129" s="46" t="str">
        <f>IFERROR(__xludf.DUMMYFUNCTION("if(U1129="""","""",if($S1129,""Not aligned w/ a specific learning goal."",U1129&amp;"": ""&amp;vlookup(to_text(U1129),'1.Learning-Goals'!$A$3:$B$100,2,FALSE)))"),"")</f>
        <v/>
      </c>
      <c r="Z1129" s="46" t="str">
        <f>IFERROR(__xludf.DUMMYFUNCTION("if(V1129="""","""",if($S1129,""Not aligned w/ a specific learning goal."",V1129&amp;"": ""&amp;vlookup(to_text(V1129),'1.Learning-Goals'!$A$3:$B$100,2,FALSE)))"),"")</f>
        <v/>
      </c>
      <c r="AA1129" s="46" t="str">
        <f>IFERROR(__xludf.DUMMYFUNCTION("if(W1129="""","""",if($S1129,""Not aligned w/ a specific learning goal."",W1129&amp;"": ""&amp;vlookup(to_text(W1129),'1.Learning-Goals'!$A$3:$B$100,2,FALSE)))"),"")</f>
        <v/>
      </c>
      <c r="AB1129" s="48"/>
      <c r="AC1129" s="48"/>
      <c r="AD1129" s="48"/>
      <c r="AE1129" s="48"/>
      <c r="AF1129" s="48"/>
      <c r="AG1129" s="48"/>
      <c r="AH1129" s="48"/>
      <c r="AI1129" s="48"/>
    </row>
    <row r="1130">
      <c r="A1130" s="41"/>
      <c r="B1130" s="42" t="str">
        <f t="shared" si="1"/>
        <v/>
      </c>
      <c r="C1130" s="38" t="s">
        <v>3226</v>
      </c>
      <c r="D1130" s="43" t="s">
        <v>3227</v>
      </c>
      <c r="E1130" s="38" t="s">
        <v>3213</v>
      </c>
      <c r="F1130" s="38" t="s">
        <v>3214</v>
      </c>
      <c r="G1130" s="43" t="s">
        <v>60</v>
      </c>
      <c r="H1130" s="38" t="s">
        <v>3215</v>
      </c>
      <c r="I1130" s="43" t="s">
        <v>3216</v>
      </c>
      <c r="J1130" s="43" t="s">
        <v>3217</v>
      </c>
      <c r="K1130" s="50"/>
      <c r="L1130" s="50"/>
      <c r="M1130" s="50"/>
      <c r="N1130" s="50"/>
      <c r="O1130" s="44"/>
      <c r="P1130" s="44"/>
      <c r="Q1130" s="45">
        <v>44322.0</v>
      </c>
      <c r="R1130" s="46" t="str">
        <f>IFERROR(__xludf.DUMMYFUNCTION("if(isblank($A1130),"""",REGEXREPLACE($A1130,   "",?(\d),?"",  ""$1""&amp;""-""&amp;$H1130))"),"")</f>
        <v/>
      </c>
      <c r="S1130" s="47" t="b">
        <f t="shared" si="2"/>
        <v>0</v>
      </c>
      <c r="T1130" s="47" t="str">
        <f>IFERROR(__xludf.DUMMYFUNCTION("iferror(split(A1130,"","",TRUE,TRUE),"""")"),"")</f>
        <v/>
      </c>
      <c r="U1130" s="47"/>
      <c r="V1130" s="47"/>
      <c r="W1130" s="47"/>
      <c r="X1130" s="46" t="str">
        <f>IFERROR(__xludf.DUMMYFUNCTION("if(T1130="""","""",if($S1130,""Not aligned w/ a specific learning goal."",T1130&amp;"": ""&amp;vlookup(to_text(T1130),'1.Learning-Goals'!$A$3:$B$100,2,FALSE)))"),"")</f>
        <v/>
      </c>
      <c r="Y1130" s="46" t="str">
        <f>IFERROR(__xludf.DUMMYFUNCTION("if(U1130="""","""",if($S1130,""Not aligned w/ a specific learning goal."",U1130&amp;"": ""&amp;vlookup(to_text(U1130),'1.Learning-Goals'!$A$3:$B$100,2,FALSE)))"),"")</f>
        <v/>
      </c>
      <c r="Z1130" s="46" t="str">
        <f>IFERROR(__xludf.DUMMYFUNCTION("if(V1130="""","""",if($S1130,""Not aligned w/ a specific learning goal."",V1130&amp;"": ""&amp;vlookup(to_text(V1130),'1.Learning-Goals'!$A$3:$B$100,2,FALSE)))"),"")</f>
        <v/>
      </c>
      <c r="AA1130" s="46" t="str">
        <f>IFERROR(__xludf.DUMMYFUNCTION("if(W1130="""","""",if($S1130,""Not aligned w/ a specific learning goal."",W1130&amp;"": ""&amp;vlookup(to_text(W1130),'1.Learning-Goals'!$A$3:$B$100,2,FALSE)))"),"")</f>
        <v/>
      </c>
      <c r="AB1130" s="48"/>
      <c r="AC1130" s="48"/>
      <c r="AD1130" s="48"/>
      <c r="AE1130" s="48"/>
      <c r="AF1130" s="48"/>
      <c r="AG1130" s="48"/>
      <c r="AH1130" s="48"/>
      <c r="AI1130" s="48"/>
    </row>
    <row r="1131">
      <c r="A1131" s="41"/>
      <c r="B1131" s="42" t="str">
        <f t="shared" si="1"/>
        <v/>
      </c>
      <c r="C1131" s="38" t="s">
        <v>3228</v>
      </c>
      <c r="D1131" s="43" t="s">
        <v>3229</v>
      </c>
      <c r="E1131" s="38" t="s">
        <v>3213</v>
      </c>
      <c r="F1131" s="38" t="s">
        <v>3214</v>
      </c>
      <c r="G1131" s="43" t="s">
        <v>60</v>
      </c>
      <c r="H1131" s="38" t="s">
        <v>3215</v>
      </c>
      <c r="I1131" s="43" t="s">
        <v>3216</v>
      </c>
      <c r="J1131" s="43" t="s">
        <v>3217</v>
      </c>
      <c r="K1131" s="50"/>
      <c r="L1131" s="50"/>
      <c r="M1131" s="50"/>
      <c r="N1131" s="50"/>
      <c r="O1131" s="44"/>
      <c r="P1131" s="44"/>
      <c r="Q1131" s="45">
        <v>44322.0</v>
      </c>
      <c r="R1131" s="46" t="str">
        <f>IFERROR(__xludf.DUMMYFUNCTION("if(isblank($A1131),"""",REGEXREPLACE($A1131,   "",?(\d),?"",  ""$1""&amp;""-""&amp;$H1131))"),"")</f>
        <v/>
      </c>
      <c r="S1131" s="47" t="b">
        <f t="shared" si="2"/>
        <v>0</v>
      </c>
      <c r="T1131" s="47" t="str">
        <f>IFERROR(__xludf.DUMMYFUNCTION("iferror(split(A1131,"","",TRUE,TRUE),"""")"),"")</f>
        <v/>
      </c>
      <c r="U1131" s="47"/>
      <c r="V1131" s="47"/>
      <c r="W1131" s="47"/>
      <c r="X1131" s="46" t="str">
        <f>IFERROR(__xludf.DUMMYFUNCTION("if(T1131="""","""",if($S1131,""Not aligned w/ a specific learning goal."",T1131&amp;"": ""&amp;vlookup(to_text(T1131),'1.Learning-Goals'!$A$3:$B$100,2,FALSE)))"),"")</f>
        <v/>
      </c>
      <c r="Y1131" s="46" t="str">
        <f>IFERROR(__xludf.DUMMYFUNCTION("if(U1131="""","""",if($S1131,""Not aligned w/ a specific learning goal."",U1131&amp;"": ""&amp;vlookup(to_text(U1131),'1.Learning-Goals'!$A$3:$B$100,2,FALSE)))"),"")</f>
        <v/>
      </c>
      <c r="Z1131" s="46" t="str">
        <f>IFERROR(__xludf.DUMMYFUNCTION("if(V1131="""","""",if($S1131,""Not aligned w/ a specific learning goal."",V1131&amp;"": ""&amp;vlookup(to_text(V1131),'1.Learning-Goals'!$A$3:$B$100,2,FALSE)))"),"")</f>
        <v/>
      </c>
      <c r="AA1131" s="46" t="str">
        <f>IFERROR(__xludf.DUMMYFUNCTION("if(W1131="""","""",if($S1131,""Not aligned w/ a specific learning goal."",W1131&amp;"": ""&amp;vlookup(to_text(W1131),'1.Learning-Goals'!$A$3:$B$100,2,FALSE)))"),"")</f>
        <v/>
      </c>
      <c r="AB1131" s="48"/>
      <c r="AC1131" s="48"/>
      <c r="AD1131" s="48"/>
      <c r="AE1131" s="48"/>
      <c r="AF1131" s="48"/>
      <c r="AG1131" s="48"/>
      <c r="AH1131" s="48"/>
      <c r="AI1131" s="48"/>
    </row>
    <row r="1132">
      <c r="A1132" s="41"/>
      <c r="B1132" s="42" t="str">
        <f t="shared" si="1"/>
        <v/>
      </c>
      <c r="C1132" s="38" t="s">
        <v>3230</v>
      </c>
      <c r="D1132" s="43" t="s">
        <v>3231</v>
      </c>
      <c r="E1132" s="38" t="s">
        <v>3213</v>
      </c>
      <c r="F1132" s="38" t="s">
        <v>3214</v>
      </c>
      <c r="G1132" s="43" t="s">
        <v>60</v>
      </c>
      <c r="H1132" s="38" t="s">
        <v>3215</v>
      </c>
      <c r="I1132" s="43" t="s">
        <v>3216</v>
      </c>
      <c r="J1132" s="43" t="s">
        <v>3217</v>
      </c>
      <c r="K1132" s="50"/>
      <c r="L1132" s="50"/>
      <c r="M1132" s="50"/>
      <c r="N1132" s="50"/>
      <c r="O1132" s="44"/>
      <c r="P1132" s="44"/>
      <c r="Q1132" s="45">
        <v>44322.0</v>
      </c>
      <c r="R1132" s="46" t="str">
        <f>IFERROR(__xludf.DUMMYFUNCTION("if(isblank($A1132),"""",REGEXREPLACE($A1132,   "",?(\d),?"",  ""$1""&amp;""-""&amp;$H1132))"),"")</f>
        <v/>
      </c>
      <c r="S1132" s="47" t="b">
        <f t="shared" si="2"/>
        <v>0</v>
      </c>
      <c r="T1132" s="47" t="str">
        <f>IFERROR(__xludf.DUMMYFUNCTION("iferror(split(A1132,"","",TRUE,TRUE),"""")"),"")</f>
        <v/>
      </c>
      <c r="U1132" s="47"/>
      <c r="V1132" s="47"/>
      <c r="W1132" s="47"/>
      <c r="X1132" s="46" t="str">
        <f>IFERROR(__xludf.DUMMYFUNCTION("if(T1132="""","""",if($S1132,""Not aligned w/ a specific learning goal."",T1132&amp;"": ""&amp;vlookup(to_text(T1132),'1.Learning-Goals'!$A$3:$B$100,2,FALSE)))"),"")</f>
        <v/>
      </c>
      <c r="Y1132" s="46" t="str">
        <f>IFERROR(__xludf.DUMMYFUNCTION("if(U1132="""","""",if($S1132,""Not aligned w/ a specific learning goal."",U1132&amp;"": ""&amp;vlookup(to_text(U1132),'1.Learning-Goals'!$A$3:$B$100,2,FALSE)))"),"")</f>
        <v/>
      </c>
      <c r="Z1132" s="46" t="str">
        <f>IFERROR(__xludf.DUMMYFUNCTION("if(V1132="""","""",if($S1132,""Not aligned w/ a specific learning goal."",V1132&amp;"": ""&amp;vlookup(to_text(V1132),'1.Learning-Goals'!$A$3:$B$100,2,FALSE)))"),"")</f>
        <v/>
      </c>
      <c r="AA1132" s="46" t="str">
        <f>IFERROR(__xludf.DUMMYFUNCTION("if(W1132="""","""",if($S1132,""Not aligned w/ a specific learning goal."",W1132&amp;"": ""&amp;vlookup(to_text(W1132),'1.Learning-Goals'!$A$3:$B$100,2,FALSE)))"),"")</f>
        <v/>
      </c>
      <c r="AB1132" s="48"/>
      <c r="AC1132" s="48"/>
      <c r="AD1132" s="48"/>
      <c r="AE1132" s="48"/>
      <c r="AF1132" s="48"/>
      <c r="AG1132" s="48"/>
      <c r="AH1132" s="48"/>
      <c r="AI1132" s="48"/>
    </row>
    <row r="1133">
      <c r="A1133" s="41"/>
      <c r="B1133" s="42" t="str">
        <f t="shared" si="1"/>
        <v/>
      </c>
      <c r="C1133" s="38" t="s">
        <v>3232</v>
      </c>
      <c r="D1133" s="43" t="s">
        <v>3233</v>
      </c>
      <c r="E1133" s="38" t="s">
        <v>3213</v>
      </c>
      <c r="F1133" s="38" t="s">
        <v>3214</v>
      </c>
      <c r="G1133" s="43" t="s">
        <v>65</v>
      </c>
      <c r="H1133" s="38" t="s">
        <v>3215</v>
      </c>
      <c r="I1133" s="43" t="s">
        <v>3216</v>
      </c>
      <c r="J1133" s="43" t="s">
        <v>3217</v>
      </c>
      <c r="K1133" s="50"/>
      <c r="L1133" s="50"/>
      <c r="M1133" s="50"/>
      <c r="N1133" s="50"/>
      <c r="O1133" s="44"/>
      <c r="P1133" s="44"/>
      <c r="Q1133" s="45">
        <v>44451.0</v>
      </c>
      <c r="R1133" s="46" t="str">
        <f>IFERROR(__xludf.DUMMYFUNCTION("if(isblank($A1133),"""",REGEXREPLACE($A1133,   "",?(\d),?"",  ""$1""&amp;""-""&amp;$H1133))"),"")</f>
        <v/>
      </c>
      <c r="S1133" s="47" t="b">
        <f t="shared" si="2"/>
        <v>0</v>
      </c>
      <c r="T1133" s="47" t="str">
        <f>IFERROR(__xludf.DUMMYFUNCTION("iferror(split(A1133,"","",TRUE,TRUE),"""")"),"")</f>
        <v/>
      </c>
      <c r="U1133" s="47"/>
      <c r="V1133" s="47"/>
      <c r="W1133" s="47"/>
      <c r="X1133" s="46" t="str">
        <f>IFERROR(__xludf.DUMMYFUNCTION("if(T1133="""","""",if($S1133,""Not aligned w/ a specific learning goal."",T1133&amp;"": ""&amp;vlookup(to_text(T1133),'1.Learning-Goals'!$A$3:$B$100,2,FALSE)))"),"")</f>
        <v/>
      </c>
      <c r="Y1133" s="46" t="str">
        <f>IFERROR(__xludf.DUMMYFUNCTION("if(U1133="""","""",if($S1133,""Not aligned w/ a specific learning goal."",U1133&amp;"": ""&amp;vlookup(to_text(U1133),'1.Learning-Goals'!$A$3:$B$100,2,FALSE)))"),"")</f>
        <v/>
      </c>
      <c r="Z1133" s="46" t="str">
        <f>IFERROR(__xludf.DUMMYFUNCTION("if(V1133="""","""",if($S1133,""Not aligned w/ a specific learning goal."",V1133&amp;"": ""&amp;vlookup(to_text(V1133),'1.Learning-Goals'!$A$3:$B$100,2,FALSE)))"),"")</f>
        <v/>
      </c>
      <c r="AA1133" s="46" t="str">
        <f>IFERROR(__xludf.DUMMYFUNCTION("if(W1133="""","""",if($S1133,""Not aligned w/ a specific learning goal."",W1133&amp;"": ""&amp;vlookup(to_text(W1133),'1.Learning-Goals'!$A$3:$B$100,2,FALSE)))"),"")</f>
        <v/>
      </c>
      <c r="AB1133" s="48"/>
      <c r="AC1133" s="48"/>
      <c r="AD1133" s="48"/>
      <c r="AE1133" s="48"/>
      <c r="AF1133" s="48"/>
      <c r="AG1133" s="48"/>
      <c r="AH1133" s="48"/>
      <c r="AI1133" s="48"/>
    </row>
    <row r="1134">
      <c r="A1134" s="41"/>
      <c r="B1134" s="42" t="str">
        <f t="shared" si="1"/>
        <v/>
      </c>
      <c r="C1134" s="38" t="s">
        <v>3234</v>
      </c>
      <c r="D1134" s="43" t="s">
        <v>3235</v>
      </c>
      <c r="E1134" s="38" t="s">
        <v>3213</v>
      </c>
      <c r="F1134" s="38" t="s">
        <v>3214</v>
      </c>
      <c r="G1134" s="43" t="s">
        <v>65</v>
      </c>
      <c r="H1134" s="38" t="s">
        <v>3215</v>
      </c>
      <c r="I1134" s="43" t="s">
        <v>3216</v>
      </c>
      <c r="J1134" s="43" t="s">
        <v>3217</v>
      </c>
      <c r="K1134" s="50"/>
      <c r="L1134" s="50"/>
      <c r="M1134" s="50"/>
      <c r="N1134" s="50"/>
      <c r="O1134" s="44"/>
      <c r="P1134" s="44"/>
      <c r="Q1134" s="45">
        <v>44451.0</v>
      </c>
      <c r="R1134" s="46" t="str">
        <f>IFERROR(__xludf.DUMMYFUNCTION("if(isblank($A1134),"""",REGEXREPLACE($A1134,   "",?(\d),?"",  ""$1""&amp;""-""&amp;$H1134))"),"")</f>
        <v/>
      </c>
      <c r="S1134" s="47" t="b">
        <f t="shared" si="2"/>
        <v>0</v>
      </c>
      <c r="T1134" s="47" t="str">
        <f>IFERROR(__xludf.DUMMYFUNCTION("iferror(split(A1134,"","",TRUE,TRUE),"""")"),"")</f>
        <v/>
      </c>
      <c r="U1134" s="47"/>
      <c r="V1134" s="47"/>
      <c r="W1134" s="47"/>
      <c r="X1134" s="46" t="str">
        <f>IFERROR(__xludf.DUMMYFUNCTION("if(T1134="""","""",if($S1134,""Not aligned w/ a specific learning goal."",T1134&amp;"": ""&amp;vlookup(to_text(T1134),'1.Learning-Goals'!$A$3:$B$100,2,FALSE)))"),"")</f>
        <v/>
      </c>
      <c r="Y1134" s="46" t="str">
        <f>IFERROR(__xludf.DUMMYFUNCTION("if(U1134="""","""",if($S1134,""Not aligned w/ a specific learning goal."",U1134&amp;"": ""&amp;vlookup(to_text(U1134),'1.Learning-Goals'!$A$3:$B$100,2,FALSE)))"),"")</f>
        <v/>
      </c>
      <c r="Z1134" s="46" t="str">
        <f>IFERROR(__xludf.DUMMYFUNCTION("if(V1134="""","""",if($S1134,""Not aligned w/ a specific learning goal."",V1134&amp;"": ""&amp;vlookup(to_text(V1134),'1.Learning-Goals'!$A$3:$B$100,2,FALSE)))"),"")</f>
        <v/>
      </c>
      <c r="AA1134" s="46" t="str">
        <f>IFERROR(__xludf.DUMMYFUNCTION("if(W1134="""","""",if($S1134,""Not aligned w/ a specific learning goal."",W1134&amp;"": ""&amp;vlookup(to_text(W1134),'1.Learning-Goals'!$A$3:$B$100,2,FALSE)))"),"")</f>
        <v/>
      </c>
      <c r="AB1134" s="48"/>
      <c r="AC1134" s="48"/>
      <c r="AD1134" s="48"/>
      <c r="AE1134" s="48"/>
      <c r="AF1134" s="48"/>
      <c r="AG1134" s="48"/>
      <c r="AH1134" s="48"/>
      <c r="AI1134" s="48"/>
    </row>
    <row r="1135">
      <c r="A1135" s="41"/>
      <c r="B1135" s="42" t="str">
        <f t="shared" si="1"/>
        <v/>
      </c>
      <c r="C1135" s="38" t="s">
        <v>3236</v>
      </c>
      <c r="D1135" s="43" t="s">
        <v>3237</v>
      </c>
      <c r="E1135" s="38" t="s">
        <v>3213</v>
      </c>
      <c r="F1135" s="38" t="s">
        <v>3214</v>
      </c>
      <c r="G1135" s="43" t="s">
        <v>65</v>
      </c>
      <c r="H1135" s="38" t="s">
        <v>3215</v>
      </c>
      <c r="I1135" s="43" t="s">
        <v>3216</v>
      </c>
      <c r="J1135" s="43" t="s">
        <v>3217</v>
      </c>
      <c r="K1135" s="50"/>
      <c r="L1135" s="50"/>
      <c r="M1135" s="50"/>
      <c r="N1135" s="50"/>
      <c r="O1135" s="44"/>
      <c r="P1135" s="44"/>
      <c r="Q1135" s="45">
        <v>44451.0</v>
      </c>
      <c r="R1135" s="46" t="str">
        <f>IFERROR(__xludf.DUMMYFUNCTION("if(isblank($A1135),"""",REGEXREPLACE($A1135,   "",?(\d),?"",  ""$1""&amp;""-""&amp;$H1135))"),"")</f>
        <v/>
      </c>
      <c r="S1135" s="47" t="b">
        <f t="shared" si="2"/>
        <v>0</v>
      </c>
      <c r="T1135" s="47" t="str">
        <f>IFERROR(__xludf.DUMMYFUNCTION("iferror(split(A1135,"","",TRUE,TRUE),"""")"),"")</f>
        <v/>
      </c>
      <c r="U1135" s="47"/>
      <c r="V1135" s="47"/>
      <c r="W1135" s="47"/>
      <c r="X1135" s="46" t="str">
        <f>IFERROR(__xludf.DUMMYFUNCTION("if(T1135="""","""",if($S1135,""Not aligned w/ a specific learning goal."",T1135&amp;"": ""&amp;vlookup(to_text(T1135),'1.Learning-Goals'!$A$3:$B$100,2,FALSE)))"),"")</f>
        <v/>
      </c>
      <c r="Y1135" s="46" t="str">
        <f>IFERROR(__xludf.DUMMYFUNCTION("if(U1135="""","""",if($S1135,""Not aligned w/ a specific learning goal."",U1135&amp;"": ""&amp;vlookup(to_text(U1135),'1.Learning-Goals'!$A$3:$B$100,2,FALSE)))"),"")</f>
        <v/>
      </c>
      <c r="Z1135" s="46" t="str">
        <f>IFERROR(__xludf.DUMMYFUNCTION("if(V1135="""","""",if($S1135,""Not aligned w/ a specific learning goal."",V1135&amp;"": ""&amp;vlookup(to_text(V1135),'1.Learning-Goals'!$A$3:$B$100,2,FALSE)))"),"")</f>
        <v/>
      </c>
      <c r="AA1135" s="46" t="str">
        <f>IFERROR(__xludf.DUMMYFUNCTION("if(W1135="""","""",if($S1135,""Not aligned w/ a specific learning goal."",W1135&amp;"": ""&amp;vlookup(to_text(W1135),'1.Learning-Goals'!$A$3:$B$100,2,FALSE)))"),"")</f>
        <v/>
      </c>
      <c r="AB1135" s="48"/>
      <c r="AC1135" s="48"/>
      <c r="AD1135" s="48"/>
      <c r="AE1135" s="48"/>
      <c r="AF1135" s="48"/>
      <c r="AG1135" s="48"/>
      <c r="AH1135" s="48"/>
      <c r="AI1135" s="48"/>
    </row>
    <row r="1136">
      <c r="A1136" s="41"/>
      <c r="B1136" s="42" t="str">
        <f t="shared" si="1"/>
        <v/>
      </c>
      <c r="C1136" s="38" t="s">
        <v>3238</v>
      </c>
      <c r="D1136" s="43" t="s">
        <v>3239</v>
      </c>
      <c r="E1136" s="38" t="s">
        <v>3213</v>
      </c>
      <c r="F1136" s="38" t="s">
        <v>3214</v>
      </c>
      <c r="G1136" s="43" t="s">
        <v>65</v>
      </c>
      <c r="H1136" s="38" t="s">
        <v>3215</v>
      </c>
      <c r="I1136" s="43" t="s">
        <v>3216</v>
      </c>
      <c r="J1136" s="43" t="s">
        <v>3217</v>
      </c>
      <c r="K1136" s="50"/>
      <c r="L1136" s="50"/>
      <c r="M1136" s="50"/>
      <c r="N1136" s="50"/>
      <c r="O1136" s="44"/>
      <c r="P1136" s="44"/>
      <c r="Q1136" s="45">
        <v>44451.0</v>
      </c>
      <c r="R1136" s="46" t="str">
        <f>IFERROR(__xludf.DUMMYFUNCTION("if(isblank($A1136),"""",REGEXREPLACE($A1136,   "",?(\d),?"",  ""$1""&amp;""-""&amp;$H1136))"),"")</f>
        <v/>
      </c>
      <c r="S1136" s="47" t="b">
        <f t="shared" si="2"/>
        <v>0</v>
      </c>
      <c r="T1136" s="47" t="str">
        <f>IFERROR(__xludf.DUMMYFUNCTION("iferror(split(A1136,"","",TRUE,TRUE),"""")"),"")</f>
        <v/>
      </c>
      <c r="U1136" s="47"/>
      <c r="V1136" s="47"/>
      <c r="W1136" s="47"/>
      <c r="X1136" s="46" t="str">
        <f>IFERROR(__xludf.DUMMYFUNCTION("if(T1136="""","""",if($S1136,""Not aligned w/ a specific learning goal."",T1136&amp;"": ""&amp;vlookup(to_text(T1136),'1.Learning-Goals'!$A$3:$B$100,2,FALSE)))"),"")</f>
        <v/>
      </c>
      <c r="Y1136" s="46" t="str">
        <f>IFERROR(__xludf.DUMMYFUNCTION("if(U1136="""","""",if($S1136,""Not aligned w/ a specific learning goal."",U1136&amp;"": ""&amp;vlookup(to_text(U1136),'1.Learning-Goals'!$A$3:$B$100,2,FALSE)))"),"")</f>
        <v/>
      </c>
      <c r="Z1136" s="46" t="str">
        <f>IFERROR(__xludf.DUMMYFUNCTION("if(V1136="""","""",if($S1136,""Not aligned w/ a specific learning goal."",V1136&amp;"": ""&amp;vlookup(to_text(V1136),'1.Learning-Goals'!$A$3:$B$100,2,FALSE)))"),"")</f>
        <v/>
      </c>
      <c r="AA1136" s="46" t="str">
        <f>IFERROR(__xludf.DUMMYFUNCTION("if(W1136="""","""",if($S1136,""Not aligned w/ a specific learning goal."",W1136&amp;"": ""&amp;vlookup(to_text(W1136),'1.Learning-Goals'!$A$3:$B$100,2,FALSE)))"),"")</f>
        <v/>
      </c>
      <c r="AB1136" s="48"/>
      <c r="AC1136" s="48"/>
      <c r="AD1136" s="48"/>
      <c r="AE1136" s="48"/>
      <c r="AF1136" s="48"/>
      <c r="AG1136" s="48"/>
      <c r="AH1136" s="48"/>
      <c r="AI1136" s="48"/>
    </row>
    <row r="1137">
      <c r="A1137" s="41"/>
      <c r="B1137" s="42" t="str">
        <f t="shared" si="1"/>
        <v/>
      </c>
      <c r="C1137" s="38" t="s">
        <v>3240</v>
      </c>
      <c r="D1137" s="43" t="s">
        <v>3241</v>
      </c>
      <c r="E1137" s="38" t="s">
        <v>3213</v>
      </c>
      <c r="F1137" s="38" t="s">
        <v>3214</v>
      </c>
      <c r="G1137" s="43" t="s">
        <v>65</v>
      </c>
      <c r="H1137" s="38" t="s">
        <v>3215</v>
      </c>
      <c r="I1137" s="43" t="s">
        <v>3216</v>
      </c>
      <c r="J1137" s="43" t="s">
        <v>3217</v>
      </c>
      <c r="K1137" s="50"/>
      <c r="L1137" s="50"/>
      <c r="M1137" s="50"/>
      <c r="N1137" s="50"/>
      <c r="O1137" s="44"/>
      <c r="P1137" s="44"/>
      <c r="Q1137" s="45">
        <v>44451.0</v>
      </c>
      <c r="R1137" s="46" t="str">
        <f>IFERROR(__xludf.DUMMYFUNCTION("if(isblank($A1137),"""",REGEXREPLACE($A1137,   "",?(\d),?"",  ""$1""&amp;""-""&amp;$H1137))"),"")</f>
        <v/>
      </c>
      <c r="S1137" s="47" t="b">
        <f t="shared" si="2"/>
        <v>0</v>
      </c>
      <c r="T1137" s="47" t="str">
        <f>IFERROR(__xludf.DUMMYFUNCTION("iferror(split(A1137,"","",TRUE,TRUE),"""")"),"")</f>
        <v/>
      </c>
      <c r="U1137" s="47"/>
      <c r="V1137" s="47"/>
      <c r="W1137" s="47"/>
      <c r="X1137" s="46" t="str">
        <f>IFERROR(__xludf.DUMMYFUNCTION("if(T1137="""","""",if($S1137,""Not aligned w/ a specific learning goal."",T1137&amp;"": ""&amp;vlookup(to_text(T1137),'1.Learning-Goals'!$A$3:$B$100,2,FALSE)))"),"")</f>
        <v/>
      </c>
      <c r="Y1137" s="46" t="str">
        <f>IFERROR(__xludf.DUMMYFUNCTION("if(U1137="""","""",if($S1137,""Not aligned w/ a specific learning goal."",U1137&amp;"": ""&amp;vlookup(to_text(U1137),'1.Learning-Goals'!$A$3:$B$100,2,FALSE)))"),"")</f>
        <v/>
      </c>
      <c r="Z1137" s="46" t="str">
        <f>IFERROR(__xludf.DUMMYFUNCTION("if(V1137="""","""",if($S1137,""Not aligned w/ a specific learning goal."",V1137&amp;"": ""&amp;vlookup(to_text(V1137),'1.Learning-Goals'!$A$3:$B$100,2,FALSE)))"),"")</f>
        <v/>
      </c>
      <c r="AA1137" s="46" t="str">
        <f>IFERROR(__xludf.DUMMYFUNCTION("if(W1137="""","""",if($S1137,""Not aligned w/ a specific learning goal."",W1137&amp;"": ""&amp;vlookup(to_text(W1137),'1.Learning-Goals'!$A$3:$B$100,2,FALSE)))"),"")</f>
        <v/>
      </c>
      <c r="AB1137" s="48"/>
      <c r="AC1137" s="48"/>
      <c r="AD1137" s="48"/>
      <c r="AE1137" s="48"/>
      <c r="AF1137" s="48"/>
      <c r="AG1137" s="48"/>
      <c r="AH1137" s="48"/>
      <c r="AI1137" s="48"/>
    </row>
    <row r="1138">
      <c r="A1138" s="41"/>
      <c r="B1138" s="42" t="str">
        <f t="shared" si="1"/>
        <v/>
      </c>
      <c r="C1138" s="38" t="s">
        <v>3242</v>
      </c>
      <c r="D1138" s="43" t="s">
        <v>3243</v>
      </c>
      <c r="E1138" s="38" t="s">
        <v>3213</v>
      </c>
      <c r="F1138" s="38" t="s">
        <v>3214</v>
      </c>
      <c r="G1138" s="43" t="s">
        <v>65</v>
      </c>
      <c r="H1138" s="38" t="s">
        <v>3215</v>
      </c>
      <c r="I1138" s="43" t="s">
        <v>3216</v>
      </c>
      <c r="J1138" s="43" t="s">
        <v>3217</v>
      </c>
      <c r="K1138" s="50"/>
      <c r="L1138" s="50"/>
      <c r="M1138" s="50"/>
      <c r="N1138" s="50"/>
      <c r="O1138" s="44"/>
      <c r="P1138" s="44"/>
      <c r="Q1138" s="45">
        <v>44451.0</v>
      </c>
      <c r="R1138" s="46" t="str">
        <f>IFERROR(__xludf.DUMMYFUNCTION("if(isblank($A1138),"""",REGEXREPLACE($A1138,   "",?(\d),?"",  ""$1""&amp;""-""&amp;$H1138))"),"")</f>
        <v/>
      </c>
      <c r="S1138" s="47" t="b">
        <f t="shared" si="2"/>
        <v>0</v>
      </c>
      <c r="T1138" s="47" t="str">
        <f>IFERROR(__xludf.DUMMYFUNCTION("iferror(split(A1138,"","",TRUE,TRUE),"""")"),"")</f>
        <v/>
      </c>
      <c r="U1138" s="47"/>
      <c r="V1138" s="47"/>
      <c r="W1138" s="47"/>
      <c r="X1138" s="46" t="str">
        <f>IFERROR(__xludf.DUMMYFUNCTION("if(T1138="""","""",if($S1138,""Not aligned w/ a specific learning goal."",T1138&amp;"": ""&amp;vlookup(to_text(T1138),'1.Learning-Goals'!$A$3:$B$100,2,FALSE)))"),"")</f>
        <v/>
      </c>
      <c r="Y1138" s="46" t="str">
        <f>IFERROR(__xludf.DUMMYFUNCTION("if(U1138="""","""",if($S1138,""Not aligned w/ a specific learning goal."",U1138&amp;"": ""&amp;vlookup(to_text(U1138),'1.Learning-Goals'!$A$3:$B$100,2,FALSE)))"),"")</f>
        <v/>
      </c>
      <c r="Z1138" s="46" t="str">
        <f>IFERROR(__xludf.DUMMYFUNCTION("if(V1138="""","""",if($S1138,""Not aligned w/ a specific learning goal."",V1138&amp;"": ""&amp;vlookup(to_text(V1138),'1.Learning-Goals'!$A$3:$B$100,2,FALSE)))"),"")</f>
        <v/>
      </c>
      <c r="AA1138" s="46" t="str">
        <f>IFERROR(__xludf.DUMMYFUNCTION("if(W1138="""","""",if($S1138,""Not aligned w/ a specific learning goal."",W1138&amp;"": ""&amp;vlookup(to_text(W1138),'1.Learning-Goals'!$A$3:$B$100,2,FALSE)))"),"")</f>
        <v/>
      </c>
      <c r="AB1138" s="48"/>
      <c r="AC1138" s="48"/>
      <c r="AD1138" s="48"/>
      <c r="AE1138" s="48"/>
      <c r="AF1138" s="48"/>
      <c r="AG1138" s="48"/>
      <c r="AH1138" s="48"/>
      <c r="AI1138" s="48"/>
    </row>
    <row r="1139">
      <c r="A1139" s="41"/>
      <c r="B1139" s="42" t="str">
        <f t="shared" si="1"/>
        <v/>
      </c>
      <c r="C1139" s="38" t="s">
        <v>3244</v>
      </c>
      <c r="D1139" s="43" t="s">
        <v>3245</v>
      </c>
      <c r="E1139" s="38" t="s">
        <v>3213</v>
      </c>
      <c r="F1139" s="38" t="s">
        <v>3214</v>
      </c>
      <c r="G1139" s="43" t="s">
        <v>65</v>
      </c>
      <c r="H1139" s="38" t="s">
        <v>3215</v>
      </c>
      <c r="I1139" s="43" t="s">
        <v>3216</v>
      </c>
      <c r="J1139" s="43" t="s">
        <v>3217</v>
      </c>
      <c r="K1139" s="50"/>
      <c r="L1139" s="50"/>
      <c r="M1139" s="50"/>
      <c r="N1139" s="50"/>
      <c r="O1139" s="44"/>
      <c r="P1139" s="44"/>
      <c r="Q1139" s="45">
        <v>44451.0</v>
      </c>
      <c r="R1139" s="46" t="str">
        <f>IFERROR(__xludf.DUMMYFUNCTION("if(isblank($A1139),"""",REGEXREPLACE($A1139,   "",?(\d),?"",  ""$1""&amp;""-""&amp;$H1139))"),"")</f>
        <v/>
      </c>
      <c r="S1139" s="47" t="b">
        <f t="shared" si="2"/>
        <v>0</v>
      </c>
      <c r="T1139" s="47" t="str">
        <f>IFERROR(__xludf.DUMMYFUNCTION("iferror(split(A1139,"","",TRUE,TRUE),"""")"),"")</f>
        <v/>
      </c>
      <c r="U1139" s="47"/>
      <c r="V1139" s="47"/>
      <c r="W1139" s="47"/>
      <c r="X1139" s="46" t="str">
        <f>IFERROR(__xludf.DUMMYFUNCTION("if(T1139="""","""",if($S1139,""Not aligned w/ a specific learning goal."",T1139&amp;"": ""&amp;vlookup(to_text(T1139),'1.Learning-Goals'!$A$3:$B$100,2,FALSE)))"),"")</f>
        <v/>
      </c>
      <c r="Y1139" s="46" t="str">
        <f>IFERROR(__xludf.DUMMYFUNCTION("if(U1139="""","""",if($S1139,""Not aligned w/ a specific learning goal."",U1139&amp;"": ""&amp;vlookup(to_text(U1139),'1.Learning-Goals'!$A$3:$B$100,2,FALSE)))"),"")</f>
        <v/>
      </c>
      <c r="Z1139" s="46" t="str">
        <f>IFERROR(__xludf.DUMMYFUNCTION("if(V1139="""","""",if($S1139,""Not aligned w/ a specific learning goal."",V1139&amp;"": ""&amp;vlookup(to_text(V1139),'1.Learning-Goals'!$A$3:$B$100,2,FALSE)))"),"")</f>
        <v/>
      </c>
      <c r="AA1139" s="46" t="str">
        <f>IFERROR(__xludf.DUMMYFUNCTION("if(W1139="""","""",if($S1139,""Not aligned w/ a specific learning goal."",W1139&amp;"": ""&amp;vlookup(to_text(W1139),'1.Learning-Goals'!$A$3:$B$100,2,FALSE)))"),"")</f>
        <v/>
      </c>
      <c r="AB1139" s="48"/>
      <c r="AC1139" s="48"/>
      <c r="AD1139" s="48"/>
      <c r="AE1139" s="48"/>
      <c r="AF1139" s="48"/>
      <c r="AG1139" s="48"/>
      <c r="AH1139" s="48"/>
      <c r="AI1139" s="48"/>
    </row>
    <row r="1140">
      <c r="A1140" s="41"/>
      <c r="B1140" s="42" t="str">
        <f t="shared" si="1"/>
        <v/>
      </c>
      <c r="C1140" s="38" t="s">
        <v>3246</v>
      </c>
      <c r="D1140" s="43" t="s">
        <v>3247</v>
      </c>
      <c r="E1140" s="38" t="s">
        <v>3213</v>
      </c>
      <c r="F1140" s="38" t="s">
        <v>3214</v>
      </c>
      <c r="G1140" s="43" t="s">
        <v>65</v>
      </c>
      <c r="H1140" s="38" t="s">
        <v>3215</v>
      </c>
      <c r="I1140" s="43" t="s">
        <v>3216</v>
      </c>
      <c r="J1140" s="43" t="s">
        <v>3217</v>
      </c>
      <c r="K1140" s="50"/>
      <c r="L1140" s="50"/>
      <c r="M1140" s="50"/>
      <c r="N1140" s="50"/>
      <c r="O1140" s="44"/>
      <c r="P1140" s="44"/>
      <c r="Q1140" s="45">
        <v>44451.0</v>
      </c>
      <c r="R1140" s="46" t="str">
        <f>IFERROR(__xludf.DUMMYFUNCTION("if(isblank($A1140),"""",REGEXREPLACE($A1140,   "",?(\d),?"",  ""$1""&amp;""-""&amp;$H1140))"),"")</f>
        <v/>
      </c>
      <c r="S1140" s="47" t="b">
        <f t="shared" si="2"/>
        <v>0</v>
      </c>
      <c r="T1140" s="47" t="str">
        <f>IFERROR(__xludf.DUMMYFUNCTION("iferror(split(A1140,"","",TRUE,TRUE),"""")"),"")</f>
        <v/>
      </c>
      <c r="U1140" s="47"/>
      <c r="V1140" s="47"/>
      <c r="W1140" s="47"/>
      <c r="X1140" s="46" t="str">
        <f>IFERROR(__xludf.DUMMYFUNCTION("if(T1140="""","""",if($S1140,""Not aligned w/ a specific learning goal."",T1140&amp;"": ""&amp;vlookup(to_text(T1140),'1.Learning-Goals'!$A$3:$B$100,2,FALSE)))"),"")</f>
        <v/>
      </c>
      <c r="Y1140" s="46" t="str">
        <f>IFERROR(__xludf.DUMMYFUNCTION("if(U1140="""","""",if($S1140,""Not aligned w/ a specific learning goal."",U1140&amp;"": ""&amp;vlookup(to_text(U1140),'1.Learning-Goals'!$A$3:$B$100,2,FALSE)))"),"")</f>
        <v/>
      </c>
      <c r="Z1140" s="46" t="str">
        <f>IFERROR(__xludf.DUMMYFUNCTION("if(V1140="""","""",if($S1140,""Not aligned w/ a specific learning goal."",V1140&amp;"": ""&amp;vlookup(to_text(V1140),'1.Learning-Goals'!$A$3:$B$100,2,FALSE)))"),"")</f>
        <v/>
      </c>
      <c r="AA1140" s="46" t="str">
        <f>IFERROR(__xludf.DUMMYFUNCTION("if(W1140="""","""",if($S1140,""Not aligned w/ a specific learning goal."",W1140&amp;"": ""&amp;vlookup(to_text(W1140),'1.Learning-Goals'!$A$3:$B$100,2,FALSE)))"),"")</f>
        <v/>
      </c>
      <c r="AB1140" s="48"/>
      <c r="AC1140" s="48"/>
      <c r="AD1140" s="48"/>
      <c r="AE1140" s="48"/>
      <c r="AF1140" s="48"/>
      <c r="AG1140" s="48"/>
      <c r="AH1140" s="48"/>
      <c r="AI1140" s="48"/>
    </row>
    <row r="1141">
      <c r="A1141" s="41"/>
      <c r="B1141" s="42" t="str">
        <f t="shared" si="1"/>
        <v/>
      </c>
      <c r="C1141" s="38" t="s">
        <v>3248</v>
      </c>
      <c r="D1141" s="43" t="s">
        <v>3249</v>
      </c>
      <c r="E1141" s="38" t="s">
        <v>3213</v>
      </c>
      <c r="F1141" s="38" t="s">
        <v>3214</v>
      </c>
      <c r="G1141" s="43" t="s">
        <v>65</v>
      </c>
      <c r="H1141" s="38" t="s">
        <v>3215</v>
      </c>
      <c r="I1141" s="43" t="s">
        <v>3216</v>
      </c>
      <c r="J1141" s="43" t="s">
        <v>3217</v>
      </c>
      <c r="K1141" s="50"/>
      <c r="L1141" s="50"/>
      <c r="M1141" s="50"/>
      <c r="N1141" s="50"/>
      <c r="O1141" s="44"/>
      <c r="P1141" s="44"/>
      <c r="Q1141" s="45">
        <v>44451.0</v>
      </c>
      <c r="R1141" s="46" t="str">
        <f>IFERROR(__xludf.DUMMYFUNCTION("if(isblank($A1141),"""",REGEXREPLACE($A1141,   "",?(\d),?"",  ""$1""&amp;""-""&amp;$H1141))"),"")</f>
        <v/>
      </c>
      <c r="S1141" s="47" t="b">
        <f t="shared" si="2"/>
        <v>0</v>
      </c>
      <c r="T1141" s="47" t="str">
        <f>IFERROR(__xludf.DUMMYFUNCTION("iferror(split(A1141,"","",TRUE,TRUE),"""")"),"")</f>
        <v/>
      </c>
      <c r="U1141" s="47"/>
      <c r="V1141" s="47"/>
      <c r="W1141" s="47"/>
      <c r="X1141" s="46" t="str">
        <f>IFERROR(__xludf.DUMMYFUNCTION("if(T1141="""","""",if($S1141,""Not aligned w/ a specific learning goal."",T1141&amp;"": ""&amp;vlookup(to_text(T1141),'1.Learning-Goals'!$A$3:$B$100,2,FALSE)))"),"")</f>
        <v/>
      </c>
      <c r="Y1141" s="46" t="str">
        <f>IFERROR(__xludf.DUMMYFUNCTION("if(U1141="""","""",if($S1141,""Not aligned w/ a specific learning goal."",U1141&amp;"": ""&amp;vlookup(to_text(U1141),'1.Learning-Goals'!$A$3:$B$100,2,FALSE)))"),"")</f>
        <v/>
      </c>
      <c r="Z1141" s="46" t="str">
        <f>IFERROR(__xludf.DUMMYFUNCTION("if(V1141="""","""",if($S1141,""Not aligned w/ a specific learning goal."",V1141&amp;"": ""&amp;vlookup(to_text(V1141),'1.Learning-Goals'!$A$3:$B$100,2,FALSE)))"),"")</f>
        <v/>
      </c>
      <c r="AA1141" s="46" t="str">
        <f>IFERROR(__xludf.DUMMYFUNCTION("if(W1141="""","""",if($S1141,""Not aligned w/ a specific learning goal."",W1141&amp;"": ""&amp;vlookup(to_text(W1141),'1.Learning-Goals'!$A$3:$B$100,2,FALSE)))"),"")</f>
        <v/>
      </c>
      <c r="AB1141" s="48"/>
      <c r="AC1141" s="48"/>
      <c r="AD1141" s="48"/>
      <c r="AE1141" s="48"/>
      <c r="AF1141" s="48"/>
      <c r="AG1141" s="48"/>
      <c r="AH1141" s="48"/>
      <c r="AI1141" s="48"/>
    </row>
    <row r="1142">
      <c r="A1142" s="41"/>
      <c r="B1142" s="42" t="str">
        <f t="shared" si="1"/>
        <v/>
      </c>
      <c r="C1142" s="38" t="s">
        <v>3250</v>
      </c>
      <c r="D1142" s="43" t="s">
        <v>3251</v>
      </c>
      <c r="E1142" s="38" t="s">
        <v>3213</v>
      </c>
      <c r="F1142" s="38" t="s">
        <v>3214</v>
      </c>
      <c r="G1142" s="43" t="s">
        <v>60</v>
      </c>
      <c r="H1142" s="38" t="s">
        <v>3215</v>
      </c>
      <c r="I1142" s="43" t="s">
        <v>3216</v>
      </c>
      <c r="J1142" s="43" t="s">
        <v>3252</v>
      </c>
      <c r="K1142" s="50"/>
      <c r="L1142" s="50"/>
      <c r="M1142" s="50"/>
      <c r="N1142" s="50"/>
      <c r="O1142" s="44"/>
      <c r="P1142" s="44"/>
      <c r="Q1142" s="45">
        <v>44322.0</v>
      </c>
      <c r="R1142" s="46" t="str">
        <f>IFERROR(__xludf.DUMMYFUNCTION("if(isblank($A1142),"""",REGEXREPLACE($A1142,   "",?(\d),?"",  ""$1""&amp;""-""&amp;$H1142))"),"")</f>
        <v/>
      </c>
      <c r="S1142" s="47" t="b">
        <f t="shared" si="2"/>
        <v>0</v>
      </c>
      <c r="T1142" s="47" t="str">
        <f>IFERROR(__xludf.DUMMYFUNCTION("iferror(split(A1142,"","",TRUE,TRUE),"""")"),"")</f>
        <v/>
      </c>
      <c r="U1142" s="47"/>
      <c r="V1142" s="47"/>
      <c r="W1142" s="47"/>
      <c r="X1142" s="46" t="str">
        <f>IFERROR(__xludf.DUMMYFUNCTION("if(T1142="""","""",if($S1142,""Not aligned w/ a specific learning goal."",T1142&amp;"": ""&amp;vlookup(to_text(T1142),'1.Learning-Goals'!$A$3:$B$100,2,FALSE)))"),"")</f>
        <v/>
      </c>
      <c r="Y1142" s="46" t="str">
        <f>IFERROR(__xludf.DUMMYFUNCTION("if(U1142="""","""",if($S1142,""Not aligned w/ a specific learning goal."",U1142&amp;"": ""&amp;vlookup(to_text(U1142),'1.Learning-Goals'!$A$3:$B$100,2,FALSE)))"),"")</f>
        <v/>
      </c>
      <c r="Z1142" s="46" t="str">
        <f>IFERROR(__xludf.DUMMYFUNCTION("if(V1142="""","""",if($S1142,""Not aligned w/ a specific learning goal."",V1142&amp;"": ""&amp;vlookup(to_text(V1142),'1.Learning-Goals'!$A$3:$B$100,2,FALSE)))"),"")</f>
        <v/>
      </c>
      <c r="AA1142" s="46" t="str">
        <f>IFERROR(__xludf.DUMMYFUNCTION("if(W1142="""","""",if($S1142,""Not aligned w/ a specific learning goal."",W1142&amp;"": ""&amp;vlookup(to_text(W1142),'1.Learning-Goals'!$A$3:$B$100,2,FALSE)))"),"")</f>
        <v/>
      </c>
      <c r="AB1142" s="48"/>
      <c r="AC1142" s="48"/>
      <c r="AD1142" s="48"/>
      <c r="AE1142" s="48"/>
      <c r="AF1142" s="48"/>
      <c r="AG1142" s="48"/>
      <c r="AH1142" s="48"/>
      <c r="AI1142" s="48"/>
    </row>
    <row r="1143">
      <c r="A1143" s="41"/>
      <c r="B1143" s="42" t="str">
        <f t="shared" si="1"/>
        <v/>
      </c>
      <c r="C1143" s="38" t="s">
        <v>3253</v>
      </c>
      <c r="D1143" s="43" t="s">
        <v>3254</v>
      </c>
      <c r="E1143" s="38" t="s">
        <v>3213</v>
      </c>
      <c r="F1143" s="38" t="s">
        <v>3214</v>
      </c>
      <c r="G1143" s="43" t="s">
        <v>60</v>
      </c>
      <c r="H1143" s="38" t="s">
        <v>3215</v>
      </c>
      <c r="I1143" s="43" t="s">
        <v>3216</v>
      </c>
      <c r="J1143" s="43" t="s">
        <v>3252</v>
      </c>
      <c r="K1143" s="50"/>
      <c r="L1143" s="50"/>
      <c r="M1143" s="50"/>
      <c r="N1143" s="50"/>
      <c r="O1143" s="44"/>
      <c r="P1143" s="44"/>
      <c r="Q1143" s="45">
        <v>44322.0</v>
      </c>
      <c r="R1143" s="46" t="str">
        <f>IFERROR(__xludf.DUMMYFUNCTION("if(isblank($A1143),"""",REGEXREPLACE($A1143,   "",?(\d),?"",  ""$1""&amp;""-""&amp;$H1143))"),"")</f>
        <v/>
      </c>
      <c r="S1143" s="47" t="b">
        <f t="shared" si="2"/>
        <v>0</v>
      </c>
      <c r="T1143" s="47" t="str">
        <f>IFERROR(__xludf.DUMMYFUNCTION("iferror(split(A1143,"","",TRUE,TRUE),"""")"),"")</f>
        <v/>
      </c>
      <c r="U1143" s="47"/>
      <c r="V1143" s="47"/>
      <c r="W1143" s="47"/>
      <c r="X1143" s="46" t="str">
        <f>IFERROR(__xludf.DUMMYFUNCTION("if(T1143="""","""",if($S1143,""Not aligned w/ a specific learning goal."",T1143&amp;"": ""&amp;vlookup(to_text(T1143),'1.Learning-Goals'!$A$3:$B$100,2,FALSE)))"),"")</f>
        <v/>
      </c>
      <c r="Y1143" s="46" t="str">
        <f>IFERROR(__xludf.DUMMYFUNCTION("if(U1143="""","""",if($S1143,""Not aligned w/ a specific learning goal."",U1143&amp;"": ""&amp;vlookup(to_text(U1143),'1.Learning-Goals'!$A$3:$B$100,2,FALSE)))"),"")</f>
        <v/>
      </c>
      <c r="Z1143" s="46" t="str">
        <f>IFERROR(__xludf.DUMMYFUNCTION("if(V1143="""","""",if($S1143,""Not aligned w/ a specific learning goal."",V1143&amp;"": ""&amp;vlookup(to_text(V1143),'1.Learning-Goals'!$A$3:$B$100,2,FALSE)))"),"")</f>
        <v/>
      </c>
      <c r="AA1143" s="46" t="str">
        <f>IFERROR(__xludf.DUMMYFUNCTION("if(W1143="""","""",if($S1143,""Not aligned w/ a specific learning goal."",W1143&amp;"": ""&amp;vlookup(to_text(W1143),'1.Learning-Goals'!$A$3:$B$100,2,FALSE)))"),"")</f>
        <v/>
      </c>
      <c r="AB1143" s="48"/>
      <c r="AC1143" s="48"/>
      <c r="AD1143" s="48"/>
      <c r="AE1143" s="48"/>
      <c r="AF1143" s="48"/>
      <c r="AG1143" s="48"/>
      <c r="AH1143" s="48"/>
      <c r="AI1143" s="48"/>
    </row>
    <row r="1144">
      <c r="A1144" s="41"/>
      <c r="B1144" s="42" t="str">
        <f t="shared" si="1"/>
        <v/>
      </c>
      <c r="C1144" s="38" t="s">
        <v>3255</v>
      </c>
      <c r="D1144" s="43" t="s">
        <v>3256</v>
      </c>
      <c r="E1144" s="38" t="s">
        <v>3213</v>
      </c>
      <c r="F1144" s="38" t="s">
        <v>3214</v>
      </c>
      <c r="G1144" s="43" t="s">
        <v>60</v>
      </c>
      <c r="H1144" s="38" t="s">
        <v>3215</v>
      </c>
      <c r="I1144" s="43" t="s">
        <v>3216</v>
      </c>
      <c r="J1144" s="43" t="s">
        <v>3252</v>
      </c>
      <c r="K1144" s="50"/>
      <c r="L1144" s="50"/>
      <c r="M1144" s="50"/>
      <c r="N1144" s="50"/>
      <c r="O1144" s="44"/>
      <c r="P1144" s="44"/>
      <c r="Q1144" s="45">
        <v>44322.0</v>
      </c>
      <c r="R1144" s="46" t="str">
        <f>IFERROR(__xludf.DUMMYFUNCTION("if(isblank($A1144),"""",REGEXREPLACE($A1144,   "",?(\d),?"",  ""$1""&amp;""-""&amp;$H1144))"),"")</f>
        <v/>
      </c>
      <c r="S1144" s="47" t="b">
        <f t="shared" si="2"/>
        <v>0</v>
      </c>
      <c r="T1144" s="47" t="str">
        <f>IFERROR(__xludf.DUMMYFUNCTION("iferror(split(A1144,"","",TRUE,TRUE),"""")"),"")</f>
        <v/>
      </c>
      <c r="U1144" s="47"/>
      <c r="V1144" s="47"/>
      <c r="W1144" s="47"/>
      <c r="X1144" s="46" t="str">
        <f>IFERROR(__xludf.DUMMYFUNCTION("if(T1144="""","""",if($S1144,""Not aligned w/ a specific learning goal."",T1144&amp;"": ""&amp;vlookup(to_text(T1144),'1.Learning-Goals'!$A$3:$B$100,2,FALSE)))"),"")</f>
        <v/>
      </c>
      <c r="Y1144" s="46" t="str">
        <f>IFERROR(__xludf.DUMMYFUNCTION("if(U1144="""","""",if($S1144,""Not aligned w/ a specific learning goal."",U1144&amp;"": ""&amp;vlookup(to_text(U1144),'1.Learning-Goals'!$A$3:$B$100,2,FALSE)))"),"")</f>
        <v/>
      </c>
      <c r="Z1144" s="46" t="str">
        <f>IFERROR(__xludf.DUMMYFUNCTION("if(V1144="""","""",if($S1144,""Not aligned w/ a specific learning goal."",V1144&amp;"": ""&amp;vlookup(to_text(V1144),'1.Learning-Goals'!$A$3:$B$100,2,FALSE)))"),"")</f>
        <v/>
      </c>
      <c r="AA1144" s="46" t="str">
        <f>IFERROR(__xludf.DUMMYFUNCTION("if(W1144="""","""",if($S1144,""Not aligned w/ a specific learning goal."",W1144&amp;"": ""&amp;vlookup(to_text(W1144),'1.Learning-Goals'!$A$3:$B$100,2,FALSE)))"),"")</f>
        <v/>
      </c>
      <c r="AB1144" s="48"/>
      <c r="AC1144" s="48"/>
      <c r="AD1144" s="48"/>
      <c r="AE1144" s="48"/>
      <c r="AF1144" s="48"/>
      <c r="AG1144" s="48"/>
      <c r="AH1144" s="48"/>
      <c r="AI1144" s="48"/>
    </row>
    <row r="1145">
      <c r="A1145" s="41"/>
      <c r="B1145" s="42" t="str">
        <f t="shared" si="1"/>
        <v/>
      </c>
      <c r="C1145" s="38" t="s">
        <v>3257</v>
      </c>
      <c r="D1145" s="43" t="s">
        <v>3258</v>
      </c>
      <c r="E1145" s="38" t="s">
        <v>3213</v>
      </c>
      <c r="F1145" s="38" t="s">
        <v>3214</v>
      </c>
      <c r="G1145" s="43" t="s">
        <v>60</v>
      </c>
      <c r="H1145" s="38" t="s">
        <v>3215</v>
      </c>
      <c r="I1145" s="43" t="s">
        <v>3216</v>
      </c>
      <c r="J1145" s="43" t="s">
        <v>3252</v>
      </c>
      <c r="K1145" s="50"/>
      <c r="L1145" s="50"/>
      <c r="M1145" s="50"/>
      <c r="N1145" s="50"/>
      <c r="O1145" s="44"/>
      <c r="P1145" s="44"/>
      <c r="Q1145" s="45">
        <v>44322.0</v>
      </c>
      <c r="R1145" s="46" t="str">
        <f>IFERROR(__xludf.DUMMYFUNCTION("if(isblank($A1145),"""",REGEXREPLACE($A1145,   "",?(\d),?"",  ""$1""&amp;""-""&amp;$H1145))"),"")</f>
        <v/>
      </c>
      <c r="S1145" s="47" t="b">
        <f t="shared" si="2"/>
        <v>0</v>
      </c>
      <c r="T1145" s="47" t="str">
        <f>IFERROR(__xludf.DUMMYFUNCTION("iferror(split(A1145,"","",TRUE,TRUE),"""")"),"")</f>
        <v/>
      </c>
      <c r="U1145" s="47"/>
      <c r="V1145" s="47"/>
      <c r="W1145" s="47"/>
      <c r="X1145" s="46" t="str">
        <f>IFERROR(__xludf.DUMMYFUNCTION("if(T1145="""","""",if($S1145,""Not aligned w/ a specific learning goal."",T1145&amp;"": ""&amp;vlookup(to_text(T1145),'1.Learning-Goals'!$A$3:$B$100,2,FALSE)))"),"")</f>
        <v/>
      </c>
      <c r="Y1145" s="46" t="str">
        <f>IFERROR(__xludf.DUMMYFUNCTION("if(U1145="""","""",if($S1145,""Not aligned w/ a specific learning goal."",U1145&amp;"": ""&amp;vlookup(to_text(U1145),'1.Learning-Goals'!$A$3:$B$100,2,FALSE)))"),"")</f>
        <v/>
      </c>
      <c r="Z1145" s="46" t="str">
        <f>IFERROR(__xludf.DUMMYFUNCTION("if(V1145="""","""",if($S1145,""Not aligned w/ a specific learning goal."",V1145&amp;"": ""&amp;vlookup(to_text(V1145),'1.Learning-Goals'!$A$3:$B$100,2,FALSE)))"),"")</f>
        <v/>
      </c>
      <c r="AA1145" s="46" t="str">
        <f>IFERROR(__xludf.DUMMYFUNCTION("if(W1145="""","""",if($S1145,""Not aligned w/ a specific learning goal."",W1145&amp;"": ""&amp;vlookup(to_text(W1145),'1.Learning-Goals'!$A$3:$B$100,2,FALSE)))"),"")</f>
        <v/>
      </c>
      <c r="AB1145" s="48"/>
      <c r="AC1145" s="48"/>
      <c r="AD1145" s="48"/>
      <c r="AE1145" s="48"/>
      <c r="AF1145" s="48"/>
      <c r="AG1145" s="48"/>
      <c r="AH1145" s="48"/>
      <c r="AI1145" s="48"/>
    </row>
    <row r="1146">
      <c r="A1146" s="41"/>
      <c r="B1146" s="42" t="str">
        <f t="shared" si="1"/>
        <v/>
      </c>
      <c r="C1146" s="38" t="s">
        <v>3259</v>
      </c>
      <c r="D1146" s="43" t="s">
        <v>3260</v>
      </c>
      <c r="E1146" s="38" t="s">
        <v>3213</v>
      </c>
      <c r="F1146" s="38" t="s">
        <v>3214</v>
      </c>
      <c r="G1146" s="43" t="s">
        <v>60</v>
      </c>
      <c r="H1146" s="38" t="s">
        <v>3215</v>
      </c>
      <c r="I1146" s="43" t="s">
        <v>3216</v>
      </c>
      <c r="J1146" s="43" t="s">
        <v>3252</v>
      </c>
      <c r="K1146" s="50"/>
      <c r="L1146" s="50"/>
      <c r="M1146" s="50"/>
      <c r="N1146" s="50"/>
      <c r="O1146" s="44"/>
      <c r="P1146" s="44"/>
      <c r="Q1146" s="45">
        <v>44322.0</v>
      </c>
      <c r="R1146" s="46" t="str">
        <f>IFERROR(__xludf.DUMMYFUNCTION("if(isblank($A1146),"""",REGEXREPLACE($A1146,   "",?(\d),?"",  ""$1""&amp;""-""&amp;$H1146))"),"")</f>
        <v/>
      </c>
      <c r="S1146" s="47" t="b">
        <f t="shared" si="2"/>
        <v>0</v>
      </c>
      <c r="T1146" s="47" t="str">
        <f>IFERROR(__xludf.DUMMYFUNCTION("iferror(split(A1146,"","",TRUE,TRUE),"""")"),"")</f>
        <v/>
      </c>
      <c r="U1146" s="47"/>
      <c r="V1146" s="47"/>
      <c r="W1146" s="47"/>
      <c r="X1146" s="46" t="str">
        <f>IFERROR(__xludf.DUMMYFUNCTION("if(T1146="""","""",if($S1146,""Not aligned w/ a specific learning goal."",T1146&amp;"": ""&amp;vlookup(to_text(T1146),'1.Learning-Goals'!$A$3:$B$100,2,FALSE)))"),"")</f>
        <v/>
      </c>
      <c r="Y1146" s="46" t="str">
        <f>IFERROR(__xludf.DUMMYFUNCTION("if(U1146="""","""",if($S1146,""Not aligned w/ a specific learning goal."",U1146&amp;"": ""&amp;vlookup(to_text(U1146),'1.Learning-Goals'!$A$3:$B$100,2,FALSE)))"),"")</f>
        <v/>
      </c>
      <c r="Z1146" s="46" t="str">
        <f>IFERROR(__xludf.DUMMYFUNCTION("if(V1146="""","""",if($S1146,""Not aligned w/ a specific learning goal."",V1146&amp;"": ""&amp;vlookup(to_text(V1146),'1.Learning-Goals'!$A$3:$B$100,2,FALSE)))"),"")</f>
        <v/>
      </c>
      <c r="AA1146" s="46" t="str">
        <f>IFERROR(__xludf.DUMMYFUNCTION("if(W1146="""","""",if($S1146,""Not aligned w/ a specific learning goal."",W1146&amp;"": ""&amp;vlookup(to_text(W1146),'1.Learning-Goals'!$A$3:$B$100,2,FALSE)))"),"")</f>
        <v/>
      </c>
      <c r="AB1146" s="48"/>
      <c r="AC1146" s="48"/>
      <c r="AD1146" s="48"/>
      <c r="AE1146" s="48"/>
      <c r="AF1146" s="48"/>
      <c r="AG1146" s="48"/>
      <c r="AH1146" s="48"/>
      <c r="AI1146" s="48"/>
    </row>
    <row r="1147">
      <c r="A1147" s="41"/>
      <c r="B1147" s="42" t="str">
        <f t="shared" si="1"/>
        <v/>
      </c>
      <c r="C1147" s="38" t="s">
        <v>3261</v>
      </c>
      <c r="D1147" s="43" t="s">
        <v>3262</v>
      </c>
      <c r="E1147" s="38" t="s">
        <v>3213</v>
      </c>
      <c r="F1147" s="38" t="s">
        <v>3214</v>
      </c>
      <c r="G1147" s="43" t="s">
        <v>60</v>
      </c>
      <c r="H1147" s="38" t="s">
        <v>3215</v>
      </c>
      <c r="I1147" s="43" t="s">
        <v>3216</v>
      </c>
      <c r="J1147" s="43" t="s">
        <v>3252</v>
      </c>
      <c r="K1147" s="50"/>
      <c r="L1147" s="50"/>
      <c r="M1147" s="50"/>
      <c r="N1147" s="50"/>
      <c r="O1147" s="44"/>
      <c r="P1147" s="44"/>
      <c r="Q1147" s="45">
        <v>44322.0</v>
      </c>
      <c r="R1147" s="46" t="str">
        <f>IFERROR(__xludf.DUMMYFUNCTION("if(isblank($A1147),"""",REGEXREPLACE($A1147,   "",?(\d),?"",  ""$1""&amp;""-""&amp;$H1147))"),"")</f>
        <v/>
      </c>
      <c r="S1147" s="47" t="b">
        <f t="shared" si="2"/>
        <v>0</v>
      </c>
      <c r="T1147" s="47" t="str">
        <f>IFERROR(__xludf.DUMMYFUNCTION("iferror(split(A1147,"","",TRUE,TRUE),"""")"),"")</f>
        <v/>
      </c>
      <c r="U1147" s="47"/>
      <c r="V1147" s="47"/>
      <c r="W1147" s="47"/>
      <c r="X1147" s="46" t="str">
        <f>IFERROR(__xludf.DUMMYFUNCTION("if(T1147="""","""",if($S1147,""Not aligned w/ a specific learning goal."",T1147&amp;"": ""&amp;vlookup(to_text(T1147),'1.Learning-Goals'!$A$3:$B$100,2,FALSE)))"),"")</f>
        <v/>
      </c>
      <c r="Y1147" s="46" t="str">
        <f>IFERROR(__xludf.DUMMYFUNCTION("if(U1147="""","""",if($S1147,""Not aligned w/ a specific learning goal."",U1147&amp;"": ""&amp;vlookup(to_text(U1147),'1.Learning-Goals'!$A$3:$B$100,2,FALSE)))"),"")</f>
        <v/>
      </c>
      <c r="Z1147" s="46" t="str">
        <f>IFERROR(__xludf.DUMMYFUNCTION("if(V1147="""","""",if($S1147,""Not aligned w/ a specific learning goal."",V1147&amp;"": ""&amp;vlookup(to_text(V1147),'1.Learning-Goals'!$A$3:$B$100,2,FALSE)))"),"")</f>
        <v/>
      </c>
      <c r="AA1147" s="46" t="str">
        <f>IFERROR(__xludf.DUMMYFUNCTION("if(W1147="""","""",if($S1147,""Not aligned w/ a specific learning goal."",W1147&amp;"": ""&amp;vlookup(to_text(W1147),'1.Learning-Goals'!$A$3:$B$100,2,FALSE)))"),"")</f>
        <v/>
      </c>
      <c r="AB1147" s="48"/>
      <c r="AC1147" s="48"/>
      <c r="AD1147" s="48"/>
      <c r="AE1147" s="48"/>
      <c r="AF1147" s="48"/>
      <c r="AG1147" s="48"/>
      <c r="AH1147" s="48"/>
      <c r="AI1147" s="48"/>
    </row>
    <row r="1148">
      <c r="A1148" s="41"/>
      <c r="B1148" s="42" t="str">
        <f t="shared" si="1"/>
        <v/>
      </c>
      <c r="C1148" s="38" t="s">
        <v>3263</v>
      </c>
      <c r="D1148" s="43" t="s">
        <v>3264</v>
      </c>
      <c r="E1148" s="38" t="s">
        <v>3213</v>
      </c>
      <c r="F1148" s="38" t="s">
        <v>3214</v>
      </c>
      <c r="G1148" s="43" t="s">
        <v>60</v>
      </c>
      <c r="H1148" s="38" t="s">
        <v>3215</v>
      </c>
      <c r="I1148" s="43" t="s">
        <v>3216</v>
      </c>
      <c r="J1148" s="43" t="s">
        <v>3252</v>
      </c>
      <c r="K1148" s="50"/>
      <c r="L1148" s="50"/>
      <c r="M1148" s="50"/>
      <c r="N1148" s="50"/>
      <c r="O1148" s="44"/>
      <c r="P1148" s="44"/>
      <c r="Q1148" s="45">
        <v>44322.0</v>
      </c>
      <c r="R1148" s="46" t="str">
        <f>IFERROR(__xludf.DUMMYFUNCTION("if(isblank($A1148),"""",REGEXREPLACE($A1148,   "",?(\d),?"",  ""$1""&amp;""-""&amp;$H1148))"),"")</f>
        <v/>
      </c>
      <c r="S1148" s="47" t="b">
        <f t="shared" si="2"/>
        <v>0</v>
      </c>
      <c r="T1148" s="47" t="str">
        <f>IFERROR(__xludf.DUMMYFUNCTION("iferror(split(A1148,"","",TRUE,TRUE),"""")"),"")</f>
        <v/>
      </c>
      <c r="U1148" s="47"/>
      <c r="V1148" s="47"/>
      <c r="W1148" s="47"/>
      <c r="X1148" s="46" t="str">
        <f>IFERROR(__xludf.DUMMYFUNCTION("if(T1148="""","""",if($S1148,""Not aligned w/ a specific learning goal."",T1148&amp;"": ""&amp;vlookup(to_text(T1148),'1.Learning-Goals'!$A$3:$B$100,2,FALSE)))"),"")</f>
        <v/>
      </c>
      <c r="Y1148" s="46" t="str">
        <f>IFERROR(__xludf.DUMMYFUNCTION("if(U1148="""","""",if($S1148,""Not aligned w/ a specific learning goal."",U1148&amp;"": ""&amp;vlookup(to_text(U1148),'1.Learning-Goals'!$A$3:$B$100,2,FALSE)))"),"")</f>
        <v/>
      </c>
      <c r="Z1148" s="46" t="str">
        <f>IFERROR(__xludf.DUMMYFUNCTION("if(V1148="""","""",if($S1148,""Not aligned w/ a specific learning goal."",V1148&amp;"": ""&amp;vlookup(to_text(V1148),'1.Learning-Goals'!$A$3:$B$100,2,FALSE)))"),"")</f>
        <v/>
      </c>
      <c r="AA1148" s="46" t="str">
        <f>IFERROR(__xludf.DUMMYFUNCTION("if(W1148="""","""",if($S1148,""Not aligned w/ a specific learning goal."",W1148&amp;"": ""&amp;vlookup(to_text(W1148),'1.Learning-Goals'!$A$3:$B$100,2,FALSE)))"),"")</f>
        <v/>
      </c>
      <c r="AB1148" s="48"/>
      <c r="AC1148" s="48"/>
      <c r="AD1148" s="48"/>
      <c r="AE1148" s="48"/>
      <c r="AF1148" s="48"/>
      <c r="AG1148" s="48"/>
      <c r="AH1148" s="48"/>
      <c r="AI1148" s="48"/>
    </row>
    <row r="1149">
      <c r="A1149" s="41"/>
      <c r="B1149" s="42" t="str">
        <f t="shared" si="1"/>
        <v/>
      </c>
      <c r="C1149" s="38" t="s">
        <v>3265</v>
      </c>
      <c r="D1149" s="43" t="s">
        <v>3266</v>
      </c>
      <c r="E1149" s="38" t="s">
        <v>3213</v>
      </c>
      <c r="F1149" s="38" t="s">
        <v>3214</v>
      </c>
      <c r="G1149" s="43" t="s">
        <v>65</v>
      </c>
      <c r="H1149" s="38" t="s">
        <v>3215</v>
      </c>
      <c r="I1149" s="43" t="s">
        <v>3216</v>
      </c>
      <c r="J1149" s="43" t="s">
        <v>3252</v>
      </c>
      <c r="K1149" s="50"/>
      <c r="L1149" s="50"/>
      <c r="M1149" s="50"/>
      <c r="N1149" s="50"/>
      <c r="O1149" s="44"/>
      <c r="P1149" s="44"/>
      <c r="Q1149" s="45">
        <v>44451.0</v>
      </c>
      <c r="R1149" s="46" t="str">
        <f>IFERROR(__xludf.DUMMYFUNCTION("if(isblank($A1149),"""",REGEXREPLACE($A1149,   "",?(\d),?"",  ""$1""&amp;""-""&amp;$H1149))"),"")</f>
        <v/>
      </c>
      <c r="S1149" s="47" t="b">
        <f t="shared" si="2"/>
        <v>0</v>
      </c>
      <c r="T1149" s="47" t="str">
        <f>IFERROR(__xludf.DUMMYFUNCTION("iferror(split(A1149,"","",TRUE,TRUE),"""")"),"")</f>
        <v/>
      </c>
      <c r="U1149" s="47"/>
      <c r="V1149" s="47"/>
      <c r="W1149" s="47"/>
      <c r="X1149" s="46" t="str">
        <f>IFERROR(__xludf.DUMMYFUNCTION("if(T1149="""","""",if($S1149,""Not aligned w/ a specific learning goal."",T1149&amp;"": ""&amp;vlookup(to_text(T1149),'1.Learning-Goals'!$A$3:$B$100,2,FALSE)))"),"")</f>
        <v/>
      </c>
      <c r="Y1149" s="46" t="str">
        <f>IFERROR(__xludf.DUMMYFUNCTION("if(U1149="""","""",if($S1149,""Not aligned w/ a specific learning goal."",U1149&amp;"": ""&amp;vlookup(to_text(U1149),'1.Learning-Goals'!$A$3:$B$100,2,FALSE)))"),"")</f>
        <v/>
      </c>
      <c r="Z1149" s="46" t="str">
        <f>IFERROR(__xludf.DUMMYFUNCTION("if(V1149="""","""",if($S1149,""Not aligned w/ a specific learning goal."",V1149&amp;"": ""&amp;vlookup(to_text(V1149),'1.Learning-Goals'!$A$3:$B$100,2,FALSE)))"),"")</f>
        <v/>
      </c>
      <c r="AA1149" s="46" t="str">
        <f>IFERROR(__xludf.DUMMYFUNCTION("if(W1149="""","""",if($S1149,""Not aligned w/ a specific learning goal."",W1149&amp;"": ""&amp;vlookup(to_text(W1149),'1.Learning-Goals'!$A$3:$B$100,2,FALSE)))"),"")</f>
        <v/>
      </c>
      <c r="AB1149" s="48"/>
      <c r="AC1149" s="48"/>
      <c r="AD1149" s="48"/>
      <c r="AE1149" s="48"/>
      <c r="AF1149" s="48"/>
      <c r="AG1149" s="48"/>
      <c r="AH1149" s="48"/>
      <c r="AI1149" s="48"/>
    </row>
    <row r="1150">
      <c r="A1150" s="41"/>
      <c r="B1150" s="42" t="str">
        <f t="shared" si="1"/>
        <v/>
      </c>
      <c r="C1150" s="38" t="s">
        <v>3267</v>
      </c>
      <c r="D1150" s="43" t="s">
        <v>3268</v>
      </c>
      <c r="E1150" s="38" t="s">
        <v>3213</v>
      </c>
      <c r="F1150" s="38" t="s">
        <v>3214</v>
      </c>
      <c r="G1150" s="43" t="s">
        <v>65</v>
      </c>
      <c r="H1150" s="38" t="s">
        <v>3215</v>
      </c>
      <c r="I1150" s="43" t="s">
        <v>3216</v>
      </c>
      <c r="J1150" s="43" t="s">
        <v>3252</v>
      </c>
      <c r="K1150" s="50"/>
      <c r="L1150" s="50"/>
      <c r="M1150" s="50"/>
      <c r="N1150" s="50"/>
      <c r="O1150" s="44"/>
      <c r="P1150" s="44"/>
      <c r="Q1150" s="45">
        <v>44451.0</v>
      </c>
      <c r="R1150" s="46" t="str">
        <f>IFERROR(__xludf.DUMMYFUNCTION("if(isblank($A1150),"""",REGEXREPLACE($A1150,   "",?(\d),?"",  ""$1""&amp;""-""&amp;$H1150))"),"")</f>
        <v/>
      </c>
      <c r="S1150" s="47" t="b">
        <f t="shared" si="2"/>
        <v>0</v>
      </c>
      <c r="T1150" s="47" t="str">
        <f>IFERROR(__xludf.DUMMYFUNCTION("iferror(split(A1150,"","",TRUE,TRUE),"""")"),"")</f>
        <v/>
      </c>
      <c r="U1150" s="47"/>
      <c r="V1150" s="47"/>
      <c r="W1150" s="47"/>
      <c r="X1150" s="46" t="str">
        <f>IFERROR(__xludf.DUMMYFUNCTION("if(T1150="""","""",if($S1150,""Not aligned w/ a specific learning goal."",T1150&amp;"": ""&amp;vlookup(to_text(T1150),'1.Learning-Goals'!$A$3:$B$100,2,FALSE)))"),"")</f>
        <v/>
      </c>
      <c r="Y1150" s="46" t="str">
        <f>IFERROR(__xludf.DUMMYFUNCTION("if(U1150="""","""",if($S1150,""Not aligned w/ a specific learning goal."",U1150&amp;"": ""&amp;vlookup(to_text(U1150),'1.Learning-Goals'!$A$3:$B$100,2,FALSE)))"),"")</f>
        <v/>
      </c>
      <c r="Z1150" s="46" t="str">
        <f>IFERROR(__xludf.DUMMYFUNCTION("if(V1150="""","""",if($S1150,""Not aligned w/ a specific learning goal."",V1150&amp;"": ""&amp;vlookup(to_text(V1150),'1.Learning-Goals'!$A$3:$B$100,2,FALSE)))"),"")</f>
        <v/>
      </c>
      <c r="AA1150" s="46" t="str">
        <f>IFERROR(__xludf.DUMMYFUNCTION("if(W1150="""","""",if($S1150,""Not aligned w/ a specific learning goal."",W1150&amp;"": ""&amp;vlookup(to_text(W1150),'1.Learning-Goals'!$A$3:$B$100,2,FALSE)))"),"")</f>
        <v/>
      </c>
      <c r="AB1150" s="48"/>
      <c r="AC1150" s="48"/>
      <c r="AD1150" s="48"/>
      <c r="AE1150" s="48"/>
      <c r="AF1150" s="48"/>
      <c r="AG1150" s="48"/>
      <c r="AH1150" s="48"/>
      <c r="AI1150" s="48"/>
    </row>
    <row r="1151">
      <c r="A1151" s="41"/>
      <c r="B1151" s="42" t="str">
        <f t="shared" si="1"/>
        <v/>
      </c>
      <c r="C1151" s="38" t="s">
        <v>3269</v>
      </c>
      <c r="D1151" s="43" t="s">
        <v>3270</v>
      </c>
      <c r="E1151" s="38" t="s">
        <v>3213</v>
      </c>
      <c r="F1151" s="38" t="s">
        <v>3214</v>
      </c>
      <c r="G1151" s="43" t="s">
        <v>65</v>
      </c>
      <c r="H1151" s="38" t="s">
        <v>3215</v>
      </c>
      <c r="I1151" s="43" t="s">
        <v>3216</v>
      </c>
      <c r="J1151" s="43" t="s">
        <v>3252</v>
      </c>
      <c r="K1151" s="50"/>
      <c r="L1151" s="50"/>
      <c r="M1151" s="50"/>
      <c r="N1151" s="50"/>
      <c r="O1151" s="44"/>
      <c r="P1151" s="44"/>
      <c r="Q1151" s="45">
        <v>44451.0</v>
      </c>
      <c r="R1151" s="46" t="str">
        <f>IFERROR(__xludf.DUMMYFUNCTION("if(isblank($A1151),"""",REGEXREPLACE($A1151,   "",?(\d),?"",  ""$1""&amp;""-""&amp;$H1151))"),"")</f>
        <v/>
      </c>
      <c r="S1151" s="47" t="b">
        <f t="shared" si="2"/>
        <v>0</v>
      </c>
      <c r="T1151" s="47" t="str">
        <f>IFERROR(__xludf.DUMMYFUNCTION("iferror(split(A1151,"","",TRUE,TRUE),"""")"),"")</f>
        <v/>
      </c>
      <c r="U1151" s="47"/>
      <c r="V1151" s="47"/>
      <c r="W1151" s="47"/>
      <c r="X1151" s="46" t="str">
        <f>IFERROR(__xludf.DUMMYFUNCTION("if(T1151="""","""",if($S1151,""Not aligned w/ a specific learning goal."",T1151&amp;"": ""&amp;vlookup(to_text(T1151),'1.Learning-Goals'!$A$3:$B$100,2,FALSE)))"),"")</f>
        <v/>
      </c>
      <c r="Y1151" s="46" t="str">
        <f>IFERROR(__xludf.DUMMYFUNCTION("if(U1151="""","""",if($S1151,""Not aligned w/ a specific learning goal."",U1151&amp;"": ""&amp;vlookup(to_text(U1151),'1.Learning-Goals'!$A$3:$B$100,2,FALSE)))"),"")</f>
        <v/>
      </c>
      <c r="Z1151" s="46" t="str">
        <f>IFERROR(__xludf.DUMMYFUNCTION("if(V1151="""","""",if($S1151,""Not aligned w/ a specific learning goal."",V1151&amp;"": ""&amp;vlookup(to_text(V1151),'1.Learning-Goals'!$A$3:$B$100,2,FALSE)))"),"")</f>
        <v/>
      </c>
      <c r="AA1151" s="46" t="str">
        <f>IFERROR(__xludf.DUMMYFUNCTION("if(W1151="""","""",if($S1151,""Not aligned w/ a specific learning goal."",W1151&amp;"": ""&amp;vlookup(to_text(W1151),'1.Learning-Goals'!$A$3:$B$100,2,FALSE)))"),"")</f>
        <v/>
      </c>
      <c r="AB1151" s="48"/>
      <c r="AC1151" s="48"/>
      <c r="AD1151" s="48"/>
      <c r="AE1151" s="48"/>
      <c r="AF1151" s="48"/>
      <c r="AG1151" s="48"/>
      <c r="AH1151" s="48"/>
      <c r="AI1151" s="48"/>
    </row>
    <row r="1152">
      <c r="A1152" s="41"/>
      <c r="B1152" s="42" t="str">
        <f t="shared" si="1"/>
        <v/>
      </c>
      <c r="C1152" s="38" t="s">
        <v>3271</v>
      </c>
      <c r="D1152" s="43" t="s">
        <v>3272</v>
      </c>
      <c r="E1152" s="38" t="s">
        <v>3213</v>
      </c>
      <c r="F1152" s="38" t="s">
        <v>3214</v>
      </c>
      <c r="G1152" s="43" t="s">
        <v>65</v>
      </c>
      <c r="H1152" s="38" t="s">
        <v>3215</v>
      </c>
      <c r="I1152" s="43" t="s">
        <v>3216</v>
      </c>
      <c r="J1152" s="43" t="s">
        <v>3252</v>
      </c>
      <c r="K1152" s="50"/>
      <c r="L1152" s="50"/>
      <c r="M1152" s="50"/>
      <c r="N1152" s="50"/>
      <c r="O1152" s="44"/>
      <c r="P1152" s="44"/>
      <c r="Q1152" s="45">
        <v>44451.0</v>
      </c>
      <c r="R1152" s="46" t="str">
        <f>IFERROR(__xludf.DUMMYFUNCTION("if(isblank($A1152),"""",REGEXREPLACE($A1152,   "",?(\d),?"",  ""$1""&amp;""-""&amp;$H1152))"),"")</f>
        <v/>
      </c>
      <c r="S1152" s="47" t="b">
        <f t="shared" si="2"/>
        <v>0</v>
      </c>
      <c r="T1152" s="47" t="str">
        <f>IFERROR(__xludf.DUMMYFUNCTION("iferror(split(A1152,"","",TRUE,TRUE),"""")"),"")</f>
        <v/>
      </c>
      <c r="U1152" s="47"/>
      <c r="V1152" s="47"/>
      <c r="W1152" s="47"/>
      <c r="X1152" s="46" t="str">
        <f>IFERROR(__xludf.DUMMYFUNCTION("if(T1152="""","""",if($S1152,""Not aligned w/ a specific learning goal."",T1152&amp;"": ""&amp;vlookup(to_text(T1152),'1.Learning-Goals'!$A$3:$B$100,2,FALSE)))"),"")</f>
        <v/>
      </c>
      <c r="Y1152" s="46" t="str">
        <f>IFERROR(__xludf.DUMMYFUNCTION("if(U1152="""","""",if($S1152,""Not aligned w/ a specific learning goal."",U1152&amp;"": ""&amp;vlookup(to_text(U1152),'1.Learning-Goals'!$A$3:$B$100,2,FALSE)))"),"")</f>
        <v/>
      </c>
      <c r="Z1152" s="46" t="str">
        <f>IFERROR(__xludf.DUMMYFUNCTION("if(V1152="""","""",if($S1152,""Not aligned w/ a specific learning goal."",V1152&amp;"": ""&amp;vlookup(to_text(V1152),'1.Learning-Goals'!$A$3:$B$100,2,FALSE)))"),"")</f>
        <v/>
      </c>
      <c r="AA1152" s="46" t="str">
        <f>IFERROR(__xludf.DUMMYFUNCTION("if(W1152="""","""",if($S1152,""Not aligned w/ a specific learning goal."",W1152&amp;"": ""&amp;vlookup(to_text(W1152),'1.Learning-Goals'!$A$3:$B$100,2,FALSE)))"),"")</f>
        <v/>
      </c>
      <c r="AB1152" s="48"/>
      <c r="AC1152" s="48"/>
      <c r="AD1152" s="48"/>
      <c r="AE1152" s="48"/>
      <c r="AF1152" s="48"/>
      <c r="AG1152" s="48"/>
      <c r="AH1152" s="48"/>
      <c r="AI1152" s="48"/>
    </row>
    <row r="1153">
      <c r="A1153" s="41"/>
      <c r="B1153" s="42" t="str">
        <f t="shared" si="1"/>
        <v/>
      </c>
      <c r="C1153" s="38" t="s">
        <v>3273</v>
      </c>
      <c r="D1153" s="43" t="s">
        <v>3274</v>
      </c>
      <c r="E1153" s="38" t="s">
        <v>3213</v>
      </c>
      <c r="F1153" s="38" t="s">
        <v>3214</v>
      </c>
      <c r="G1153" s="43" t="s">
        <v>65</v>
      </c>
      <c r="H1153" s="38" t="s">
        <v>3215</v>
      </c>
      <c r="I1153" s="43" t="s">
        <v>3216</v>
      </c>
      <c r="J1153" s="43" t="s">
        <v>3252</v>
      </c>
      <c r="K1153" s="50"/>
      <c r="L1153" s="50"/>
      <c r="M1153" s="50"/>
      <c r="N1153" s="50"/>
      <c r="O1153" s="44"/>
      <c r="P1153" s="44"/>
      <c r="Q1153" s="45">
        <v>44451.0</v>
      </c>
      <c r="R1153" s="46" t="str">
        <f>IFERROR(__xludf.DUMMYFUNCTION("if(isblank($A1153),"""",REGEXREPLACE($A1153,   "",?(\d),?"",  ""$1""&amp;""-""&amp;$H1153))"),"")</f>
        <v/>
      </c>
      <c r="S1153" s="47" t="b">
        <f t="shared" si="2"/>
        <v>0</v>
      </c>
      <c r="T1153" s="47" t="str">
        <f>IFERROR(__xludf.DUMMYFUNCTION("iferror(split(A1153,"","",TRUE,TRUE),"""")"),"")</f>
        <v/>
      </c>
      <c r="U1153" s="47"/>
      <c r="V1153" s="47"/>
      <c r="W1153" s="47"/>
      <c r="X1153" s="46" t="str">
        <f>IFERROR(__xludf.DUMMYFUNCTION("if(T1153="""","""",if($S1153,""Not aligned w/ a specific learning goal."",T1153&amp;"": ""&amp;vlookup(to_text(T1153),'1.Learning-Goals'!$A$3:$B$100,2,FALSE)))"),"")</f>
        <v/>
      </c>
      <c r="Y1153" s="46" t="str">
        <f>IFERROR(__xludf.DUMMYFUNCTION("if(U1153="""","""",if($S1153,""Not aligned w/ a specific learning goal."",U1153&amp;"": ""&amp;vlookup(to_text(U1153),'1.Learning-Goals'!$A$3:$B$100,2,FALSE)))"),"")</f>
        <v/>
      </c>
      <c r="Z1153" s="46" t="str">
        <f>IFERROR(__xludf.DUMMYFUNCTION("if(V1153="""","""",if($S1153,""Not aligned w/ a specific learning goal."",V1153&amp;"": ""&amp;vlookup(to_text(V1153),'1.Learning-Goals'!$A$3:$B$100,2,FALSE)))"),"")</f>
        <v/>
      </c>
      <c r="AA1153" s="46" t="str">
        <f>IFERROR(__xludf.DUMMYFUNCTION("if(W1153="""","""",if($S1153,""Not aligned w/ a specific learning goal."",W1153&amp;"": ""&amp;vlookup(to_text(W1153),'1.Learning-Goals'!$A$3:$B$100,2,FALSE)))"),"")</f>
        <v/>
      </c>
      <c r="AB1153" s="48"/>
      <c r="AC1153" s="48"/>
      <c r="AD1153" s="48"/>
      <c r="AE1153" s="48"/>
      <c r="AF1153" s="48"/>
      <c r="AG1153" s="48"/>
      <c r="AH1153" s="48"/>
      <c r="AI1153" s="48"/>
    </row>
    <row r="1154">
      <c r="A1154" s="41"/>
      <c r="B1154" s="42" t="str">
        <f t="shared" si="1"/>
        <v/>
      </c>
      <c r="C1154" s="38" t="s">
        <v>3275</v>
      </c>
      <c r="D1154" s="43" t="s">
        <v>3276</v>
      </c>
      <c r="E1154" s="38" t="s">
        <v>3213</v>
      </c>
      <c r="F1154" s="38" t="s">
        <v>3214</v>
      </c>
      <c r="G1154" s="43" t="s">
        <v>65</v>
      </c>
      <c r="H1154" s="38" t="s">
        <v>3215</v>
      </c>
      <c r="I1154" s="43" t="s">
        <v>3216</v>
      </c>
      <c r="J1154" s="43" t="s">
        <v>3252</v>
      </c>
      <c r="K1154" s="50"/>
      <c r="L1154" s="50"/>
      <c r="M1154" s="50"/>
      <c r="N1154" s="50"/>
      <c r="O1154" s="44"/>
      <c r="P1154" s="44"/>
      <c r="Q1154" s="45">
        <v>44451.0</v>
      </c>
      <c r="R1154" s="46" t="str">
        <f>IFERROR(__xludf.DUMMYFUNCTION("if(isblank($A1154),"""",REGEXREPLACE($A1154,   "",?(\d),?"",  ""$1""&amp;""-""&amp;$H1154))"),"")</f>
        <v/>
      </c>
      <c r="S1154" s="47" t="b">
        <f t="shared" si="2"/>
        <v>0</v>
      </c>
      <c r="T1154" s="47" t="str">
        <f>IFERROR(__xludf.DUMMYFUNCTION("iferror(split(A1154,"","",TRUE,TRUE),"""")"),"")</f>
        <v/>
      </c>
      <c r="U1154" s="47"/>
      <c r="V1154" s="47"/>
      <c r="W1154" s="47"/>
      <c r="X1154" s="46" t="str">
        <f>IFERROR(__xludf.DUMMYFUNCTION("if(T1154="""","""",if($S1154,""Not aligned w/ a specific learning goal."",T1154&amp;"": ""&amp;vlookup(to_text(T1154),'1.Learning-Goals'!$A$3:$B$100,2,FALSE)))"),"")</f>
        <v/>
      </c>
      <c r="Y1154" s="46" t="str">
        <f>IFERROR(__xludf.DUMMYFUNCTION("if(U1154="""","""",if($S1154,""Not aligned w/ a specific learning goal."",U1154&amp;"": ""&amp;vlookup(to_text(U1154),'1.Learning-Goals'!$A$3:$B$100,2,FALSE)))"),"")</f>
        <v/>
      </c>
      <c r="Z1154" s="46" t="str">
        <f>IFERROR(__xludf.DUMMYFUNCTION("if(V1154="""","""",if($S1154,""Not aligned w/ a specific learning goal."",V1154&amp;"": ""&amp;vlookup(to_text(V1154),'1.Learning-Goals'!$A$3:$B$100,2,FALSE)))"),"")</f>
        <v/>
      </c>
      <c r="AA1154" s="46" t="str">
        <f>IFERROR(__xludf.DUMMYFUNCTION("if(W1154="""","""",if($S1154,""Not aligned w/ a specific learning goal."",W1154&amp;"": ""&amp;vlookup(to_text(W1154),'1.Learning-Goals'!$A$3:$B$100,2,FALSE)))"),"")</f>
        <v/>
      </c>
      <c r="AB1154" s="48"/>
      <c r="AC1154" s="48"/>
      <c r="AD1154" s="48"/>
      <c r="AE1154" s="48"/>
      <c r="AF1154" s="48"/>
      <c r="AG1154" s="48"/>
      <c r="AH1154" s="48"/>
      <c r="AI1154" s="48"/>
    </row>
    <row r="1155">
      <c r="A1155" s="41"/>
      <c r="B1155" s="42" t="str">
        <f t="shared" si="1"/>
        <v/>
      </c>
      <c r="C1155" s="38" t="s">
        <v>3277</v>
      </c>
      <c r="D1155" s="43" t="s">
        <v>3278</v>
      </c>
      <c r="E1155" s="38" t="s">
        <v>3213</v>
      </c>
      <c r="F1155" s="38" t="s">
        <v>3214</v>
      </c>
      <c r="G1155" s="43" t="s">
        <v>65</v>
      </c>
      <c r="H1155" s="38" t="s">
        <v>3215</v>
      </c>
      <c r="I1155" s="43" t="s">
        <v>3216</v>
      </c>
      <c r="J1155" s="43" t="s">
        <v>3252</v>
      </c>
      <c r="K1155" s="50"/>
      <c r="L1155" s="50"/>
      <c r="M1155" s="50"/>
      <c r="N1155" s="50"/>
      <c r="O1155" s="44"/>
      <c r="P1155" s="44"/>
      <c r="Q1155" s="45">
        <v>44451.0</v>
      </c>
      <c r="R1155" s="46" t="str">
        <f>IFERROR(__xludf.DUMMYFUNCTION("if(isblank($A1155),"""",REGEXREPLACE($A1155,   "",?(\d),?"",  ""$1""&amp;""-""&amp;$H1155))"),"")</f>
        <v/>
      </c>
      <c r="S1155" s="47" t="b">
        <f t="shared" si="2"/>
        <v>0</v>
      </c>
      <c r="T1155" s="47" t="str">
        <f>IFERROR(__xludf.DUMMYFUNCTION("iferror(split(A1155,"","",TRUE,TRUE),"""")"),"")</f>
        <v/>
      </c>
      <c r="U1155" s="47"/>
      <c r="V1155" s="47"/>
      <c r="W1155" s="47"/>
      <c r="X1155" s="46" t="str">
        <f>IFERROR(__xludf.DUMMYFUNCTION("if(T1155="""","""",if($S1155,""Not aligned w/ a specific learning goal."",T1155&amp;"": ""&amp;vlookup(to_text(T1155),'1.Learning-Goals'!$A$3:$B$100,2,FALSE)))"),"")</f>
        <v/>
      </c>
      <c r="Y1155" s="46" t="str">
        <f>IFERROR(__xludf.DUMMYFUNCTION("if(U1155="""","""",if($S1155,""Not aligned w/ a specific learning goal."",U1155&amp;"": ""&amp;vlookup(to_text(U1155),'1.Learning-Goals'!$A$3:$B$100,2,FALSE)))"),"")</f>
        <v/>
      </c>
      <c r="Z1155" s="46" t="str">
        <f>IFERROR(__xludf.DUMMYFUNCTION("if(V1155="""","""",if($S1155,""Not aligned w/ a specific learning goal."",V1155&amp;"": ""&amp;vlookup(to_text(V1155),'1.Learning-Goals'!$A$3:$B$100,2,FALSE)))"),"")</f>
        <v/>
      </c>
      <c r="AA1155" s="46" t="str">
        <f>IFERROR(__xludf.DUMMYFUNCTION("if(W1155="""","""",if($S1155,""Not aligned w/ a specific learning goal."",W1155&amp;"": ""&amp;vlookup(to_text(W1155),'1.Learning-Goals'!$A$3:$B$100,2,FALSE)))"),"")</f>
        <v/>
      </c>
      <c r="AB1155" s="48"/>
      <c r="AC1155" s="48"/>
      <c r="AD1155" s="48"/>
      <c r="AE1155" s="48"/>
      <c r="AF1155" s="48"/>
      <c r="AG1155" s="48"/>
      <c r="AH1155" s="48"/>
      <c r="AI1155" s="48"/>
    </row>
    <row r="1156">
      <c r="A1156" s="41"/>
      <c r="B1156" s="42" t="str">
        <f t="shared" si="1"/>
        <v/>
      </c>
      <c r="C1156" s="38" t="s">
        <v>3279</v>
      </c>
      <c r="D1156" s="43" t="s">
        <v>3280</v>
      </c>
      <c r="E1156" s="38" t="s">
        <v>3213</v>
      </c>
      <c r="F1156" s="38" t="s">
        <v>3214</v>
      </c>
      <c r="G1156" s="43" t="s">
        <v>60</v>
      </c>
      <c r="H1156" s="38" t="s">
        <v>3215</v>
      </c>
      <c r="I1156" s="43" t="s">
        <v>3216</v>
      </c>
      <c r="J1156" s="43" t="s">
        <v>3281</v>
      </c>
      <c r="K1156" s="50"/>
      <c r="L1156" s="50"/>
      <c r="M1156" s="50"/>
      <c r="N1156" s="50"/>
      <c r="O1156" s="44"/>
      <c r="P1156" s="44"/>
      <c r="Q1156" s="45">
        <v>44322.0</v>
      </c>
      <c r="R1156" s="46" t="str">
        <f>IFERROR(__xludf.DUMMYFUNCTION("if(isblank($A1156),"""",REGEXREPLACE($A1156,   "",?(\d),?"",  ""$1""&amp;""-""&amp;$H1156))"),"")</f>
        <v/>
      </c>
      <c r="S1156" s="47" t="b">
        <f t="shared" si="2"/>
        <v>0</v>
      </c>
      <c r="T1156" s="47" t="str">
        <f>IFERROR(__xludf.DUMMYFUNCTION("iferror(split(A1156,"","",TRUE,TRUE),"""")"),"")</f>
        <v/>
      </c>
      <c r="U1156" s="47"/>
      <c r="V1156" s="47"/>
      <c r="W1156" s="47"/>
      <c r="X1156" s="46" t="str">
        <f>IFERROR(__xludf.DUMMYFUNCTION("if(T1156="""","""",if($S1156,""Not aligned w/ a specific learning goal."",T1156&amp;"": ""&amp;vlookup(to_text(T1156),'1.Learning-Goals'!$A$3:$B$100,2,FALSE)))"),"")</f>
        <v/>
      </c>
      <c r="Y1156" s="46" t="str">
        <f>IFERROR(__xludf.DUMMYFUNCTION("if(U1156="""","""",if($S1156,""Not aligned w/ a specific learning goal."",U1156&amp;"": ""&amp;vlookup(to_text(U1156),'1.Learning-Goals'!$A$3:$B$100,2,FALSE)))"),"")</f>
        <v/>
      </c>
      <c r="Z1156" s="46" t="str">
        <f>IFERROR(__xludf.DUMMYFUNCTION("if(V1156="""","""",if($S1156,""Not aligned w/ a specific learning goal."",V1156&amp;"": ""&amp;vlookup(to_text(V1156),'1.Learning-Goals'!$A$3:$B$100,2,FALSE)))"),"")</f>
        <v/>
      </c>
      <c r="AA1156" s="46" t="str">
        <f>IFERROR(__xludf.DUMMYFUNCTION("if(W1156="""","""",if($S1156,""Not aligned w/ a specific learning goal."",W1156&amp;"": ""&amp;vlookup(to_text(W1156),'1.Learning-Goals'!$A$3:$B$100,2,FALSE)))"),"")</f>
        <v/>
      </c>
      <c r="AB1156" s="48"/>
      <c r="AC1156" s="48"/>
      <c r="AD1156" s="48"/>
      <c r="AE1156" s="48"/>
      <c r="AF1156" s="48"/>
      <c r="AG1156" s="48"/>
      <c r="AH1156" s="48"/>
      <c r="AI1156" s="48"/>
    </row>
    <row r="1157">
      <c r="A1157" s="49"/>
      <c r="B1157" s="42" t="str">
        <f t="shared" si="1"/>
        <v/>
      </c>
      <c r="C1157" s="38" t="s">
        <v>3282</v>
      </c>
      <c r="D1157" s="43" t="s">
        <v>3283</v>
      </c>
      <c r="E1157" s="38" t="s">
        <v>3213</v>
      </c>
      <c r="F1157" s="38" t="s">
        <v>3214</v>
      </c>
      <c r="G1157" s="43" t="s">
        <v>60</v>
      </c>
      <c r="H1157" s="38" t="s">
        <v>3215</v>
      </c>
      <c r="I1157" s="43" t="s">
        <v>3216</v>
      </c>
      <c r="J1157" s="43" t="s">
        <v>3281</v>
      </c>
      <c r="K1157" s="50"/>
      <c r="L1157" s="50"/>
      <c r="M1157" s="50"/>
      <c r="N1157" s="50"/>
      <c r="O1157" s="44"/>
      <c r="P1157" s="44"/>
      <c r="Q1157" s="45">
        <v>44322.0</v>
      </c>
      <c r="R1157" s="46" t="str">
        <f>IFERROR(__xludf.DUMMYFUNCTION("if(isblank($A1157),"""",REGEXREPLACE($A1157,   "",?(\d),?"",  ""$1""&amp;""-""&amp;$H1157))"),"")</f>
        <v/>
      </c>
      <c r="S1157" s="47" t="b">
        <f t="shared" si="2"/>
        <v>0</v>
      </c>
      <c r="T1157" s="47" t="str">
        <f>IFERROR(__xludf.DUMMYFUNCTION("iferror(split(A1157,"","",TRUE,TRUE),"""")"),"")</f>
        <v/>
      </c>
      <c r="U1157" s="47"/>
      <c r="V1157" s="47"/>
      <c r="W1157" s="47"/>
      <c r="X1157" s="46" t="str">
        <f>IFERROR(__xludf.DUMMYFUNCTION("if(T1157="""","""",if($S1157,""Not aligned w/ a specific learning goal."",T1157&amp;"": ""&amp;vlookup(to_text(T1157),'1.Learning-Goals'!$A$3:$B$100,2,FALSE)))"),"")</f>
        <v/>
      </c>
      <c r="Y1157" s="46" t="str">
        <f>IFERROR(__xludf.DUMMYFUNCTION("if(U1157="""","""",if($S1157,""Not aligned w/ a specific learning goal."",U1157&amp;"": ""&amp;vlookup(to_text(U1157),'1.Learning-Goals'!$A$3:$B$100,2,FALSE)))"),"")</f>
        <v/>
      </c>
      <c r="Z1157" s="46" t="str">
        <f>IFERROR(__xludf.DUMMYFUNCTION("if(V1157="""","""",if($S1157,""Not aligned w/ a specific learning goal."",V1157&amp;"": ""&amp;vlookup(to_text(V1157),'1.Learning-Goals'!$A$3:$B$100,2,FALSE)))"),"")</f>
        <v/>
      </c>
      <c r="AA1157" s="46" t="str">
        <f>IFERROR(__xludf.DUMMYFUNCTION("if(W1157="""","""",if($S1157,""Not aligned w/ a specific learning goal."",W1157&amp;"": ""&amp;vlookup(to_text(W1157),'1.Learning-Goals'!$A$3:$B$100,2,FALSE)))"),"")</f>
        <v/>
      </c>
      <c r="AB1157" s="48"/>
      <c r="AC1157" s="48"/>
      <c r="AD1157" s="48"/>
      <c r="AE1157" s="48"/>
      <c r="AF1157" s="48"/>
      <c r="AG1157" s="48"/>
      <c r="AH1157" s="48"/>
      <c r="AI1157" s="48"/>
    </row>
    <row r="1158">
      <c r="A1158" s="41"/>
      <c r="B1158" s="42" t="str">
        <f t="shared" si="1"/>
        <v/>
      </c>
      <c r="C1158" s="38" t="s">
        <v>3284</v>
      </c>
      <c r="D1158" s="43" t="s">
        <v>3285</v>
      </c>
      <c r="E1158" s="38" t="s">
        <v>3213</v>
      </c>
      <c r="F1158" s="38" t="s">
        <v>3214</v>
      </c>
      <c r="G1158" s="43" t="s">
        <v>60</v>
      </c>
      <c r="H1158" s="38" t="s">
        <v>3215</v>
      </c>
      <c r="I1158" s="43" t="s">
        <v>3216</v>
      </c>
      <c r="J1158" s="43" t="s">
        <v>3281</v>
      </c>
      <c r="K1158" s="50"/>
      <c r="L1158" s="50"/>
      <c r="M1158" s="50"/>
      <c r="N1158" s="50"/>
      <c r="O1158" s="44"/>
      <c r="P1158" s="44"/>
      <c r="Q1158" s="45">
        <v>44322.0</v>
      </c>
      <c r="R1158" s="46" t="str">
        <f>IFERROR(__xludf.DUMMYFUNCTION("if(isblank($A1158),"""",REGEXREPLACE($A1158,   "",?(\d),?"",  ""$1""&amp;""-""&amp;$H1158))"),"")</f>
        <v/>
      </c>
      <c r="S1158" s="47" t="b">
        <f t="shared" si="2"/>
        <v>0</v>
      </c>
      <c r="T1158" s="47" t="str">
        <f>IFERROR(__xludf.DUMMYFUNCTION("iferror(split(A1158,"","",TRUE,TRUE),"""")"),"")</f>
        <v/>
      </c>
      <c r="U1158" s="47"/>
      <c r="V1158" s="47"/>
      <c r="W1158" s="47"/>
      <c r="X1158" s="46" t="str">
        <f>IFERROR(__xludf.DUMMYFUNCTION("if(T1158="""","""",if($S1158,""Not aligned w/ a specific learning goal."",T1158&amp;"": ""&amp;vlookup(to_text(T1158),'1.Learning-Goals'!$A$3:$B$100,2,FALSE)))"),"")</f>
        <v/>
      </c>
      <c r="Y1158" s="46" t="str">
        <f>IFERROR(__xludf.DUMMYFUNCTION("if(U1158="""","""",if($S1158,""Not aligned w/ a specific learning goal."",U1158&amp;"": ""&amp;vlookup(to_text(U1158),'1.Learning-Goals'!$A$3:$B$100,2,FALSE)))"),"")</f>
        <v/>
      </c>
      <c r="Z1158" s="46" t="str">
        <f>IFERROR(__xludf.DUMMYFUNCTION("if(V1158="""","""",if($S1158,""Not aligned w/ a specific learning goal."",V1158&amp;"": ""&amp;vlookup(to_text(V1158),'1.Learning-Goals'!$A$3:$B$100,2,FALSE)))"),"")</f>
        <v/>
      </c>
      <c r="AA1158" s="46" t="str">
        <f>IFERROR(__xludf.DUMMYFUNCTION("if(W1158="""","""",if($S1158,""Not aligned w/ a specific learning goal."",W1158&amp;"": ""&amp;vlookup(to_text(W1158),'1.Learning-Goals'!$A$3:$B$100,2,FALSE)))"),"")</f>
        <v/>
      </c>
      <c r="AB1158" s="48"/>
      <c r="AC1158" s="48"/>
      <c r="AD1158" s="48"/>
      <c r="AE1158" s="48"/>
      <c r="AF1158" s="48"/>
      <c r="AG1158" s="48"/>
      <c r="AH1158" s="48"/>
      <c r="AI1158" s="48"/>
    </row>
    <row r="1159">
      <c r="A1159" s="49"/>
      <c r="B1159" s="42" t="str">
        <f t="shared" si="1"/>
        <v/>
      </c>
      <c r="C1159" s="38" t="s">
        <v>3286</v>
      </c>
      <c r="D1159" s="43" t="s">
        <v>3287</v>
      </c>
      <c r="E1159" s="38" t="s">
        <v>3213</v>
      </c>
      <c r="F1159" s="38" t="s">
        <v>3214</v>
      </c>
      <c r="G1159" s="43" t="s">
        <v>60</v>
      </c>
      <c r="H1159" s="38" t="s">
        <v>3215</v>
      </c>
      <c r="I1159" s="43" t="s">
        <v>3216</v>
      </c>
      <c r="J1159" s="43" t="s">
        <v>3281</v>
      </c>
      <c r="K1159" s="50"/>
      <c r="L1159" s="50"/>
      <c r="M1159" s="50"/>
      <c r="N1159" s="50"/>
      <c r="O1159" s="44"/>
      <c r="P1159" s="44"/>
      <c r="Q1159" s="45">
        <v>44322.0</v>
      </c>
      <c r="R1159" s="46" t="str">
        <f>IFERROR(__xludf.DUMMYFUNCTION("if(isblank($A1159),"""",REGEXREPLACE($A1159,   "",?(\d),?"",  ""$1""&amp;""-""&amp;$H1159))"),"")</f>
        <v/>
      </c>
      <c r="S1159" s="47" t="b">
        <f t="shared" si="2"/>
        <v>0</v>
      </c>
      <c r="T1159" s="47" t="str">
        <f>IFERROR(__xludf.DUMMYFUNCTION("iferror(split(A1159,"","",TRUE,TRUE),"""")"),"")</f>
        <v/>
      </c>
      <c r="U1159" s="47"/>
      <c r="V1159" s="47"/>
      <c r="W1159" s="47"/>
      <c r="X1159" s="46" t="str">
        <f>IFERROR(__xludf.DUMMYFUNCTION("if(T1159="""","""",if($S1159,""Not aligned w/ a specific learning goal."",T1159&amp;"": ""&amp;vlookup(to_text(T1159),'1.Learning-Goals'!$A$3:$B$100,2,FALSE)))"),"")</f>
        <v/>
      </c>
      <c r="Y1159" s="46" t="str">
        <f>IFERROR(__xludf.DUMMYFUNCTION("if(U1159="""","""",if($S1159,""Not aligned w/ a specific learning goal."",U1159&amp;"": ""&amp;vlookup(to_text(U1159),'1.Learning-Goals'!$A$3:$B$100,2,FALSE)))"),"")</f>
        <v/>
      </c>
      <c r="Z1159" s="46" t="str">
        <f>IFERROR(__xludf.DUMMYFUNCTION("if(V1159="""","""",if($S1159,""Not aligned w/ a specific learning goal."",V1159&amp;"": ""&amp;vlookup(to_text(V1159),'1.Learning-Goals'!$A$3:$B$100,2,FALSE)))"),"")</f>
        <v/>
      </c>
      <c r="AA1159" s="46" t="str">
        <f>IFERROR(__xludf.DUMMYFUNCTION("if(W1159="""","""",if($S1159,""Not aligned w/ a specific learning goal."",W1159&amp;"": ""&amp;vlookup(to_text(W1159),'1.Learning-Goals'!$A$3:$B$100,2,FALSE)))"),"")</f>
        <v/>
      </c>
      <c r="AB1159" s="48"/>
      <c r="AC1159" s="48"/>
      <c r="AD1159" s="48"/>
      <c r="AE1159" s="48"/>
      <c r="AF1159" s="48"/>
      <c r="AG1159" s="48"/>
      <c r="AH1159" s="48"/>
      <c r="AI1159" s="48"/>
    </row>
    <row r="1160">
      <c r="A1160" s="41"/>
      <c r="B1160" s="42" t="str">
        <f t="shared" si="1"/>
        <v/>
      </c>
      <c r="C1160" s="38" t="s">
        <v>3288</v>
      </c>
      <c r="D1160" s="43" t="s">
        <v>3289</v>
      </c>
      <c r="E1160" s="38" t="s">
        <v>3213</v>
      </c>
      <c r="F1160" s="38" t="s">
        <v>3214</v>
      </c>
      <c r="G1160" s="43" t="s">
        <v>60</v>
      </c>
      <c r="H1160" s="38" t="s">
        <v>3215</v>
      </c>
      <c r="I1160" s="43" t="s">
        <v>3216</v>
      </c>
      <c r="J1160" s="43" t="s">
        <v>3281</v>
      </c>
      <c r="K1160" s="50"/>
      <c r="L1160" s="50"/>
      <c r="M1160" s="50"/>
      <c r="N1160" s="50"/>
      <c r="O1160" s="44"/>
      <c r="P1160" s="44"/>
      <c r="Q1160" s="45">
        <v>44322.0</v>
      </c>
      <c r="R1160" s="46" t="str">
        <f>IFERROR(__xludf.DUMMYFUNCTION("if(isblank($A1160),"""",REGEXREPLACE($A1160,   "",?(\d),?"",  ""$1""&amp;""-""&amp;$H1160))"),"")</f>
        <v/>
      </c>
      <c r="S1160" s="47" t="b">
        <f t="shared" si="2"/>
        <v>0</v>
      </c>
      <c r="T1160" s="47" t="str">
        <f>IFERROR(__xludf.DUMMYFUNCTION("iferror(split(A1160,"","",TRUE,TRUE),"""")"),"")</f>
        <v/>
      </c>
      <c r="U1160" s="47"/>
      <c r="V1160" s="47"/>
      <c r="W1160" s="47"/>
      <c r="X1160" s="46" t="str">
        <f>IFERROR(__xludf.DUMMYFUNCTION("if(T1160="""","""",if($S1160,""Not aligned w/ a specific learning goal."",T1160&amp;"": ""&amp;vlookup(to_text(T1160),'1.Learning-Goals'!$A$3:$B$100,2,FALSE)))"),"")</f>
        <v/>
      </c>
      <c r="Y1160" s="46" t="str">
        <f>IFERROR(__xludf.DUMMYFUNCTION("if(U1160="""","""",if($S1160,""Not aligned w/ a specific learning goal."",U1160&amp;"": ""&amp;vlookup(to_text(U1160),'1.Learning-Goals'!$A$3:$B$100,2,FALSE)))"),"")</f>
        <v/>
      </c>
      <c r="Z1160" s="46" t="str">
        <f>IFERROR(__xludf.DUMMYFUNCTION("if(V1160="""","""",if($S1160,""Not aligned w/ a specific learning goal."",V1160&amp;"": ""&amp;vlookup(to_text(V1160),'1.Learning-Goals'!$A$3:$B$100,2,FALSE)))"),"")</f>
        <v/>
      </c>
      <c r="AA1160" s="46" t="str">
        <f>IFERROR(__xludf.DUMMYFUNCTION("if(W1160="""","""",if($S1160,""Not aligned w/ a specific learning goal."",W1160&amp;"": ""&amp;vlookup(to_text(W1160),'1.Learning-Goals'!$A$3:$B$100,2,FALSE)))"),"")</f>
        <v/>
      </c>
      <c r="AB1160" s="48"/>
      <c r="AC1160" s="48"/>
      <c r="AD1160" s="48"/>
      <c r="AE1160" s="48"/>
      <c r="AF1160" s="48"/>
      <c r="AG1160" s="48"/>
      <c r="AH1160" s="48"/>
      <c r="AI1160" s="48"/>
    </row>
    <row r="1161">
      <c r="A1161" s="41"/>
      <c r="B1161" s="42" t="str">
        <f t="shared" si="1"/>
        <v/>
      </c>
      <c r="C1161" s="38" t="s">
        <v>3290</v>
      </c>
      <c r="D1161" s="43" t="s">
        <v>3291</v>
      </c>
      <c r="E1161" s="38" t="s">
        <v>3213</v>
      </c>
      <c r="F1161" s="38" t="s">
        <v>3214</v>
      </c>
      <c r="G1161" s="43" t="s">
        <v>65</v>
      </c>
      <c r="H1161" s="38" t="s">
        <v>3215</v>
      </c>
      <c r="I1161" s="43" t="s">
        <v>3216</v>
      </c>
      <c r="J1161" s="43" t="s">
        <v>3281</v>
      </c>
      <c r="K1161" s="50"/>
      <c r="L1161" s="50"/>
      <c r="M1161" s="50"/>
      <c r="N1161" s="50"/>
      <c r="O1161" s="44"/>
      <c r="P1161" s="44"/>
      <c r="Q1161" s="45">
        <v>44451.0</v>
      </c>
      <c r="R1161" s="46" t="str">
        <f>IFERROR(__xludf.DUMMYFUNCTION("if(isblank($A1161),"""",REGEXREPLACE($A1161,   "",?(\d),?"",  ""$1""&amp;""-""&amp;$H1161))"),"")</f>
        <v/>
      </c>
      <c r="S1161" s="47" t="b">
        <f t="shared" si="2"/>
        <v>0</v>
      </c>
      <c r="T1161" s="47" t="str">
        <f>IFERROR(__xludf.DUMMYFUNCTION("iferror(split(A1161,"","",TRUE,TRUE),"""")"),"")</f>
        <v/>
      </c>
      <c r="U1161" s="47"/>
      <c r="V1161" s="47"/>
      <c r="W1161" s="47"/>
      <c r="X1161" s="46" t="str">
        <f>IFERROR(__xludf.DUMMYFUNCTION("if(T1161="""","""",if($S1161,""Not aligned w/ a specific learning goal."",T1161&amp;"": ""&amp;vlookup(to_text(T1161),'1.Learning-Goals'!$A$3:$B$100,2,FALSE)))"),"")</f>
        <v/>
      </c>
      <c r="Y1161" s="46" t="str">
        <f>IFERROR(__xludf.DUMMYFUNCTION("if(U1161="""","""",if($S1161,""Not aligned w/ a specific learning goal."",U1161&amp;"": ""&amp;vlookup(to_text(U1161),'1.Learning-Goals'!$A$3:$B$100,2,FALSE)))"),"")</f>
        <v/>
      </c>
      <c r="Z1161" s="46" t="str">
        <f>IFERROR(__xludf.DUMMYFUNCTION("if(V1161="""","""",if($S1161,""Not aligned w/ a specific learning goal."",V1161&amp;"": ""&amp;vlookup(to_text(V1161),'1.Learning-Goals'!$A$3:$B$100,2,FALSE)))"),"")</f>
        <v/>
      </c>
      <c r="AA1161" s="46" t="str">
        <f>IFERROR(__xludf.DUMMYFUNCTION("if(W1161="""","""",if($S1161,""Not aligned w/ a specific learning goal."",W1161&amp;"": ""&amp;vlookup(to_text(W1161),'1.Learning-Goals'!$A$3:$B$100,2,FALSE)))"),"")</f>
        <v/>
      </c>
      <c r="AB1161" s="48"/>
      <c r="AC1161" s="48"/>
      <c r="AD1161" s="48"/>
      <c r="AE1161" s="48"/>
      <c r="AF1161" s="48"/>
      <c r="AG1161" s="48"/>
      <c r="AH1161" s="48"/>
      <c r="AI1161" s="48"/>
    </row>
    <row r="1162">
      <c r="A1162" s="41"/>
      <c r="B1162" s="42" t="str">
        <f t="shared" si="1"/>
        <v/>
      </c>
      <c r="C1162" s="38" t="s">
        <v>3292</v>
      </c>
      <c r="D1162" s="43" t="s">
        <v>3293</v>
      </c>
      <c r="E1162" s="38" t="s">
        <v>3213</v>
      </c>
      <c r="F1162" s="38" t="s">
        <v>3214</v>
      </c>
      <c r="G1162" s="43" t="s">
        <v>65</v>
      </c>
      <c r="H1162" s="38" t="s">
        <v>3215</v>
      </c>
      <c r="I1162" s="43" t="s">
        <v>3216</v>
      </c>
      <c r="J1162" s="43" t="s">
        <v>3281</v>
      </c>
      <c r="K1162" s="50"/>
      <c r="L1162" s="50"/>
      <c r="M1162" s="50"/>
      <c r="N1162" s="50"/>
      <c r="O1162" s="44"/>
      <c r="P1162" s="44"/>
      <c r="Q1162" s="45">
        <v>44451.0</v>
      </c>
      <c r="R1162" s="46" t="str">
        <f>IFERROR(__xludf.DUMMYFUNCTION("if(isblank($A1162),"""",REGEXREPLACE($A1162,   "",?(\d),?"",  ""$1""&amp;""-""&amp;$H1162))"),"")</f>
        <v/>
      </c>
      <c r="S1162" s="47" t="b">
        <f t="shared" si="2"/>
        <v>0</v>
      </c>
      <c r="T1162" s="47" t="str">
        <f>IFERROR(__xludf.DUMMYFUNCTION("iferror(split(A1162,"","",TRUE,TRUE),"""")"),"")</f>
        <v/>
      </c>
      <c r="U1162" s="47"/>
      <c r="V1162" s="47"/>
      <c r="W1162" s="47"/>
      <c r="X1162" s="46" t="str">
        <f>IFERROR(__xludf.DUMMYFUNCTION("if(T1162="""","""",if($S1162,""Not aligned w/ a specific learning goal."",T1162&amp;"": ""&amp;vlookup(to_text(T1162),'1.Learning-Goals'!$A$3:$B$100,2,FALSE)))"),"")</f>
        <v/>
      </c>
      <c r="Y1162" s="46" t="str">
        <f>IFERROR(__xludf.DUMMYFUNCTION("if(U1162="""","""",if($S1162,""Not aligned w/ a specific learning goal."",U1162&amp;"": ""&amp;vlookup(to_text(U1162),'1.Learning-Goals'!$A$3:$B$100,2,FALSE)))"),"")</f>
        <v/>
      </c>
      <c r="Z1162" s="46" t="str">
        <f>IFERROR(__xludf.DUMMYFUNCTION("if(V1162="""","""",if($S1162,""Not aligned w/ a specific learning goal."",V1162&amp;"": ""&amp;vlookup(to_text(V1162),'1.Learning-Goals'!$A$3:$B$100,2,FALSE)))"),"")</f>
        <v/>
      </c>
      <c r="AA1162" s="46" t="str">
        <f>IFERROR(__xludf.DUMMYFUNCTION("if(W1162="""","""",if($S1162,""Not aligned w/ a specific learning goal."",W1162&amp;"": ""&amp;vlookup(to_text(W1162),'1.Learning-Goals'!$A$3:$B$100,2,FALSE)))"),"")</f>
        <v/>
      </c>
      <c r="AB1162" s="48"/>
      <c r="AC1162" s="48"/>
      <c r="AD1162" s="48"/>
      <c r="AE1162" s="48"/>
      <c r="AF1162" s="48"/>
      <c r="AG1162" s="48"/>
      <c r="AH1162" s="48"/>
      <c r="AI1162" s="48"/>
    </row>
    <row r="1163">
      <c r="A1163" s="41"/>
      <c r="B1163" s="42" t="str">
        <f t="shared" si="1"/>
        <v/>
      </c>
      <c r="C1163" s="38" t="s">
        <v>3294</v>
      </c>
      <c r="D1163" s="43" t="s">
        <v>3295</v>
      </c>
      <c r="E1163" s="38" t="s">
        <v>3213</v>
      </c>
      <c r="F1163" s="38" t="s">
        <v>3214</v>
      </c>
      <c r="G1163" s="43" t="s">
        <v>65</v>
      </c>
      <c r="H1163" s="38" t="s">
        <v>3215</v>
      </c>
      <c r="I1163" s="43" t="s">
        <v>3216</v>
      </c>
      <c r="J1163" s="43" t="s">
        <v>3281</v>
      </c>
      <c r="K1163" s="50"/>
      <c r="L1163" s="50"/>
      <c r="M1163" s="50"/>
      <c r="N1163" s="50"/>
      <c r="O1163" s="44"/>
      <c r="P1163" s="44"/>
      <c r="Q1163" s="45">
        <v>44451.0</v>
      </c>
      <c r="R1163" s="46" t="str">
        <f>IFERROR(__xludf.DUMMYFUNCTION("if(isblank($A1163),"""",REGEXREPLACE($A1163,   "",?(\d),?"",  ""$1""&amp;""-""&amp;$H1163))"),"")</f>
        <v/>
      </c>
      <c r="S1163" s="47" t="b">
        <f t="shared" si="2"/>
        <v>0</v>
      </c>
      <c r="T1163" s="47" t="str">
        <f>IFERROR(__xludf.DUMMYFUNCTION("iferror(split(A1163,"","",TRUE,TRUE),"""")"),"")</f>
        <v/>
      </c>
      <c r="U1163" s="47"/>
      <c r="V1163" s="47"/>
      <c r="W1163" s="47"/>
      <c r="X1163" s="46" t="str">
        <f>IFERROR(__xludf.DUMMYFUNCTION("if(T1163="""","""",if($S1163,""Not aligned w/ a specific learning goal."",T1163&amp;"": ""&amp;vlookup(to_text(T1163),'1.Learning-Goals'!$A$3:$B$100,2,FALSE)))"),"")</f>
        <v/>
      </c>
      <c r="Y1163" s="46" t="str">
        <f>IFERROR(__xludf.DUMMYFUNCTION("if(U1163="""","""",if($S1163,""Not aligned w/ a specific learning goal."",U1163&amp;"": ""&amp;vlookup(to_text(U1163),'1.Learning-Goals'!$A$3:$B$100,2,FALSE)))"),"")</f>
        <v/>
      </c>
      <c r="Z1163" s="46" t="str">
        <f>IFERROR(__xludf.DUMMYFUNCTION("if(V1163="""","""",if($S1163,""Not aligned w/ a specific learning goal."",V1163&amp;"": ""&amp;vlookup(to_text(V1163),'1.Learning-Goals'!$A$3:$B$100,2,FALSE)))"),"")</f>
        <v/>
      </c>
      <c r="AA1163" s="46" t="str">
        <f>IFERROR(__xludf.DUMMYFUNCTION("if(W1163="""","""",if($S1163,""Not aligned w/ a specific learning goal."",W1163&amp;"": ""&amp;vlookup(to_text(W1163),'1.Learning-Goals'!$A$3:$B$100,2,FALSE)))"),"")</f>
        <v/>
      </c>
      <c r="AB1163" s="48"/>
      <c r="AC1163" s="48"/>
      <c r="AD1163" s="48"/>
      <c r="AE1163" s="48"/>
      <c r="AF1163" s="48"/>
      <c r="AG1163" s="48"/>
      <c r="AH1163" s="48"/>
      <c r="AI1163" s="48"/>
    </row>
    <row r="1164">
      <c r="A1164" s="41"/>
      <c r="B1164" s="42" t="str">
        <f t="shared" si="1"/>
        <v/>
      </c>
      <c r="C1164" s="38" t="s">
        <v>3296</v>
      </c>
      <c r="D1164" s="43" t="s">
        <v>3297</v>
      </c>
      <c r="E1164" s="38" t="s">
        <v>3213</v>
      </c>
      <c r="F1164" s="38" t="s">
        <v>3214</v>
      </c>
      <c r="G1164" s="43" t="s">
        <v>65</v>
      </c>
      <c r="H1164" s="38" t="s">
        <v>3215</v>
      </c>
      <c r="I1164" s="43" t="s">
        <v>3216</v>
      </c>
      <c r="J1164" s="43" t="s">
        <v>3281</v>
      </c>
      <c r="K1164" s="50"/>
      <c r="L1164" s="50"/>
      <c r="M1164" s="50"/>
      <c r="N1164" s="50"/>
      <c r="O1164" s="44"/>
      <c r="P1164" s="44"/>
      <c r="Q1164" s="45">
        <v>44451.0</v>
      </c>
      <c r="R1164" s="46" t="str">
        <f>IFERROR(__xludf.DUMMYFUNCTION("if(isblank($A1164),"""",REGEXREPLACE($A1164,   "",?(\d),?"",  ""$1""&amp;""-""&amp;$H1164))"),"")</f>
        <v/>
      </c>
      <c r="S1164" s="47" t="b">
        <f t="shared" si="2"/>
        <v>0</v>
      </c>
      <c r="T1164" s="47" t="str">
        <f>IFERROR(__xludf.DUMMYFUNCTION("iferror(split(A1164,"","",TRUE,TRUE),"""")"),"")</f>
        <v/>
      </c>
      <c r="U1164" s="47"/>
      <c r="V1164" s="47"/>
      <c r="W1164" s="47"/>
      <c r="X1164" s="46" t="str">
        <f>IFERROR(__xludf.DUMMYFUNCTION("if(T1164="""","""",if($S1164,""Not aligned w/ a specific learning goal."",T1164&amp;"": ""&amp;vlookup(to_text(T1164),'1.Learning-Goals'!$A$3:$B$100,2,FALSE)))"),"")</f>
        <v/>
      </c>
      <c r="Y1164" s="46" t="str">
        <f>IFERROR(__xludf.DUMMYFUNCTION("if(U1164="""","""",if($S1164,""Not aligned w/ a specific learning goal."",U1164&amp;"": ""&amp;vlookup(to_text(U1164),'1.Learning-Goals'!$A$3:$B$100,2,FALSE)))"),"")</f>
        <v/>
      </c>
      <c r="Z1164" s="46" t="str">
        <f>IFERROR(__xludf.DUMMYFUNCTION("if(V1164="""","""",if($S1164,""Not aligned w/ a specific learning goal."",V1164&amp;"": ""&amp;vlookup(to_text(V1164),'1.Learning-Goals'!$A$3:$B$100,2,FALSE)))"),"")</f>
        <v/>
      </c>
      <c r="AA1164" s="46" t="str">
        <f>IFERROR(__xludf.DUMMYFUNCTION("if(W1164="""","""",if($S1164,""Not aligned w/ a specific learning goal."",W1164&amp;"": ""&amp;vlookup(to_text(W1164),'1.Learning-Goals'!$A$3:$B$100,2,FALSE)))"),"")</f>
        <v/>
      </c>
      <c r="AB1164" s="48"/>
      <c r="AC1164" s="48"/>
      <c r="AD1164" s="48"/>
      <c r="AE1164" s="48"/>
      <c r="AF1164" s="48"/>
      <c r="AG1164" s="48"/>
      <c r="AH1164" s="48"/>
      <c r="AI1164" s="48"/>
    </row>
    <row r="1165">
      <c r="A1165" s="41"/>
      <c r="B1165" s="42" t="str">
        <f t="shared" si="1"/>
        <v/>
      </c>
      <c r="C1165" s="38" t="s">
        <v>3298</v>
      </c>
      <c r="D1165" s="43" t="s">
        <v>3299</v>
      </c>
      <c r="E1165" s="38" t="s">
        <v>3213</v>
      </c>
      <c r="F1165" s="38" t="s">
        <v>3214</v>
      </c>
      <c r="G1165" s="43" t="s">
        <v>65</v>
      </c>
      <c r="H1165" s="38" t="s">
        <v>3215</v>
      </c>
      <c r="I1165" s="43" t="s">
        <v>3216</v>
      </c>
      <c r="J1165" s="43" t="s">
        <v>3281</v>
      </c>
      <c r="K1165" s="50"/>
      <c r="L1165" s="50"/>
      <c r="M1165" s="50"/>
      <c r="N1165" s="50"/>
      <c r="O1165" s="44"/>
      <c r="P1165" s="44"/>
      <c r="Q1165" s="45">
        <v>44451.0</v>
      </c>
      <c r="R1165" s="46" t="str">
        <f>IFERROR(__xludf.DUMMYFUNCTION("if(isblank($A1165),"""",REGEXREPLACE($A1165,   "",?(\d),?"",  ""$1""&amp;""-""&amp;$H1165))"),"")</f>
        <v/>
      </c>
      <c r="S1165" s="47" t="b">
        <f t="shared" si="2"/>
        <v>0</v>
      </c>
      <c r="T1165" s="47" t="str">
        <f>IFERROR(__xludf.DUMMYFUNCTION("iferror(split(A1165,"","",TRUE,TRUE),"""")"),"")</f>
        <v/>
      </c>
      <c r="U1165" s="47"/>
      <c r="V1165" s="47"/>
      <c r="W1165" s="47"/>
      <c r="X1165" s="46" t="str">
        <f>IFERROR(__xludf.DUMMYFUNCTION("if(T1165="""","""",if($S1165,""Not aligned w/ a specific learning goal."",T1165&amp;"": ""&amp;vlookup(to_text(T1165),'1.Learning-Goals'!$A$3:$B$100,2,FALSE)))"),"")</f>
        <v/>
      </c>
      <c r="Y1165" s="46" t="str">
        <f>IFERROR(__xludf.DUMMYFUNCTION("if(U1165="""","""",if($S1165,""Not aligned w/ a specific learning goal."",U1165&amp;"": ""&amp;vlookup(to_text(U1165),'1.Learning-Goals'!$A$3:$B$100,2,FALSE)))"),"")</f>
        <v/>
      </c>
      <c r="Z1165" s="46" t="str">
        <f>IFERROR(__xludf.DUMMYFUNCTION("if(V1165="""","""",if($S1165,""Not aligned w/ a specific learning goal."",V1165&amp;"": ""&amp;vlookup(to_text(V1165),'1.Learning-Goals'!$A$3:$B$100,2,FALSE)))"),"")</f>
        <v/>
      </c>
      <c r="AA1165" s="46" t="str">
        <f>IFERROR(__xludf.DUMMYFUNCTION("if(W1165="""","""",if($S1165,""Not aligned w/ a specific learning goal."",W1165&amp;"": ""&amp;vlookup(to_text(W1165),'1.Learning-Goals'!$A$3:$B$100,2,FALSE)))"),"")</f>
        <v/>
      </c>
      <c r="AB1165" s="48"/>
      <c r="AC1165" s="48"/>
      <c r="AD1165" s="48"/>
      <c r="AE1165" s="48"/>
      <c r="AF1165" s="48"/>
      <c r="AG1165" s="48"/>
      <c r="AH1165" s="48"/>
      <c r="AI1165" s="48"/>
    </row>
    <row r="1166">
      <c r="A1166" s="41"/>
      <c r="B1166" s="42" t="str">
        <f t="shared" si="1"/>
        <v/>
      </c>
      <c r="C1166" s="38" t="s">
        <v>3300</v>
      </c>
      <c r="D1166" s="43" t="s">
        <v>3301</v>
      </c>
      <c r="E1166" s="38" t="s">
        <v>3213</v>
      </c>
      <c r="F1166" s="38" t="s">
        <v>3214</v>
      </c>
      <c r="G1166" s="43" t="s">
        <v>65</v>
      </c>
      <c r="H1166" s="38" t="s">
        <v>3215</v>
      </c>
      <c r="I1166" s="43" t="s">
        <v>3216</v>
      </c>
      <c r="J1166" s="43" t="s">
        <v>3281</v>
      </c>
      <c r="K1166" s="50"/>
      <c r="L1166" s="50"/>
      <c r="M1166" s="50"/>
      <c r="N1166" s="50"/>
      <c r="O1166" s="44"/>
      <c r="P1166" s="44"/>
      <c r="Q1166" s="45">
        <v>44451.0</v>
      </c>
      <c r="R1166" s="46" t="str">
        <f>IFERROR(__xludf.DUMMYFUNCTION("if(isblank($A1166),"""",REGEXREPLACE($A1166,   "",?(\d),?"",  ""$1""&amp;""-""&amp;$H1166))"),"")</f>
        <v/>
      </c>
      <c r="S1166" s="47" t="b">
        <f t="shared" si="2"/>
        <v>0</v>
      </c>
      <c r="T1166" s="47" t="str">
        <f>IFERROR(__xludf.DUMMYFUNCTION("iferror(split(A1166,"","",TRUE,TRUE),"""")"),"")</f>
        <v/>
      </c>
      <c r="U1166" s="47"/>
      <c r="V1166" s="47"/>
      <c r="W1166" s="47"/>
      <c r="X1166" s="46" t="str">
        <f>IFERROR(__xludf.DUMMYFUNCTION("if(T1166="""","""",if($S1166,""Not aligned w/ a specific learning goal."",T1166&amp;"": ""&amp;vlookup(to_text(T1166),'1.Learning-Goals'!$A$3:$B$100,2,FALSE)))"),"")</f>
        <v/>
      </c>
      <c r="Y1166" s="46" t="str">
        <f>IFERROR(__xludf.DUMMYFUNCTION("if(U1166="""","""",if($S1166,""Not aligned w/ a specific learning goal."",U1166&amp;"": ""&amp;vlookup(to_text(U1166),'1.Learning-Goals'!$A$3:$B$100,2,FALSE)))"),"")</f>
        <v/>
      </c>
      <c r="Z1166" s="46" t="str">
        <f>IFERROR(__xludf.DUMMYFUNCTION("if(V1166="""","""",if($S1166,""Not aligned w/ a specific learning goal."",V1166&amp;"": ""&amp;vlookup(to_text(V1166),'1.Learning-Goals'!$A$3:$B$100,2,FALSE)))"),"")</f>
        <v/>
      </c>
      <c r="AA1166" s="46" t="str">
        <f>IFERROR(__xludf.DUMMYFUNCTION("if(W1166="""","""",if($S1166,""Not aligned w/ a specific learning goal."",W1166&amp;"": ""&amp;vlookup(to_text(W1166),'1.Learning-Goals'!$A$3:$B$100,2,FALSE)))"),"")</f>
        <v/>
      </c>
      <c r="AB1166" s="48"/>
      <c r="AC1166" s="48"/>
      <c r="AD1166" s="48"/>
      <c r="AE1166" s="48"/>
      <c r="AF1166" s="48"/>
      <c r="AG1166" s="48"/>
      <c r="AH1166" s="48"/>
      <c r="AI1166" s="48"/>
    </row>
    <row r="1167">
      <c r="A1167" s="41"/>
      <c r="B1167" s="42" t="str">
        <f t="shared" si="1"/>
        <v/>
      </c>
      <c r="C1167" s="38" t="s">
        <v>3302</v>
      </c>
      <c r="D1167" s="43" t="s">
        <v>3303</v>
      </c>
      <c r="E1167" s="38" t="s">
        <v>3213</v>
      </c>
      <c r="F1167" s="38" t="s">
        <v>3214</v>
      </c>
      <c r="G1167" s="43" t="s">
        <v>60</v>
      </c>
      <c r="H1167" s="38" t="s">
        <v>3215</v>
      </c>
      <c r="I1167" s="43" t="s">
        <v>3216</v>
      </c>
      <c r="J1167" s="43" t="s">
        <v>3304</v>
      </c>
      <c r="K1167" s="50"/>
      <c r="L1167" s="50"/>
      <c r="M1167" s="50"/>
      <c r="N1167" s="50"/>
      <c r="O1167" s="44"/>
      <c r="P1167" s="44"/>
      <c r="Q1167" s="45">
        <v>44322.0</v>
      </c>
      <c r="R1167" s="46" t="str">
        <f>IFERROR(__xludf.DUMMYFUNCTION("if(isblank($A1167),"""",REGEXREPLACE($A1167,   "",?(\d),?"",  ""$1""&amp;""-""&amp;$H1167))"),"")</f>
        <v/>
      </c>
      <c r="S1167" s="47" t="b">
        <f t="shared" si="2"/>
        <v>0</v>
      </c>
      <c r="T1167" s="47" t="str">
        <f>IFERROR(__xludf.DUMMYFUNCTION("iferror(split(A1167,"","",TRUE,TRUE),"""")"),"")</f>
        <v/>
      </c>
      <c r="U1167" s="47"/>
      <c r="V1167" s="47"/>
      <c r="W1167" s="47"/>
      <c r="X1167" s="46" t="str">
        <f>IFERROR(__xludf.DUMMYFUNCTION("if(T1167="""","""",if($S1167,""Not aligned w/ a specific learning goal."",T1167&amp;"": ""&amp;vlookup(to_text(T1167),'1.Learning-Goals'!$A$3:$B$100,2,FALSE)))"),"")</f>
        <v/>
      </c>
      <c r="Y1167" s="46" t="str">
        <f>IFERROR(__xludf.DUMMYFUNCTION("if(U1167="""","""",if($S1167,""Not aligned w/ a specific learning goal."",U1167&amp;"": ""&amp;vlookup(to_text(U1167),'1.Learning-Goals'!$A$3:$B$100,2,FALSE)))"),"")</f>
        <v/>
      </c>
      <c r="Z1167" s="46" t="str">
        <f>IFERROR(__xludf.DUMMYFUNCTION("if(V1167="""","""",if($S1167,""Not aligned w/ a specific learning goal."",V1167&amp;"": ""&amp;vlookup(to_text(V1167),'1.Learning-Goals'!$A$3:$B$100,2,FALSE)))"),"")</f>
        <v/>
      </c>
      <c r="AA1167" s="46" t="str">
        <f>IFERROR(__xludf.DUMMYFUNCTION("if(W1167="""","""",if($S1167,""Not aligned w/ a specific learning goal."",W1167&amp;"": ""&amp;vlookup(to_text(W1167),'1.Learning-Goals'!$A$3:$B$100,2,FALSE)))"),"")</f>
        <v/>
      </c>
      <c r="AB1167" s="48"/>
      <c r="AC1167" s="48"/>
      <c r="AD1167" s="48"/>
      <c r="AE1167" s="48"/>
      <c r="AF1167" s="48"/>
      <c r="AG1167" s="48"/>
      <c r="AH1167" s="48"/>
      <c r="AI1167" s="48"/>
    </row>
    <row r="1168">
      <c r="A1168" s="41"/>
      <c r="B1168" s="42" t="str">
        <f t="shared" si="1"/>
        <v/>
      </c>
      <c r="C1168" s="38" t="s">
        <v>3305</v>
      </c>
      <c r="D1168" s="43" t="s">
        <v>3306</v>
      </c>
      <c r="E1168" s="38" t="s">
        <v>3213</v>
      </c>
      <c r="F1168" s="38" t="s">
        <v>3214</v>
      </c>
      <c r="G1168" s="43" t="s">
        <v>60</v>
      </c>
      <c r="H1168" s="38" t="s">
        <v>3215</v>
      </c>
      <c r="I1168" s="43" t="s">
        <v>3216</v>
      </c>
      <c r="J1168" s="43" t="s">
        <v>3304</v>
      </c>
      <c r="K1168" s="50"/>
      <c r="L1168" s="50"/>
      <c r="M1168" s="50"/>
      <c r="N1168" s="50"/>
      <c r="O1168" s="44"/>
      <c r="P1168" s="44"/>
      <c r="Q1168" s="45">
        <v>44322.0</v>
      </c>
      <c r="R1168" s="46" t="str">
        <f>IFERROR(__xludf.DUMMYFUNCTION("if(isblank($A1168),"""",REGEXREPLACE($A1168,   "",?(\d),?"",  ""$1""&amp;""-""&amp;$H1168))"),"")</f>
        <v/>
      </c>
      <c r="S1168" s="47" t="b">
        <f t="shared" si="2"/>
        <v>0</v>
      </c>
      <c r="T1168" s="47" t="str">
        <f>IFERROR(__xludf.DUMMYFUNCTION("iferror(split(A1168,"","",TRUE,TRUE),"""")"),"")</f>
        <v/>
      </c>
      <c r="U1168" s="47"/>
      <c r="V1168" s="47"/>
      <c r="W1168" s="47"/>
      <c r="X1168" s="46" t="str">
        <f>IFERROR(__xludf.DUMMYFUNCTION("if(T1168="""","""",if($S1168,""Not aligned w/ a specific learning goal."",T1168&amp;"": ""&amp;vlookup(to_text(T1168),'1.Learning-Goals'!$A$3:$B$100,2,FALSE)))"),"")</f>
        <v/>
      </c>
      <c r="Y1168" s="46" t="str">
        <f>IFERROR(__xludf.DUMMYFUNCTION("if(U1168="""","""",if($S1168,""Not aligned w/ a specific learning goal."",U1168&amp;"": ""&amp;vlookup(to_text(U1168),'1.Learning-Goals'!$A$3:$B$100,2,FALSE)))"),"")</f>
        <v/>
      </c>
      <c r="Z1168" s="46" t="str">
        <f>IFERROR(__xludf.DUMMYFUNCTION("if(V1168="""","""",if($S1168,""Not aligned w/ a specific learning goal."",V1168&amp;"": ""&amp;vlookup(to_text(V1168),'1.Learning-Goals'!$A$3:$B$100,2,FALSE)))"),"")</f>
        <v/>
      </c>
      <c r="AA1168" s="46" t="str">
        <f>IFERROR(__xludf.DUMMYFUNCTION("if(W1168="""","""",if($S1168,""Not aligned w/ a specific learning goal."",W1168&amp;"": ""&amp;vlookup(to_text(W1168),'1.Learning-Goals'!$A$3:$B$100,2,FALSE)))"),"")</f>
        <v/>
      </c>
      <c r="AB1168" s="48"/>
      <c r="AC1168" s="48"/>
      <c r="AD1168" s="48"/>
      <c r="AE1168" s="48"/>
      <c r="AF1168" s="48"/>
      <c r="AG1168" s="48"/>
      <c r="AH1168" s="48"/>
      <c r="AI1168" s="48"/>
    </row>
    <row r="1169">
      <c r="A1169" s="41"/>
      <c r="B1169" s="42" t="str">
        <f t="shared" si="1"/>
        <v/>
      </c>
      <c r="C1169" s="38" t="s">
        <v>3307</v>
      </c>
      <c r="D1169" s="43" t="s">
        <v>3308</v>
      </c>
      <c r="E1169" s="38" t="s">
        <v>3213</v>
      </c>
      <c r="F1169" s="38" t="s">
        <v>3214</v>
      </c>
      <c r="G1169" s="43" t="s">
        <v>60</v>
      </c>
      <c r="H1169" s="38" t="s">
        <v>3215</v>
      </c>
      <c r="I1169" s="43" t="s">
        <v>3216</v>
      </c>
      <c r="J1169" s="43" t="s">
        <v>3304</v>
      </c>
      <c r="K1169" s="50"/>
      <c r="L1169" s="50"/>
      <c r="M1169" s="50"/>
      <c r="N1169" s="50"/>
      <c r="O1169" s="44"/>
      <c r="P1169" s="44"/>
      <c r="Q1169" s="45">
        <v>44322.0</v>
      </c>
      <c r="R1169" s="46" t="str">
        <f>IFERROR(__xludf.DUMMYFUNCTION("if(isblank($A1169),"""",REGEXREPLACE($A1169,   "",?(\d),?"",  ""$1""&amp;""-""&amp;$H1169))"),"")</f>
        <v/>
      </c>
      <c r="S1169" s="47" t="b">
        <f t="shared" si="2"/>
        <v>0</v>
      </c>
      <c r="T1169" s="47" t="str">
        <f>IFERROR(__xludf.DUMMYFUNCTION("iferror(split(A1169,"","",TRUE,TRUE),"""")"),"")</f>
        <v/>
      </c>
      <c r="U1169" s="47"/>
      <c r="V1169" s="47"/>
      <c r="W1169" s="47"/>
      <c r="X1169" s="46" t="str">
        <f>IFERROR(__xludf.DUMMYFUNCTION("if(T1169="""","""",if($S1169,""Not aligned w/ a specific learning goal."",T1169&amp;"": ""&amp;vlookup(to_text(T1169),'1.Learning-Goals'!$A$3:$B$100,2,FALSE)))"),"")</f>
        <v/>
      </c>
      <c r="Y1169" s="46" t="str">
        <f>IFERROR(__xludf.DUMMYFUNCTION("if(U1169="""","""",if($S1169,""Not aligned w/ a specific learning goal."",U1169&amp;"": ""&amp;vlookup(to_text(U1169),'1.Learning-Goals'!$A$3:$B$100,2,FALSE)))"),"")</f>
        <v/>
      </c>
      <c r="Z1169" s="46" t="str">
        <f>IFERROR(__xludf.DUMMYFUNCTION("if(V1169="""","""",if($S1169,""Not aligned w/ a specific learning goal."",V1169&amp;"": ""&amp;vlookup(to_text(V1169),'1.Learning-Goals'!$A$3:$B$100,2,FALSE)))"),"")</f>
        <v/>
      </c>
      <c r="AA1169" s="46" t="str">
        <f>IFERROR(__xludf.DUMMYFUNCTION("if(W1169="""","""",if($S1169,""Not aligned w/ a specific learning goal."",W1169&amp;"": ""&amp;vlookup(to_text(W1169),'1.Learning-Goals'!$A$3:$B$100,2,FALSE)))"),"")</f>
        <v/>
      </c>
      <c r="AB1169" s="48"/>
      <c r="AC1169" s="48"/>
      <c r="AD1169" s="48"/>
      <c r="AE1169" s="48"/>
      <c r="AF1169" s="48"/>
      <c r="AG1169" s="48"/>
      <c r="AH1169" s="48"/>
      <c r="AI1169" s="48"/>
    </row>
    <row r="1170">
      <c r="A1170" s="49" t="s">
        <v>16</v>
      </c>
      <c r="B1170" s="42" t="str">
        <f t="shared" si="1"/>
        <v>3: Test hypotheses by interpreting histograms, scatter plots, and boxplots of real biological data</v>
      </c>
      <c r="C1170" s="38" t="s">
        <v>3309</v>
      </c>
      <c r="D1170" s="43" t="s">
        <v>3310</v>
      </c>
      <c r="E1170" s="38" t="s">
        <v>3213</v>
      </c>
      <c r="F1170" s="38" t="s">
        <v>3214</v>
      </c>
      <c r="G1170" s="43" t="s">
        <v>60</v>
      </c>
      <c r="H1170" s="38" t="s">
        <v>3215</v>
      </c>
      <c r="I1170" s="43" t="s">
        <v>3216</v>
      </c>
      <c r="J1170" s="43" t="s">
        <v>3304</v>
      </c>
      <c r="K1170" s="50"/>
      <c r="L1170" s="50"/>
      <c r="M1170" s="50"/>
      <c r="N1170" s="50"/>
      <c r="O1170" s="44"/>
      <c r="P1170" s="44"/>
      <c r="Q1170" s="45">
        <v>44322.0</v>
      </c>
      <c r="R1170" s="46" t="str">
        <f>IFERROR(__xludf.DUMMYFUNCTION("if(isblank($A1170),"""",REGEXREPLACE($A1170,   "",?(\d),?"",  ""$1""&amp;""-""&amp;$H1170))"),"3-Science")</f>
        <v>3-Science</v>
      </c>
      <c r="S1170" s="47" t="b">
        <f t="shared" si="2"/>
        <v>0</v>
      </c>
      <c r="T1170" s="47">
        <f>IFERROR(__xludf.DUMMYFUNCTION("iferror(split(A1170,"","",TRUE,TRUE),"""")"),3.0)</f>
        <v>3</v>
      </c>
      <c r="U1170" s="47"/>
      <c r="V1170" s="47"/>
      <c r="W1170" s="47"/>
      <c r="X1170" s="46" t="str">
        <f>IFERROR(__xludf.DUMMYFUNCTION("if(T1170="""","""",if($S1170,""Not aligned w/ a specific learning goal."",T1170&amp;"": ""&amp;vlookup(to_text(T1170),'1.Learning-Goals'!$A$3:$B$100,2,FALSE)))"),"3: Test hypotheses by interpreting histograms, scatter plots, and boxplots of real biological data")</f>
        <v>3: Test hypotheses by interpreting histograms, scatter plots, and boxplots of real biological data</v>
      </c>
      <c r="Y1170" s="46" t="str">
        <f>IFERROR(__xludf.DUMMYFUNCTION("if(U1170="""","""",if($S1170,""Not aligned w/ a specific learning goal."",U1170&amp;"": ""&amp;vlookup(to_text(U1170),'1.Learning-Goals'!$A$3:$B$100,2,FALSE)))"),"")</f>
        <v/>
      </c>
      <c r="Z1170" s="46" t="str">
        <f>IFERROR(__xludf.DUMMYFUNCTION("if(V1170="""","""",if($S1170,""Not aligned w/ a specific learning goal."",V1170&amp;"": ""&amp;vlookup(to_text(V1170),'1.Learning-Goals'!$A$3:$B$100,2,FALSE)))"),"")</f>
        <v/>
      </c>
      <c r="AA1170" s="46" t="str">
        <f>IFERROR(__xludf.DUMMYFUNCTION("if(W1170="""","""",if($S1170,""Not aligned w/ a specific learning goal."",W1170&amp;"": ""&amp;vlookup(to_text(W1170),'1.Learning-Goals'!$A$3:$B$100,2,FALSE)))"),"")</f>
        <v/>
      </c>
      <c r="AB1170" s="48"/>
      <c r="AC1170" s="48"/>
      <c r="AD1170" s="48"/>
      <c r="AE1170" s="48"/>
      <c r="AF1170" s="48"/>
      <c r="AG1170" s="48"/>
      <c r="AH1170" s="48"/>
      <c r="AI1170" s="48"/>
    </row>
    <row r="1171">
      <c r="A1171" s="49" t="s">
        <v>18</v>
      </c>
      <c r="B1171" s="42" t="str">
        <f t="shared" si="1"/>
        <v>4: Understand that biological data are variable and use statistical language (e.g. mean, range) and data visualization to describe such variation</v>
      </c>
      <c r="C1171" s="38" t="s">
        <v>3311</v>
      </c>
      <c r="D1171" s="43" t="s">
        <v>3312</v>
      </c>
      <c r="E1171" s="38" t="s">
        <v>3213</v>
      </c>
      <c r="F1171" s="38" t="s">
        <v>3214</v>
      </c>
      <c r="G1171" s="43" t="s">
        <v>60</v>
      </c>
      <c r="H1171" s="38" t="s">
        <v>3215</v>
      </c>
      <c r="I1171" s="43" t="s">
        <v>3216</v>
      </c>
      <c r="J1171" s="43" t="s">
        <v>3304</v>
      </c>
      <c r="K1171" s="50"/>
      <c r="L1171" s="50"/>
      <c r="M1171" s="50"/>
      <c r="N1171" s="50"/>
      <c r="O1171" s="44"/>
      <c r="P1171" s="44"/>
      <c r="Q1171" s="45">
        <v>44322.0</v>
      </c>
      <c r="R1171" s="46" t="str">
        <f>IFERROR(__xludf.DUMMYFUNCTION("if(isblank($A1171),"""",REGEXREPLACE($A1171,   "",?(\d),?"",  ""$1""&amp;""-""&amp;$H1171))"),"4-Science")</f>
        <v>4-Science</v>
      </c>
      <c r="S1171" s="47" t="b">
        <f t="shared" si="2"/>
        <v>0</v>
      </c>
      <c r="T1171" s="47">
        <f>IFERROR(__xludf.DUMMYFUNCTION("iferror(split(A1171,"","",TRUE,TRUE),"""")"),4.0)</f>
        <v>4</v>
      </c>
      <c r="U1171" s="47"/>
      <c r="V1171" s="47"/>
      <c r="W1171" s="47"/>
      <c r="X1171" s="46" t="str">
        <f>IFERROR(__xludf.DUMMYFUNCTION("if(T1171="""","""",if($S1171,""Not aligned w/ a specific learning goal."",T1171&amp;"": ""&amp;vlookup(to_text(T1171),'1.Learning-Goals'!$A$3:$B$100,2,FALSE)))"),"4: Understand that biological data are variable and use statistical language (e.g. mean, range) and data visualization to describe such variation")</f>
        <v>4: Understand that biological data are variable and use statistical language (e.g. mean, range) and data visualization to describe such variation</v>
      </c>
      <c r="Y1171" s="46" t="str">
        <f>IFERROR(__xludf.DUMMYFUNCTION("if(U1171="""","""",if($S1171,""Not aligned w/ a specific learning goal."",U1171&amp;"": ""&amp;vlookup(to_text(U1171),'1.Learning-Goals'!$A$3:$B$100,2,FALSE)))"),"")</f>
        <v/>
      </c>
      <c r="Z1171" s="46" t="str">
        <f>IFERROR(__xludf.DUMMYFUNCTION("if(V1171="""","""",if($S1171,""Not aligned w/ a specific learning goal."",V1171&amp;"": ""&amp;vlookup(to_text(V1171),'1.Learning-Goals'!$A$3:$B$100,2,FALSE)))"),"")</f>
        <v/>
      </c>
      <c r="AA1171" s="46" t="str">
        <f>IFERROR(__xludf.DUMMYFUNCTION("if(W1171="""","""",if($S1171,""Not aligned w/ a specific learning goal."",W1171&amp;"": ""&amp;vlookup(to_text(W1171),'1.Learning-Goals'!$A$3:$B$100,2,FALSE)))"),"")</f>
        <v/>
      </c>
      <c r="AB1171" s="48"/>
      <c r="AC1171" s="48"/>
      <c r="AD1171" s="48"/>
      <c r="AE1171" s="48"/>
      <c r="AF1171" s="48"/>
      <c r="AG1171" s="48"/>
      <c r="AH1171" s="48"/>
      <c r="AI1171" s="48"/>
    </row>
    <row r="1172">
      <c r="A1172" s="49"/>
      <c r="B1172" s="42" t="str">
        <f t="shared" si="1"/>
        <v/>
      </c>
      <c r="C1172" s="38" t="s">
        <v>3313</v>
      </c>
      <c r="D1172" s="43" t="s">
        <v>3314</v>
      </c>
      <c r="E1172" s="38" t="s">
        <v>3213</v>
      </c>
      <c r="F1172" s="38" t="s">
        <v>3214</v>
      </c>
      <c r="G1172" s="43" t="s">
        <v>60</v>
      </c>
      <c r="H1172" s="38" t="s">
        <v>3215</v>
      </c>
      <c r="I1172" s="43" t="s">
        <v>3216</v>
      </c>
      <c r="J1172" s="43" t="s">
        <v>3304</v>
      </c>
      <c r="K1172" s="50"/>
      <c r="L1172" s="50"/>
      <c r="M1172" s="50"/>
      <c r="N1172" s="50"/>
      <c r="O1172" s="44"/>
      <c r="P1172" s="44"/>
      <c r="Q1172" s="45">
        <v>44322.0</v>
      </c>
      <c r="R1172" s="46" t="str">
        <f>IFERROR(__xludf.DUMMYFUNCTION("if(isblank($A1172),"""",REGEXREPLACE($A1172,   "",?(\d),?"",  ""$1""&amp;""-""&amp;$H1172))"),"")</f>
        <v/>
      </c>
      <c r="S1172" s="47" t="b">
        <f t="shared" si="2"/>
        <v>0</v>
      </c>
      <c r="T1172" s="47" t="str">
        <f>IFERROR(__xludf.DUMMYFUNCTION("iferror(split(A1172,"","",TRUE,TRUE),"""")"),"")</f>
        <v/>
      </c>
      <c r="U1172" s="47"/>
      <c r="V1172" s="47"/>
      <c r="W1172" s="47"/>
      <c r="X1172" s="46" t="str">
        <f>IFERROR(__xludf.DUMMYFUNCTION("if(T1172="""","""",if($S1172,""Not aligned w/ a specific learning goal."",T1172&amp;"": ""&amp;vlookup(to_text(T1172),'1.Learning-Goals'!$A$3:$B$100,2,FALSE)))"),"")</f>
        <v/>
      </c>
      <c r="Y1172" s="46" t="str">
        <f>IFERROR(__xludf.DUMMYFUNCTION("if(U1172="""","""",if($S1172,""Not aligned w/ a specific learning goal."",U1172&amp;"": ""&amp;vlookup(to_text(U1172),'1.Learning-Goals'!$A$3:$B$100,2,FALSE)))"),"")</f>
        <v/>
      </c>
      <c r="Z1172" s="46" t="str">
        <f>IFERROR(__xludf.DUMMYFUNCTION("if(V1172="""","""",if($S1172,""Not aligned w/ a specific learning goal."",V1172&amp;"": ""&amp;vlookup(to_text(V1172),'1.Learning-Goals'!$A$3:$B$100,2,FALSE)))"),"")</f>
        <v/>
      </c>
      <c r="AA1172" s="46" t="str">
        <f>IFERROR(__xludf.DUMMYFUNCTION("if(W1172="""","""",if($S1172,""Not aligned w/ a specific learning goal."",W1172&amp;"": ""&amp;vlookup(to_text(W1172),'1.Learning-Goals'!$A$3:$B$100,2,FALSE)))"),"")</f>
        <v/>
      </c>
      <c r="AB1172" s="48"/>
      <c r="AC1172" s="48"/>
      <c r="AD1172" s="48"/>
      <c r="AE1172" s="48"/>
      <c r="AF1172" s="48"/>
      <c r="AG1172" s="48"/>
      <c r="AH1172" s="48"/>
      <c r="AI1172" s="48"/>
    </row>
    <row r="1173">
      <c r="A1173" s="41"/>
      <c r="B1173" s="42" t="str">
        <f t="shared" si="1"/>
        <v/>
      </c>
      <c r="C1173" s="38" t="s">
        <v>3315</v>
      </c>
      <c r="D1173" s="43" t="s">
        <v>3316</v>
      </c>
      <c r="E1173" s="38" t="s">
        <v>3213</v>
      </c>
      <c r="F1173" s="38" t="s">
        <v>3214</v>
      </c>
      <c r="G1173" s="43" t="s">
        <v>60</v>
      </c>
      <c r="H1173" s="38" t="s">
        <v>3215</v>
      </c>
      <c r="I1173" s="43" t="s">
        <v>3216</v>
      </c>
      <c r="J1173" s="43" t="s">
        <v>3304</v>
      </c>
      <c r="K1173" s="50"/>
      <c r="L1173" s="50"/>
      <c r="M1173" s="50"/>
      <c r="N1173" s="50"/>
      <c r="O1173" s="44"/>
      <c r="P1173" s="44"/>
      <c r="Q1173" s="45">
        <v>44322.0</v>
      </c>
      <c r="R1173" s="46" t="str">
        <f>IFERROR(__xludf.DUMMYFUNCTION("if(isblank($A1173),"""",REGEXREPLACE($A1173,   "",?(\d),?"",  ""$1""&amp;""-""&amp;$H1173))"),"")</f>
        <v/>
      </c>
      <c r="S1173" s="47" t="b">
        <f t="shared" si="2"/>
        <v>0</v>
      </c>
      <c r="T1173" s="47" t="str">
        <f>IFERROR(__xludf.DUMMYFUNCTION("iferror(split(A1173,"","",TRUE,TRUE),"""")"),"")</f>
        <v/>
      </c>
      <c r="U1173" s="47"/>
      <c r="V1173" s="47"/>
      <c r="W1173" s="47"/>
      <c r="X1173" s="46" t="str">
        <f>IFERROR(__xludf.DUMMYFUNCTION("if(T1173="""","""",if($S1173,""Not aligned w/ a specific learning goal."",T1173&amp;"": ""&amp;vlookup(to_text(T1173),'1.Learning-Goals'!$A$3:$B$100,2,FALSE)))"),"")</f>
        <v/>
      </c>
      <c r="Y1173" s="46" t="str">
        <f>IFERROR(__xludf.DUMMYFUNCTION("if(U1173="""","""",if($S1173,""Not aligned w/ a specific learning goal."",U1173&amp;"": ""&amp;vlookup(to_text(U1173),'1.Learning-Goals'!$A$3:$B$100,2,FALSE)))"),"")</f>
        <v/>
      </c>
      <c r="Z1173" s="46" t="str">
        <f>IFERROR(__xludf.DUMMYFUNCTION("if(V1173="""","""",if($S1173,""Not aligned w/ a specific learning goal."",V1173&amp;"": ""&amp;vlookup(to_text(V1173),'1.Learning-Goals'!$A$3:$B$100,2,FALSE)))"),"")</f>
        <v/>
      </c>
      <c r="AA1173" s="46" t="str">
        <f>IFERROR(__xludf.DUMMYFUNCTION("if(W1173="""","""",if($S1173,""Not aligned w/ a specific learning goal."",W1173&amp;"": ""&amp;vlookup(to_text(W1173),'1.Learning-Goals'!$A$3:$B$100,2,FALSE)))"),"")</f>
        <v/>
      </c>
      <c r="AB1173" s="48"/>
      <c r="AC1173" s="48"/>
      <c r="AD1173" s="48"/>
      <c r="AE1173" s="48"/>
      <c r="AF1173" s="48"/>
      <c r="AG1173" s="48"/>
      <c r="AH1173" s="48"/>
      <c r="AI1173" s="48"/>
    </row>
    <row r="1174">
      <c r="A1174" s="41"/>
      <c r="B1174" s="42" t="str">
        <f t="shared" si="1"/>
        <v/>
      </c>
      <c r="C1174" s="38" t="s">
        <v>3317</v>
      </c>
      <c r="D1174" s="43" t="s">
        <v>3318</v>
      </c>
      <c r="E1174" s="38" t="s">
        <v>3213</v>
      </c>
      <c r="F1174" s="38" t="s">
        <v>3214</v>
      </c>
      <c r="G1174" s="43" t="s">
        <v>60</v>
      </c>
      <c r="H1174" s="38" t="s">
        <v>3215</v>
      </c>
      <c r="I1174" s="43" t="s">
        <v>3216</v>
      </c>
      <c r="J1174" s="43" t="s">
        <v>3304</v>
      </c>
      <c r="K1174" s="50"/>
      <c r="L1174" s="50"/>
      <c r="M1174" s="50"/>
      <c r="N1174" s="50"/>
      <c r="O1174" s="44"/>
      <c r="P1174" s="44"/>
      <c r="Q1174" s="45">
        <v>44322.0</v>
      </c>
      <c r="R1174" s="46" t="str">
        <f>IFERROR(__xludf.DUMMYFUNCTION("if(isblank($A1174),"""",REGEXREPLACE($A1174,   "",?(\d),?"",  ""$1""&amp;""-""&amp;$H1174))"),"")</f>
        <v/>
      </c>
      <c r="S1174" s="47" t="b">
        <f t="shared" si="2"/>
        <v>0</v>
      </c>
      <c r="T1174" s="47" t="str">
        <f>IFERROR(__xludf.DUMMYFUNCTION("iferror(split(A1174,"","",TRUE,TRUE),"""")"),"")</f>
        <v/>
      </c>
      <c r="U1174" s="47"/>
      <c r="V1174" s="47"/>
      <c r="W1174" s="47"/>
      <c r="X1174" s="46" t="str">
        <f>IFERROR(__xludf.DUMMYFUNCTION("if(T1174="""","""",if($S1174,""Not aligned w/ a specific learning goal."",T1174&amp;"": ""&amp;vlookup(to_text(T1174),'1.Learning-Goals'!$A$3:$B$100,2,FALSE)))"),"")</f>
        <v/>
      </c>
      <c r="Y1174" s="46" t="str">
        <f>IFERROR(__xludf.DUMMYFUNCTION("if(U1174="""","""",if($S1174,""Not aligned w/ a specific learning goal."",U1174&amp;"": ""&amp;vlookup(to_text(U1174),'1.Learning-Goals'!$A$3:$B$100,2,FALSE)))"),"")</f>
        <v/>
      </c>
      <c r="Z1174" s="46" t="str">
        <f>IFERROR(__xludf.DUMMYFUNCTION("if(V1174="""","""",if($S1174,""Not aligned w/ a specific learning goal."",V1174&amp;"": ""&amp;vlookup(to_text(V1174),'1.Learning-Goals'!$A$3:$B$100,2,FALSE)))"),"")</f>
        <v/>
      </c>
      <c r="AA1174" s="46" t="str">
        <f>IFERROR(__xludf.DUMMYFUNCTION("if(W1174="""","""",if($S1174,""Not aligned w/ a specific learning goal."",W1174&amp;"": ""&amp;vlookup(to_text(W1174),'1.Learning-Goals'!$A$3:$B$100,2,FALSE)))"),"")</f>
        <v/>
      </c>
      <c r="AB1174" s="48"/>
      <c r="AC1174" s="48"/>
      <c r="AD1174" s="48"/>
      <c r="AE1174" s="48"/>
      <c r="AF1174" s="48"/>
      <c r="AG1174" s="48"/>
      <c r="AH1174" s="48"/>
      <c r="AI1174" s="48"/>
    </row>
    <row r="1175">
      <c r="A1175" s="49"/>
      <c r="B1175" s="42" t="str">
        <f t="shared" si="1"/>
        <v/>
      </c>
      <c r="C1175" s="38" t="s">
        <v>3319</v>
      </c>
      <c r="D1175" s="43" t="s">
        <v>3320</v>
      </c>
      <c r="E1175" s="38" t="s">
        <v>3213</v>
      </c>
      <c r="F1175" s="38" t="s">
        <v>3214</v>
      </c>
      <c r="G1175" s="43" t="s">
        <v>65</v>
      </c>
      <c r="H1175" s="38" t="s">
        <v>3215</v>
      </c>
      <c r="I1175" s="43" t="s">
        <v>3216</v>
      </c>
      <c r="J1175" s="43" t="s">
        <v>3304</v>
      </c>
      <c r="K1175" s="50"/>
      <c r="L1175" s="50"/>
      <c r="M1175" s="50"/>
      <c r="N1175" s="50"/>
      <c r="O1175" s="44"/>
      <c r="P1175" s="44"/>
      <c r="Q1175" s="45">
        <v>44451.0</v>
      </c>
      <c r="R1175" s="46" t="str">
        <f>IFERROR(__xludf.DUMMYFUNCTION("if(isblank($A1175),"""",REGEXREPLACE($A1175,   "",?(\d),?"",  ""$1""&amp;""-""&amp;$H1175))"),"")</f>
        <v/>
      </c>
      <c r="S1175" s="47" t="b">
        <f t="shared" si="2"/>
        <v>0</v>
      </c>
      <c r="T1175" s="47" t="str">
        <f>IFERROR(__xludf.DUMMYFUNCTION("iferror(split(A1175,"","",TRUE,TRUE),"""")"),"")</f>
        <v/>
      </c>
      <c r="U1175" s="47"/>
      <c r="V1175" s="47"/>
      <c r="W1175" s="47"/>
      <c r="X1175" s="46" t="str">
        <f>IFERROR(__xludf.DUMMYFUNCTION("if(T1175="""","""",if($S1175,""Not aligned w/ a specific learning goal."",T1175&amp;"": ""&amp;vlookup(to_text(T1175),'1.Learning-Goals'!$A$3:$B$100,2,FALSE)))"),"")</f>
        <v/>
      </c>
      <c r="Y1175" s="46" t="str">
        <f>IFERROR(__xludf.DUMMYFUNCTION("if(U1175="""","""",if($S1175,""Not aligned w/ a specific learning goal."",U1175&amp;"": ""&amp;vlookup(to_text(U1175),'1.Learning-Goals'!$A$3:$B$100,2,FALSE)))"),"")</f>
        <v/>
      </c>
      <c r="Z1175" s="46" t="str">
        <f>IFERROR(__xludf.DUMMYFUNCTION("if(V1175="""","""",if($S1175,""Not aligned w/ a specific learning goal."",V1175&amp;"": ""&amp;vlookup(to_text(V1175),'1.Learning-Goals'!$A$3:$B$100,2,FALSE)))"),"")</f>
        <v/>
      </c>
      <c r="AA1175" s="46" t="str">
        <f>IFERROR(__xludf.DUMMYFUNCTION("if(W1175="""","""",if($S1175,""Not aligned w/ a specific learning goal."",W1175&amp;"": ""&amp;vlookup(to_text(W1175),'1.Learning-Goals'!$A$3:$B$100,2,FALSE)))"),"")</f>
        <v/>
      </c>
      <c r="AB1175" s="48"/>
      <c r="AC1175" s="48"/>
      <c r="AD1175" s="48"/>
      <c r="AE1175" s="48"/>
      <c r="AF1175" s="48"/>
      <c r="AG1175" s="48"/>
      <c r="AH1175" s="48"/>
      <c r="AI1175" s="48"/>
    </row>
    <row r="1176">
      <c r="A1176" s="49"/>
      <c r="B1176" s="42" t="str">
        <f t="shared" si="1"/>
        <v/>
      </c>
      <c r="C1176" s="38" t="s">
        <v>3321</v>
      </c>
      <c r="D1176" s="43" t="s">
        <v>3322</v>
      </c>
      <c r="E1176" s="38" t="s">
        <v>3213</v>
      </c>
      <c r="F1176" s="38" t="s">
        <v>3214</v>
      </c>
      <c r="G1176" s="43" t="s">
        <v>65</v>
      </c>
      <c r="H1176" s="38" t="s">
        <v>3215</v>
      </c>
      <c r="I1176" s="43" t="s">
        <v>3216</v>
      </c>
      <c r="J1176" s="43" t="s">
        <v>3304</v>
      </c>
      <c r="K1176" s="50"/>
      <c r="L1176" s="50"/>
      <c r="M1176" s="50"/>
      <c r="N1176" s="50"/>
      <c r="O1176" s="44"/>
      <c r="P1176" s="44"/>
      <c r="Q1176" s="45">
        <v>44451.0</v>
      </c>
      <c r="R1176" s="46" t="str">
        <f>IFERROR(__xludf.DUMMYFUNCTION("if(isblank($A1176),"""",REGEXREPLACE($A1176,   "",?(\d),?"",  ""$1""&amp;""-""&amp;$H1176))"),"")</f>
        <v/>
      </c>
      <c r="S1176" s="47" t="b">
        <f t="shared" si="2"/>
        <v>0</v>
      </c>
      <c r="T1176" s="47" t="str">
        <f>IFERROR(__xludf.DUMMYFUNCTION("iferror(split(A1176,"","",TRUE,TRUE),"""")"),"")</f>
        <v/>
      </c>
      <c r="U1176" s="47"/>
      <c r="V1176" s="47"/>
      <c r="W1176" s="47"/>
      <c r="X1176" s="46" t="str">
        <f>IFERROR(__xludf.DUMMYFUNCTION("if(T1176="""","""",if($S1176,""Not aligned w/ a specific learning goal."",T1176&amp;"": ""&amp;vlookup(to_text(T1176),'1.Learning-Goals'!$A$3:$B$100,2,FALSE)))"),"")</f>
        <v/>
      </c>
      <c r="Y1176" s="46" t="str">
        <f>IFERROR(__xludf.DUMMYFUNCTION("if(U1176="""","""",if($S1176,""Not aligned w/ a specific learning goal."",U1176&amp;"": ""&amp;vlookup(to_text(U1176),'1.Learning-Goals'!$A$3:$B$100,2,FALSE)))"),"")</f>
        <v/>
      </c>
      <c r="Z1176" s="46" t="str">
        <f>IFERROR(__xludf.DUMMYFUNCTION("if(V1176="""","""",if($S1176,""Not aligned w/ a specific learning goal."",V1176&amp;"": ""&amp;vlookup(to_text(V1176),'1.Learning-Goals'!$A$3:$B$100,2,FALSE)))"),"")</f>
        <v/>
      </c>
      <c r="AA1176" s="46" t="str">
        <f>IFERROR(__xludf.DUMMYFUNCTION("if(W1176="""","""",if($S1176,""Not aligned w/ a specific learning goal."",W1176&amp;"": ""&amp;vlookup(to_text(W1176),'1.Learning-Goals'!$A$3:$B$100,2,FALSE)))"),"")</f>
        <v/>
      </c>
      <c r="AB1176" s="48"/>
      <c r="AC1176" s="48"/>
      <c r="AD1176" s="48"/>
      <c r="AE1176" s="48"/>
      <c r="AF1176" s="48"/>
      <c r="AG1176" s="48"/>
      <c r="AH1176" s="48"/>
      <c r="AI1176" s="48"/>
    </row>
    <row r="1177">
      <c r="A1177" s="41"/>
      <c r="B1177" s="42" t="str">
        <f t="shared" si="1"/>
        <v/>
      </c>
      <c r="C1177" s="38" t="s">
        <v>3323</v>
      </c>
      <c r="D1177" s="43" t="s">
        <v>3324</v>
      </c>
      <c r="E1177" s="38" t="s">
        <v>3213</v>
      </c>
      <c r="F1177" s="38" t="s">
        <v>3214</v>
      </c>
      <c r="G1177" s="43" t="s">
        <v>65</v>
      </c>
      <c r="H1177" s="38" t="s">
        <v>3215</v>
      </c>
      <c r="I1177" s="43" t="s">
        <v>3216</v>
      </c>
      <c r="J1177" s="43" t="s">
        <v>3304</v>
      </c>
      <c r="K1177" s="50"/>
      <c r="L1177" s="50"/>
      <c r="M1177" s="50"/>
      <c r="N1177" s="50"/>
      <c r="O1177" s="44"/>
      <c r="P1177" s="44"/>
      <c r="Q1177" s="45">
        <v>44451.0</v>
      </c>
      <c r="R1177" s="46" t="str">
        <f>IFERROR(__xludf.DUMMYFUNCTION("if(isblank($A1177),"""",REGEXREPLACE($A1177,   "",?(\d),?"",  ""$1""&amp;""-""&amp;$H1177))"),"")</f>
        <v/>
      </c>
      <c r="S1177" s="47" t="b">
        <f t="shared" si="2"/>
        <v>0</v>
      </c>
      <c r="T1177" s="47" t="str">
        <f>IFERROR(__xludf.DUMMYFUNCTION("iferror(split(A1177,"","",TRUE,TRUE),"""")"),"")</f>
        <v/>
      </c>
      <c r="U1177" s="47"/>
      <c r="V1177" s="47"/>
      <c r="W1177" s="47"/>
      <c r="X1177" s="46" t="str">
        <f>IFERROR(__xludf.DUMMYFUNCTION("if(T1177="""","""",if($S1177,""Not aligned w/ a specific learning goal."",T1177&amp;"": ""&amp;vlookup(to_text(T1177),'1.Learning-Goals'!$A$3:$B$100,2,FALSE)))"),"")</f>
        <v/>
      </c>
      <c r="Y1177" s="46" t="str">
        <f>IFERROR(__xludf.DUMMYFUNCTION("if(U1177="""","""",if($S1177,""Not aligned w/ a specific learning goal."",U1177&amp;"": ""&amp;vlookup(to_text(U1177),'1.Learning-Goals'!$A$3:$B$100,2,FALSE)))"),"")</f>
        <v/>
      </c>
      <c r="Z1177" s="46" t="str">
        <f>IFERROR(__xludf.DUMMYFUNCTION("if(V1177="""","""",if($S1177,""Not aligned w/ a specific learning goal."",V1177&amp;"": ""&amp;vlookup(to_text(V1177),'1.Learning-Goals'!$A$3:$B$100,2,FALSE)))"),"")</f>
        <v/>
      </c>
      <c r="AA1177" s="46" t="str">
        <f>IFERROR(__xludf.DUMMYFUNCTION("if(W1177="""","""",if($S1177,""Not aligned w/ a specific learning goal."",W1177&amp;"": ""&amp;vlookup(to_text(W1177),'1.Learning-Goals'!$A$3:$B$100,2,FALSE)))"),"")</f>
        <v/>
      </c>
      <c r="AB1177" s="48"/>
      <c r="AC1177" s="48"/>
      <c r="AD1177" s="48"/>
      <c r="AE1177" s="48"/>
      <c r="AF1177" s="48"/>
      <c r="AG1177" s="48"/>
      <c r="AH1177" s="48"/>
      <c r="AI1177" s="48"/>
    </row>
    <row r="1178">
      <c r="A1178" s="41"/>
      <c r="B1178" s="42" t="str">
        <f t="shared" si="1"/>
        <v/>
      </c>
      <c r="C1178" s="38" t="s">
        <v>3325</v>
      </c>
      <c r="D1178" s="43" t="s">
        <v>3326</v>
      </c>
      <c r="E1178" s="38" t="s">
        <v>3213</v>
      </c>
      <c r="F1178" s="38" t="s">
        <v>3214</v>
      </c>
      <c r="G1178" s="43" t="s">
        <v>65</v>
      </c>
      <c r="H1178" s="38" t="s">
        <v>3215</v>
      </c>
      <c r="I1178" s="43" t="s">
        <v>3216</v>
      </c>
      <c r="J1178" s="43" t="s">
        <v>3304</v>
      </c>
      <c r="K1178" s="50"/>
      <c r="L1178" s="50"/>
      <c r="M1178" s="50"/>
      <c r="N1178" s="50"/>
      <c r="O1178" s="44"/>
      <c r="P1178" s="44"/>
      <c r="Q1178" s="45">
        <v>44451.0</v>
      </c>
      <c r="R1178" s="46" t="str">
        <f>IFERROR(__xludf.DUMMYFUNCTION("if(isblank($A1178),"""",REGEXREPLACE($A1178,   "",?(\d),?"",  ""$1""&amp;""-""&amp;$H1178))"),"")</f>
        <v/>
      </c>
      <c r="S1178" s="47" t="b">
        <f t="shared" si="2"/>
        <v>0</v>
      </c>
      <c r="T1178" s="47" t="str">
        <f>IFERROR(__xludf.DUMMYFUNCTION("iferror(split(A1178,"","",TRUE,TRUE),"""")"),"")</f>
        <v/>
      </c>
      <c r="U1178" s="47"/>
      <c r="V1178" s="47"/>
      <c r="W1178" s="47"/>
      <c r="X1178" s="46" t="str">
        <f>IFERROR(__xludf.DUMMYFUNCTION("if(T1178="""","""",if($S1178,""Not aligned w/ a specific learning goal."",T1178&amp;"": ""&amp;vlookup(to_text(T1178),'1.Learning-Goals'!$A$3:$B$100,2,FALSE)))"),"")</f>
        <v/>
      </c>
      <c r="Y1178" s="46" t="str">
        <f>IFERROR(__xludf.DUMMYFUNCTION("if(U1178="""","""",if($S1178,""Not aligned w/ a specific learning goal."",U1178&amp;"": ""&amp;vlookup(to_text(U1178),'1.Learning-Goals'!$A$3:$B$100,2,FALSE)))"),"")</f>
        <v/>
      </c>
      <c r="Z1178" s="46" t="str">
        <f>IFERROR(__xludf.DUMMYFUNCTION("if(V1178="""","""",if($S1178,""Not aligned w/ a specific learning goal."",V1178&amp;"": ""&amp;vlookup(to_text(V1178),'1.Learning-Goals'!$A$3:$B$100,2,FALSE)))"),"")</f>
        <v/>
      </c>
      <c r="AA1178" s="46" t="str">
        <f>IFERROR(__xludf.DUMMYFUNCTION("if(W1178="""","""",if($S1178,""Not aligned w/ a specific learning goal."",W1178&amp;"": ""&amp;vlookup(to_text(W1178),'1.Learning-Goals'!$A$3:$B$100,2,FALSE)))"),"")</f>
        <v/>
      </c>
      <c r="AB1178" s="48"/>
      <c r="AC1178" s="48"/>
      <c r="AD1178" s="48"/>
      <c r="AE1178" s="48"/>
      <c r="AF1178" s="48"/>
      <c r="AG1178" s="48"/>
      <c r="AH1178" s="48"/>
      <c r="AI1178" s="48"/>
    </row>
    <row r="1179">
      <c r="A1179" s="41"/>
      <c r="B1179" s="42" t="str">
        <f t="shared" si="1"/>
        <v/>
      </c>
      <c r="C1179" s="38" t="s">
        <v>3327</v>
      </c>
      <c r="D1179" s="43" t="s">
        <v>3328</v>
      </c>
      <c r="E1179" s="38" t="s">
        <v>3213</v>
      </c>
      <c r="F1179" s="38" t="s">
        <v>3214</v>
      </c>
      <c r="G1179" s="43" t="s">
        <v>65</v>
      </c>
      <c r="H1179" s="38" t="s">
        <v>3215</v>
      </c>
      <c r="I1179" s="43" t="s">
        <v>3216</v>
      </c>
      <c r="J1179" s="43" t="s">
        <v>3304</v>
      </c>
      <c r="K1179" s="50"/>
      <c r="L1179" s="50"/>
      <c r="M1179" s="50"/>
      <c r="N1179" s="50"/>
      <c r="O1179" s="44"/>
      <c r="P1179" s="44"/>
      <c r="Q1179" s="45">
        <v>44451.0</v>
      </c>
      <c r="R1179" s="46" t="str">
        <f>IFERROR(__xludf.DUMMYFUNCTION("if(isblank($A1179),"""",REGEXREPLACE($A1179,   "",?(\d),?"",  ""$1""&amp;""-""&amp;$H1179))"),"")</f>
        <v/>
      </c>
      <c r="S1179" s="47" t="b">
        <f t="shared" si="2"/>
        <v>0</v>
      </c>
      <c r="T1179" s="47" t="str">
        <f>IFERROR(__xludf.DUMMYFUNCTION("iferror(split(A1179,"","",TRUE,TRUE),"""")"),"")</f>
        <v/>
      </c>
      <c r="U1179" s="47"/>
      <c r="V1179" s="47"/>
      <c r="W1179" s="47"/>
      <c r="X1179" s="46" t="str">
        <f>IFERROR(__xludf.DUMMYFUNCTION("if(T1179="""","""",if($S1179,""Not aligned w/ a specific learning goal."",T1179&amp;"": ""&amp;vlookup(to_text(T1179),'1.Learning-Goals'!$A$3:$B$100,2,FALSE)))"),"")</f>
        <v/>
      </c>
      <c r="Y1179" s="46" t="str">
        <f>IFERROR(__xludf.DUMMYFUNCTION("if(U1179="""","""",if($S1179,""Not aligned w/ a specific learning goal."",U1179&amp;"": ""&amp;vlookup(to_text(U1179),'1.Learning-Goals'!$A$3:$B$100,2,FALSE)))"),"")</f>
        <v/>
      </c>
      <c r="Z1179" s="46" t="str">
        <f>IFERROR(__xludf.DUMMYFUNCTION("if(V1179="""","""",if($S1179,""Not aligned w/ a specific learning goal."",V1179&amp;"": ""&amp;vlookup(to_text(V1179),'1.Learning-Goals'!$A$3:$B$100,2,FALSE)))"),"")</f>
        <v/>
      </c>
      <c r="AA1179" s="46" t="str">
        <f>IFERROR(__xludf.DUMMYFUNCTION("if(W1179="""","""",if($S1179,""Not aligned w/ a specific learning goal."",W1179&amp;"": ""&amp;vlookup(to_text(W1179),'1.Learning-Goals'!$A$3:$B$100,2,FALSE)))"),"")</f>
        <v/>
      </c>
      <c r="AB1179" s="48"/>
      <c r="AC1179" s="48"/>
      <c r="AD1179" s="48"/>
      <c r="AE1179" s="48"/>
      <c r="AF1179" s="48"/>
      <c r="AG1179" s="48"/>
      <c r="AH1179" s="48"/>
      <c r="AI1179" s="48"/>
    </row>
    <row r="1180">
      <c r="A1180" s="41"/>
      <c r="B1180" s="42" t="str">
        <f t="shared" si="1"/>
        <v/>
      </c>
      <c r="C1180" s="38" t="s">
        <v>3329</v>
      </c>
      <c r="D1180" s="43" t="s">
        <v>3330</v>
      </c>
      <c r="E1180" s="38" t="s">
        <v>3213</v>
      </c>
      <c r="F1180" s="38" t="s">
        <v>3214</v>
      </c>
      <c r="G1180" s="43" t="s">
        <v>65</v>
      </c>
      <c r="H1180" s="38" t="s">
        <v>3215</v>
      </c>
      <c r="I1180" s="43" t="s">
        <v>3216</v>
      </c>
      <c r="J1180" s="43" t="s">
        <v>3304</v>
      </c>
      <c r="K1180" s="50"/>
      <c r="L1180" s="50"/>
      <c r="M1180" s="50"/>
      <c r="N1180" s="50"/>
      <c r="O1180" s="44"/>
      <c r="P1180" s="44"/>
      <c r="Q1180" s="45">
        <v>44451.0</v>
      </c>
      <c r="R1180" s="46" t="str">
        <f>IFERROR(__xludf.DUMMYFUNCTION("if(isblank($A1180),"""",REGEXREPLACE($A1180,   "",?(\d),?"",  ""$1""&amp;""-""&amp;$H1180))"),"")</f>
        <v/>
      </c>
      <c r="S1180" s="47" t="b">
        <f t="shared" si="2"/>
        <v>0</v>
      </c>
      <c r="T1180" s="47" t="str">
        <f>IFERROR(__xludf.DUMMYFUNCTION("iferror(split(A1180,"","",TRUE,TRUE),"""")"),"")</f>
        <v/>
      </c>
      <c r="U1180" s="47"/>
      <c r="V1180" s="47"/>
      <c r="W1180" s="47"/>
      <c r="X1180" s="46" t="str">
        <f>IFERROR(__xludf.DUMMYFUNCTION("if(T1180="""","""",if($S1180,""Not aligned w/ a specific learning goal."",T1180&amp;"": ""&amp;vlookup(to_text(T1180),'1.Learning-Goals'!$A$3:$B$100,2,FALSE)))"),"")</f>
        <v/>
      </c>
      <c r="Y1180" s="46" t="str">
        <f>IFERROR(__xludf.DUMMYFUNCTION("if(U1180="""","""",if($S1180,""Not aligned w/ a specific learning goal."",U1180&amp;"": ""&amp;vlookup(to_text(U1180),'1.Learning-Goals'!$A$3:$B$100,2,FALSE)))"),"")</f>
        <v/>
      </c>
      <c r="Z1180" s="46" t="str">
        <f>IFERROR(__xludf.DUMMYFUNCTION("if(V1180="""","""",if($S1180,""Not aligned w/ a specific learning goal."",V1180&amp;"": ""&amp;vlookup(to_text(V1180),'1.Learning-Goals'!$A$3:$B$100,2,FALSE)))"),"")</f>
        <v/>
      </c>
      <c r="AA1180" s="46" t="str">
        <f>IFERROR(__xludf.DUMMYFUNCTION("if(W1180="""","""",if($S1180,""Not aligned w/ a specific learning goal."",W1180&amp;"": ""&amp;vlookup(to_text(W1180),'1.Learning-Goals'!$A$3:$B$100,2,FALSE)))"),"")</f>
        <v/>
      </c>
      <c r="AB1180" s="48"/>
      <c r="AC1180" s="48"/>
      <c r="AD1180" s="48"/>
      <c r="AE1180" s="48"/>
      <c r="AF1180" s="48"/>
      <c r="AG1180" s="48"/>
      <c r="AH1180" s="48"/>
      <c r="AI1180" s="48"/>
    </row>
    <row r="1181">
      <c r="A1181" s="41"/>
      <c r="B1181" s="42" t="str">
        <f t="shared" si="1"/>
        <v/>
      </c>
      <c r="C1181" s="38" t="s">
        <v>3331</v>
      </c>
      <c r="D1181" s="43" t="s">
        <v>3332</v>
      </c>
      <c r="E1181" s="38" t="s">
        <v>3213</v>
      </c>
      <c r="F1181" s="38" t="s">
        <v>3214</v>
      </c>
      <c r="G1181" s="43" t="s">
        <v>60</v>
      </c>
      <c r="H1181" s="38" t="s">
        <v>3215</v>
      </c>
      <c r="I1181" s="43" t="s">
        <v>3216</v>
      </c>
      <c r="J1181" s="43" t="s">
        <v>3333</v>
      </c>
      <c r="K1181" s="50"/>
      <c r="L1181" s="50"/>
      <c r="M1181" s="50"/>
      <c r="N1181" s="50"/>
      <c r="O1181" s="44"/>
      <c r="P1181" s="44"/>
      <c r="Q1181" s="45">
        <v>44322.0</v>
      </c>
      <c r="R1181" s="46" t="str">
        <f>IFERROR(__xludf.DUMMYFUNCTION("if(isblank($A1181),"""",REGEXREPLACE($A1181,   "",?(\d),?"",  ""$1""&amp;""-""&amp;$H1181))"),"")</f>
        <v/>
      </c>
      <c r="S1181" s="47" t="b">
        <f t="shared" si="2"/>
        <v>0</v>
      </c>
      <c r="T1181" s="47" t="str">
        <f>IFERROR(__xludf.DUMMYFUNCTION("iferror(split(A1181,"","",TRUE,TRUE),"""")"),"")</f>
        <v/>
      </c>
      <c r="U1181" s="47"/>
      <c r="V1181" s="47"/>
      <c r="W1181" s="47"/>
      <c r="X1181" s="46" t="str">
        <f>IFERROR(__xludf.DUMMYFUNCTION("if(T1181="""","""",if($S1181,""Not aligned w/ a specific learning goal."",T1181&amp;"": ""&amp;vlookup(to_text(T1181),'1.Learning-Goals'!$A$3:$B$100,2,FALSE)))"),"")</f>
        <v/>
      </c>
      <c r="Y1181" s="46" t="str">
        <f>IFERROR(__xludf.DUMMYFUNCTION("if(U1181="""","""",if($S1181,""Not aligned w/ a specific learning goal."",U1181&amp;"": ""&amp;vlookup(to_text(U1181),'1.Learning-Goals'!$A$3:$B$100,2,FALSE)))"),"")</f>
        <v/>
      </c>
      <c r="Z1181" s="46" t="str">
        <f>IFERROR(__xludf.DUMMYFUNCTION("if(V1181="""","""",if($S1181,""Not aligned w/ a specific learning goal."",V1181&amp;"": ""&amp;vlookup(to_text(V1181),'1.Learning-Goals'!$A$3:$B$100,2,FALSE)))"),"")</f>
        <v/>
      </c>
      <c r="AA1181" s="46" t="str">
        <f>IFERROR(__xludf.DUMMYFUNCTION("if(W1181="""","""",if($S1181,""Not aligned w/ a specific learning goal."",W1181&amp;"": ""&amp;vlookup(to_text(W1181),'1.Learning-Goals'!$A$3:$B$100,2,FALSE)))"),"")</f>
        <v/>
      </c>
      <c r="AB1181" s="48"/>
      <c r="AC1181" s="48"/>
      <c r="AD1181" s="48"/>
      <c r="AE1181" s="48"/>
      <c r="AF1181" s="48"/>
      <c r="AG1181" s="48"/>
      <c r="AH1181" s="48"/>
      <c r="AI1181" s="48"/>
    </row>
    <row r="1182">
      <c r="A1182" s="41"/>
      <c r="B1182" s="42" t="str">
        <f t="shared" si="1"/>
        <v/>
      </c>
      <c r="C1182" s="38" t="s">
        <v>3334</v>
      </c>
      <c r="D1182" s="43" t="s">
        <v>3335</v>
      </c>
      <c r="E1182" s="38" t="s">
        <v>3213</v>
      </c>
      <c r="F1182" s="38" t="s">
        <v>3214</v>
      </c>
      <c r="G1182" s="43" t="s">
        <v>60</v>
      </c>
      <c r="H1182" s="38" t="s">
        <v>3215</v>
      </c>
      <c r="I1182" s="43" t="s">
        <v>3216</v>
      </c>
      <c r="J1182" s="43" t="s">
        <v>3333</v>
      </c>
      <c r="K1182" s="50"/>
      <c r="L1182" s="50"/>
      <c r="M1182" s="50"/>
      <c r="N1182" s="50"/>
      <c r="O1182" s="44"/>
      <c r="P1182" s="44"/>
      <c r="Q1182" s="45">
        <v>44322.0</v>
      </c>
      <c r="R1182" s="46" t="str">
        <f>IFERROR(__xludf.DUMMYFUNCTION("if(isblank($A1182),"""",REGEXREPLACE($A1182,   "",?(\d),?"",  ""$1""&amp;""-""&amp;$H1182))"),"")</f>
        <v/>
      </c>
      <c r="S1182" s="47" t="b">
        <f t="shared" si="2"/>
        <v>0</v>
      </c>
      <c r="T1182" s="47" t="str">
        <f>IFERROR(__xludf.DUMMYFUNCTION("iferror(split(A1182,"","",TRUE,TRUE),"""")"),"")</f>
        <v/>
      </c>
      <c r="U1182" s="47"/>
      <c r="V1182" s="47"/>
      <c r="W1182" s="47"/>
      <c r="X1182" s="46" t="str">
        <f>IFERROR(__xludf.DUMMYFUNCTION("if(T1182="""","""",if($S1182,""Not aligned w/ a specific learning goal."",T1182&amp;"": ""&amp;vlookup(to_text(T1182),'1.Learning-Goals'!$A$3:$B$100,2,FALSE)))"),"")</f>
        <v/>
      </c>
      <c r="Y1182" s="46" t="str">
        <f>IFERROR(__xludf.DUMMYFUNCTION("if(U1182="""","""",if($S1182,""Not aligned w/ a specific learning goal."",U1182&amp;"": ""&amp;vlookup(to_text(U1182),'1.Learning-Goals'!$A$3:$B$100,2,FALSE)))"),"")</f>
        <v/>
      </c>
      <c r="Z1182" s="46" t="str">
        <f>IFERROR(__xludf.DUMMYFUNCTION("if(V1182="""","""",if($S1182,""Not aligned w/ a specific learning goal."",V1182&amp;"": ""&amp;vlookup(to_text(V1182),'1.Learning-Goals'!$A$3:$B$100,2,FALSE)))"),"")</f>
        <v/>
      </c>
      <c r="AA1182" s="46" t="str">
        <f>IFERROR(__xludf.DUMMYFUNCTION("if(W1182="""","""",if($S1182,""Not aligned w/ a specific learning goal."",W1182&amp;"": ""&amp;vlookup(to_text(W1182),'1.Learning-Goals'!$A$3:$B$100,2,FALSE)))"),"")</f>
        <v/>
      </c>
      <c r="AB1182" s="48"/>
      <c r="AC1182" s="48"/>
      <c r="AD1182" s="48"/>
      <c r="AE1182" s="48"/>
      <c r="AF1182" s="48"/>
      <c r="AG1182" s="48"/>
      <c r="AH1182" s="48"/>
      <c r="AI1182" s="48"/>
    </row>
    <row r="1183">
      <c r="A1183" s="41"/>
      <c r="B1183" s="42" t="str">
        <f t="shared" si="1"/>
        <v/>
      </c>
      <c r="C1183" s="38" t="s">
        <v>3336</v>
      </c>
      <c r="D1183" s="43" t="s">
        <v>3337</v>
      </c>
      <c r="E1183" s="38" t="s">
        <v>3213</v>
      </c>
      <c r="F1183" s="38" t="s">
        <v>3214</v>
      </c>
      <c r="G1183" s="43" t="s">
        <v>60</v>
      </c>
      <c r="H1183" s="38" t="s">
        <v>3215</v>
      </c>
      <c r="I1183" s="43" t="s">
        <v>3216</v>
      </c>
      <c r="J1183" s="43" t="s">
        <v>3333</v>
      </c>
      <c r="K1183" s="50"/>
      <c r="L1183" s="50"/>
      <c r="M1183" s="50"/>
      <c r="N1183" s="50"/>
      <c r="O1183" s="44"/>
      <c r="P1183" s="44"/>
      <c r="Q1183" s="45">
        <v>44322.0</v>
      </c>
      <c r="R1183" s="46" t="str">
        <f>IFERROR(__xludf.DUMMYFUNCTION("if(isblank($A1183),"""",REGEXREPLACE($A1183,   "",?(\d),?"",  ""$1""&amp;""-""&amp;$H1183))"),"")</f>
        <v/>
      </c>
      <c r="S1183" s="47" t="b">
        <f t="shared" si="2"/>
        <v>0</v>
      </c>
      <c r="T1183" s="47" t="str">
        <f>IFERROR(__xludf.DUMMYFUNCTION("iferror(split(A1183,"","",TRUE,TRUE),"""")"),"")</f>
        <v/>
      </c>
      <c r="U1183" s="47"/>
      <c r="V1183" s="47"/>
      <c r="W1183" s="47"/>
      <c r="X1183" s="46" t="str">
        <f>IFERROR(__xludf.DUMMYFUNCTION("if(T1183="""","""",if($S1183,""Not aligned w/ a specific learning goal."",T1183&amp;"": ""&amp;vlookup(to_text(T1183),'1.Learning-Goals'!$A$3:$B$100,2,FALSE)))"),"")</f>
        <v/>
      </c>
      <c r="Y1183" s="46" t="str">
        <f>IFERROR(__xludf.DUMMYFUNCTION("if(U1183="""","""",if($S1183,""Not aligned w/ a specific learning goal."",U1183&amp;"": ""&amp;vlookup(to_text(U1183),'1.Learning-Goals'!$A$3:$B$100,2,FALSE)))"),"")</f>
        <v/>
      </c>
      <c r="Z1183" s="46" t="str">
        <f>IFERROR(__xludf.DUMMYFUNCTION("if(V1183="""","""",if($S1183,""Not aligned w/ a specific learning goal."",V1183&amp;"": ""&amp;vlookup(to_text(V1183),'1.Learning-Goals'!$A$3:$B$100,2,FALSE)))"),"")</f>
        <v/>
      </c>
      <c r="AA1183" s="46" t="str">
        <f>IFERROR(__xludf.DUMMYFUNCTION("if(W1183="""","""",if($S1183,""Not aligned w/ a specific learning goal."",W1183&amp;"": ""&amp;vlookup(to_text(W1183),'1.Learning-Goals'!$A$3:$B$100,2,FALSE)))"),"")</f>
        <v/>
      </c>
      <c r="AB1183" s="48"/>
      <c r="AC1183" s="48"/>
      <c r="AD1183" s="48"/>
      <c r="AE1183" s="48"/>
      <c r="AF1183" s="48"/>
      <c r="AG1183" s="48"/>
      <c r="AH1183" s="48"/>
      <c r="AI1183" s="48"/>
    </row>
    <row r="1184">
      <c r="A1184" s="41"/>
      <c r="B1184" s="42" t="str">
        <f t="shared" si="1"/>
        <v/>
      </c>
      <c r="C1184" s="38" t="s">
        <v>3338</v>
      </c>
      <c r="D1184" s="43" t="s">
        <v>3339</v>
      </c>
      <c r="E1184" s="38" t="s">
        <v>3213</v>
      </c>
      <c r="F1184" s="38" t="s">
        <v>3214</v>
      </c>
      <c r="G1184" s="43" t="s">
        <v>60</v>
      </c>
      <c r="H1184" s="38" t="s">
        <v>3215</v>
      </c>
      <c r="I1184" s="43" t="s">
        <v>3216</v>
      </c>
      <c r="J1184" s="43" t="s">
        <v>3333</v>
      </c>
      <c r="K1184" s="50"/>
      <c r="L1184" s="50"/>
      <c r="M1184" s="50"/>
      <c r="N1184" s="50"/>
      <c r="O1184" s="44"/>
      <c r="P1184" s="44"/>
      <c r="Q1184" s="45">
        <v>44322.0</v>
      </c>
      <c r="R1184" s="46" t="str">
        <f>IFERROR(__xludf.DUMMYFUNCTION("if(isblank($A1184),"""",REGEXREPLACE($A1184,   "",?(\d),?"",  ""$1""&amp;""-""&amp;$H1184))"),"")</f>
        <v/>
      </c>
      <c r="S1184" s="47" t="b">
        <f t="shared" si="2"/>
        <v>0</v>
      </c>
      <c r="T1184" s="47" t="str">
        <f>IFERROR(__xludf.DUMMYFUNCTION("iferror(split(A1184,"","",TRUE,TRUE),"""")"),"")</f>
        <v/>
      </c>
      <c r="U1184" s="47"/>
      <c r="V1184" s="47"/>
      <c r="W1184" s="47"/>
      <c r="X1184" s="46" t="str">
        <f>IFERROR(__xludf.DUMMYFUNCTION("if(T1184="""","""",if($S1184,""Not aligned w/ a specific learning goal."",T1184&amp;"": ""&amp;vlookup(to_text(T1184),'1.Learning-Goals'!$A$3:$B$100,2,FALSE)))"),"")</f>
        <v/>
      </c>
      <c r="Y1184" s="46" t="str">
        <f>IFERROR(__xludf.DUMMYFUNCTION("if(U1184="""","""",if($S1184,""Not aligned w/ a specific learning goal."",U1184&amp;"": ""&amp;vlookup(to_text(U1184),'1.Learning-Goals'!$A$3:$B$100,2,FALSE)))"),"")</f>
        <v/>
      </c>
      <c r="Z1184" s="46" t="str">
        <f>IFERROR(__xludf.DUMMYFUNCTION("if(V1184="""","""",if($S1184,""Not aligned w/ a specific learning goal."",V1184&amp;"": ""&amp;vlookup(to_text(V1184),'1.Learning-Goals'!$A$3:$B$100,2,FALSE)))"),"")</f>
        <v/>
      </c>
      <c r="AA1184" s="46" t="str">
        <f>IFERROR(__xludf.DUMMYFUNCTION("if(W1184="""","""",if($S1184,""Not aligned w/ a specific learning goal."",W1184&amp;"": ""&amp;vlookup(to_text(W1184),'1.Learning-Goals'!$A$3:$B$100,2,FALSE)))"),"")</f>
        <v/>
      </c>
      <c r="AB1184" s="48"/>
      <c r="AC1184" s="48"/>
      <c r="AD1184" s="48"/>
      <c r="AE1184" s="48"/>
      <c r="AF1184" s="48"/>
      <c r="AG1184" s="48"/>
      <c r="AH1184" s="48"/>
      <c r="AI1184" s="48"/>
    </row>
    <row r="1185">
      <c r="A1185" s="41"/>
      <c r="B1185" s="42" t="str">
        <f t="shared" si="1"/>
        <v/>
      </c>
      <c r="C1185" s="38" t="s">
        <v>3340</v>
      </c>
      <c r="D1185" s="43" t="s">
        <v>3341</v>
      </c>
      <c r="E1185" s="38" t="s">
        <v>3213</v>
      </c>
      <c r="F1185" s="38" t="s">
        <v>3214</v>
      </c>
      <c r="G1185" s="43" t="s">
        <v>60</v>
      </c>
      <c r="H1185" s="38" t="s">
        <v>3215</v>
      </c>
      <c r="I1185" s="43" t="s">
        <v>3216</v>
      </c>
      <c r="J1185" s="43" t="s">
        <v>3333</v>
      </c>
      <c r="K1185" s="50"/>
      <c r="L1185" s="50"/>
      <c r="M1185" s="50"/>
      <c r="N1185" s="50"/>
      <c r="O1185" s="44"/>
      <c r="P1185" s="44"/>
      <c r="Q1185" s="45">
        <v>44322.0</v>
      </c>
      <c r="R1185" s="46" t="str">
        <f>IFERROR(__xludf.DUMMYFUNCTION("if(isblank($A1185),"""",REGEXREPLACE($A1185,   "",?(\d),?"",  ""$1""&amp;""-""&amp;$H1185))"),"")</f>
        <v/>
      </c>
      <c r="S1185" s="47" t="b">
        <f t="shared" si="2"/>
        <v>0</v>
      </c>
      <c r="T1185" s="47" t="str">
        <f>IFERROR(__xludf.DUMMYFUNCTION("iferror(split(A1185,"","",TRUE,TRUE),"""")"),"")</f>
        <v/>
      </c>
      <c r="U1185" s="47"/>
      <c r="V1185" s="47"/>
      <c r="W1185" s="47"/>
      <c r="X1185" s="46" t="str">
        <f>IFERROR(__xludf.DUMMYFUNCTION("if(T1185="""","""",if($S1185,""Not aligned w/ a specific learning goal."",T1185&amp;"": ""&amp;vlookup(to_text(T1185),'1.Learning-Goals'!$A$3:$B$100,2,FALSE)))"),"")</f>
        <v/>
      </c>
      <c r="Y1185" s="46" t="str">
        <f>IFERROR(__xludf.DUMMYFUNCTION("if(U1185="""","""",if($S1185,""Not aligned w/ a specific learning goal."",U1185&amp;"": ""&amp;vlookup(to_text(U1185),'1.Learning-Goals'!$A$3:$B$100,2,FALSE)))"),"")</f>
        <v/>
      </c>
      <c r="Z1185" s="46" t="str">
        <f>IFERROR(__xludf.DUMMYFUNCTION("if(V1185="""","""",if($S1185,""Not aligned w/ a specific learning goal."",V1185&amp;"": ""&amp;vlookup(to_text(V1185),'1.Learning-Goals'!$A$3:$B$100,2,FALSE)))"),"")</f>
        <v/>
      </c>
      <c r="AA1185" s="46" t="str">
        <f>IFERROR(__xludf.DUMMYFUNCTION("if(W1185="""","""",if($S1185,""Not aligned w/ a specific learning goal."",W1185&amp;"": ""&amp;vlookup(to_text(W1185),'1.Learning-Goals'!$A$3:$B$100,2,FALSE)))"),"")</f>
        <v/>
      </c>
      <c r="AB1185" s="48"/>
      <c r="AC1185" s="48"/>
      <c r="AD1185" s="48"/>
      <c r="AE1185" s="48"/>
      <c r="AF1185" s="48"/>
      <c r="AG1185" s="48"/>
      <c r="AH1185" s="48"/>
      <c r="AI1185" s="48"/>
    </row>
    <row r="1186">
      <c r="A1186" s="41"/>
      <c r="B1186" s="42" t="str">
        <f t="shared" si="1"/>
        <v/>
      </c>
      <c r="C1186" s="38" t="s">
        <v>3342</v>
      </c>
      <c r="D1186" s="43" t="s">
        <v>3343</v>
      </c>
      <c r="E1186" s="38" t="s">
        <v>3213</v>
      </c>
      <c r="F1186" s="38" t="s">
        <v>3214</v>
      </c>
      <c r="G1186" s="43" t="s">
        <v>65</v>
      </c>
      <c r="H1186" s="38" t="s">
        <v>3215</v>
      </c>
      <c r="I1186" s="43" t="s">
        <v>3216</v>
      </c>
      <c r="J1186" s="43" t="s">
        <v>3333</v>
      </c>
      <c r="K1186" s="50"/>
      <c r="L1186" s="50"/>
      <c r="M1186" s="50"/>
      <c r="N1186" s="50"/>
      <c r="O1186" s="44"/>
      <c r="P1186" s="44"/>
      <c r="Q1186" s="45">
        <v>44451.0</v>
      </c>
      <c r="R1186" s="46" t="str">
        <f>IFERROR(__xludf.DUMMYFUNCTION("if(isblank($A1186),"""",REGEXREPLACE($A1186,   "",?(\d),?"",  ""$1""&amp;""-""&amp;$H1186))"),"")</f>
        <v/>
      </c>
      <c r="S1186" s="47" t="b">
        <f t="shared" si="2"/>
        <v>0</v>
      </c>
      <c r="T1186" s="47" t="str">
        <f>IFERROR(__xludf.DUMMYFUNCTION("iferror(split(A1186,"","",TRUE,TRUE),"""")"),"")</f>
        <v/>
      </c>
      <c r="U1186" s="47"/>
      <c r="V1186" s="47"/>
      <c r="W1186" s="47"/>
      <c r="X1186" s="46" t="str">
        <f>IFERROR(__xludf.DUMMYFUNCTION("if(T1186="""","""",if($S1186,""Not aligned w/ a specific learning goal."",T1186&amp;"": ""&amp;vlookup(to_text(T1186),'1.Learning-Goals'!$A$3:$B$100,2,FALSE)))"),"")</f>
        <v/>
      </c>
      <c r="Y1186" s="46" t="str">
        <f>IFERROR(__xludf.DUMMYFUNCTION("if(U1186="""","""",if($S1186,""Not aligned w/ a specific learning goal."",U1186&amp;"": ""&amp;vlookup(to_text(U1186),'1.Learning-Goals'!$A$3:$B$100,2,FALSE)))"),"")</f>
        <v/>
      </c>
      <c r="Z1186" s="46" t="str">
        <f>IFERROR(__xludf.DUMMYFUNCTION("if(V1186="""","""",if($S1186,""Not aligned w/ a specific learning goal."",V1186&amp;"": ""&amp;vlookup(to_text(V1186),'1.Learning-Goals'!$A$3:$B$100,2,FALSE)))"),"")</f>
        <v/>
      </c>
      <c r="AA1186" s="46" t="str">
        <f>IFERROR(__xludf.DUMMYFUNCTION("if(W1186="""","""",if($S1186,""Not aligned w/ a specific learning goal."",W1186&amp;"": ""&amp;vlookup(to_text(W1186),'1.Learning-Goals'!$A$3:$B$100,2,FALSE)))"),"")</f>
        <v/>
      </c>
      <c r="AB1186" s="48"/>
      <c r="AC1186" s="48"/>
      <c r="AD1186" s="48"/>
      <c r="AE1186" s="48"/>
      <c r="AF1186" s="48"/>
      <c r="AG1186" s="48"/>
      <c r="AH1186" s="48"/>
      <c r="AI1186" s="48"/>
    </row>
    <row r="1187">
      <c r="A1187" s="41"/>
      <c r="B1187" s="42" t="str">
        <f t="shared" si="1"/>
        <v/>
      </c>
      <c r="C1187" s="38" t="s">
        <v>3344</v>
      </c>
      <c r="D1187" s="43" t="s">
        <v>3345</v>
      </c>
      <c r="E1187" s="38" t="s">
        <v>3213</v>
      </c>
      <c r="F1187" s="38" t="s">
        <v>3214</v>
      </c>
      <c r="G1187" s="43" t="s">
        <v>65</v>
      </c>
      <c r="H1187" s="38" t="s">
        <v>3215</v>
      </c>
      <c r="I1187" s="43" t="s">
        <v>3216</v>
      </c>
      <c r="J1187" s="43" t="s">
        <v>3333</v>
      </c>
      <c r="K1187" s="50"/>
      <c r="L1187" s="50"/>
      <c r="M1187" s="50"/>
      <c r="N1187" s="50"/>
      <c r="O1187" s="44"/>
      <c r="P1187" s="44"/>
      <c r="Q1187" s="45">
        <v>44451.0</v>
      </c>
      <c r="R1187" s="46" t="str">
        <f>IFERROR(__xludf.DUMMYFUNCTION("if(isblank($A1187),"""",REGEXREPLACE($A1187,   "",?(\d),?"",  ""$1""&amp;""-""&amp;$H1187))"),"")</f>
        <v/>
      </c>
      <c r="S1187" s="47" t="b">
        <f t="shared" si="2"/>
        <v>0</v>
      </c>
      <c r="T1187" s="47" t="str">
        <f>IFERROR(__xludf.DUMMYFUNCTION("iferror(split(A1187,"","",TRUE,TRUE),"""")"),"")</f>
        <v/>
      </c>
      <c r="U1187" s="47"/>
      <c r="V1187" s="47"/>
      <c r="W1187" s="47"/>
      <c r="X1187" s="46" t="str">
        <f>IFERROR(__xludf.DUMMYFUNCTION("if(T1187="""","""",if($S1187,""Not aligned w/ a specific learning goal."",T1187&amp;"": ""&amp;vlookup(to_text(T1187),'1.Learning-Goals'!$A$3:$B$100,2,FALSE)))"),"")</f>
        <v/>
      </c>
      <c r="Y1187" s="46" t="str">
        <f>IFERROR(__xludf.DUMMYFUNCTION("if(U1187="""","""",if($S1187,""Not aligned w/ a specific learning goal."",U1187&amp;"": ""&amp;vlookup(to_text(U1187),'1.Learning-Goals'!$A$3:$B$100,2,FALSE)))"),"")</f>
        <v/>
      </c>
      <c r="Z1187" s="46" t="str">
        <f>IFERROR(__xludf.DUMMYFUNCTION("if(V1187="""","""",if($S1187,""Not aligned w/ a specific learning goal."",V1187&amp;"": ""&amp;vlookup(to_text(V1187),'1.Learning-Goals'!$A$3:$B$100,2,FALSE)))"),"")</f>
        <v/>
      </c>
      <c r="AA1187" s="46" t="str">
        <f>IFERROR(__xludf.DUMMYFUNCTION("if(W1187="""","""",if($S1187,""Not aligned w/ a specific learning goal."",W1187&amp;"": ""&amp;vlookup(to_text(W1187),'1.Learning-Goals'!$A$3:$B$100,2,FALSE)))"),"")</f>
        <v/>
      </c>
      <c r="AB1187" s="48"/>
      <c r="AC1187" s="48"/>
      <c r="AD1187" s="48"/>
      <c r="AE1187" s="48"/>
      <c r="AF1187" s="48"/>
      <c r="AG1187" s="48"/>
      <c r="AH1187" s="48"/>
      <c r="AI1187" s="48"/>
    </row>
    <row r="1188">
      <c r="A1188" s="41"/>
      <c r="B1188" s="42" t="str">
        <f t="shared" si="1"/>
        <v/>
      </c>
      <c r="C1188" s="38" t="s">
        <v>3346</v>
      </c>
      <c r="D1188" s="43" t="s">
        <v>3347</v>
      </c>
      <c r="E1188" s="38" t="s">
        <v>3213</v>
      </c>
      <c r="F1188" s="38" t="s">
        <v>3214</v>
      </c>
      <c r="G1188" s="43" t="s">
        <v>65</v>
      </c>
      <c r="H1188" s="38" t="s">
        <v>3215</v>
      </c>
      <c r="I1188" s="43" t="s">
        <v>3216</v>
      </c>
      <c r="J1188" s="43" t="s">
        <v>3333</v>
      </c>
      <c r="K1188" s="50"/>
      <c r="L1188" s="50"/>
      <c r="M1188" s="50"/>
      <c r="N1188" s="50"/>
      <c r="O1188" s="44"/>
      <c r="P1188" s="44"/>
      <c r="Q1188" s="45">
        <v>44451.0</v>
      </c>
      <c r="R1188" s="46" t="str">
        <f>IFERROR(__xludf.DUMMYFUNCTION("if(isblank($A1188),"""",REGEXREPLACE($A1188,   "",?(\d),?"",  ""$1""&amp;""-""&amp;$H1188))"),"")</f>
        <v/>
      </c>
      <c r="S1188" s="47" t="b">
        <f t="shared" si="2"/>
        <v>0</v>
      </c>
      <c r="T1188" s="47" t="str">
        <f>IFERROR(__xludf.DUMMYFUNCTION("iferror(split(A1188,"","",TRUE,TRUE),"""")"),"")</f>
        <v/>
      </c>
      <c r="U1188" s="47"/>
      <c r="V1188" s="47"/>
      <c r="W1188" s="47"/>
      <c r="X1188" s="46" t="str">
        <f>IFERROR(__xludf.DUMMYFUNCTION("if(T1188="""","""",if($S1188,""Not aligned w/ a specific learning goal."",T1188&amp;"": ""&amp;vlookup(to_text(T1188),'1.Learning-Goals'!$A$3:$B$100,2,FALSE)))"),"")</f>
        <v/>
      </c>
      <c r="Y1188" s="46" t="str">
        <f>IFERROR(__xludf.DUMMYFUNCTION("if(U1188="""","""",if($S1188,""Not aligned w/ a specific learning goal."",U1188&amp;"": ""&amp;vlookup(to_text(U1188),'1.Learning-Goals'!$A$3:$B$100,2,FALSE)))"),"")</f>
        <v/>
      </c>
      <c r="Z1188" s="46" t="str">
        <f>IFERROR(__xludf.DUMMYFUNCTION("if(V1188="""","""",if($S1188,""Not aligned w/ a specific learning goal."",V1188&amp;"": ""&amp;vlookup(to_text(V1188),'1.Learning-Goals'!$A$3:$B$100,2,FALSE)))"),"")</f>
        <v/>
      </c>
      <c r="AA1188" s="46" t="str">
        <f>IFERROR(__xludf.DUMMYFUNCTION("if(W1188="""","""",if($S1188,""Not aligned w/ a specific learning goal."",W1188&amp;"": ""&amp;vlookup(to_text(W1188),'1.Learning-Goals'!$A$3:$B$100,2,FALSE)))"),"")</f>
        <v/>
      </c>
      <c r="AB1188" s="48"/>
      <c r="AC1188" s="48"/>
      <c r="AD1188" s="48"/>
      <c r="AE1188" s="48"/>
      <c r="AF1188" s="48"/>
      <c r="AG1188" s="48"/>
      <c r="AH1188" s="48"/>
      <c r="AI1188" s="48"/>
    </row>
    <row r="1189">
      <c r="A1189" s="41"/>
      <c r="B1189" s="42" t="str">
        <f t="shared" si="1"/>
        <v/>
      </c>
      <c r="C1189" s="38" t="s">
        <v>3348</v>
      </c>
      <c r="D1189" s="43" t="s">
        <v>3349</v>
      </c>
      <c r="E1189" s="38" t="s">
        <v>3213</v>
      </c>
      <c r="F1189" s="38" t="s">
        <v>3214</v>
      </c>
      <c r="G1189" s="43" t="s">
        <v>65</v>
      </c>
      <c r="H1189" s="38" t="s">
        <v>3215</v>
      </c>
      <c r="I1189" s="43" t="s">
        <v>3216</v>
      </c>
      <c r="J1189" s="43" t="s">
        <v>3333</v>
      </c>
      <c r="K1189" s="50"/>
      <c r="L1189" s="50"/>
      <c r="M1189" s="50"/>
      <c r="N1189" s="50"/>
      <c r="O1189" s="44"/>
      <c r="P1189" s="44"/>
      <c r="Q1189" s="45">
        <v>44451.0</v>
      </c>
      <c r="R1189" s="46" t="str">
        <f>IFERROR(__xludf.DUMMYFUNCTION("if(isblank($A1189),"""",REGEXREPLACE($A1189,   "",?(\d),?"",  ""$1""&amp;""-""&amp;$H1189))"),"")</f>
        <v/>
      </c>
      <c r="S1189" s="47" t="b">
        <f t="shared" si="2"/>
        <v>0</v>
      </c>
      <c r="T1189" s="47" t="str">
        <f>IFERROR(__xludf.DUMMYFUNCTION("iferror(split(A1189,"","",TRUE,TRUE),"""")"),"")</f>
        <v/>
      </c>
      <c r="U1189" s="47"/>
      <c r="V1189" s="47"/>
      <c r="W1189" s="47"/>
      <c r="X1189" s="46" t="str">
        <f>IFERROR(__xludf.DUMMYFUNCTION("if(T1189="""","""",if($S1189,""Not aligned w/ a specific learning goal."",T1189&amp;"": ""&amp;vlookup(to_text(T1189),'1.Learning-Goals'!$A$3:$B$100,2,FALSE)))"),"")</f>
        <v/>
      </c>
      <c r="Y1189" s="46" t="str">
        <f>IFERROR(__xludf.DUMMYFUNCTION("if(U1189="""","""",if($S1189,""Not aligned w/ a specific learning goal."",U1189&amp;"": ""&amp;vlookup(to_text(U1189),'1.Learning-Goals'!$A$3:$B$100,2,FALSE)))"),"")</f>
        <v/>
      </c>
      <c r="Z1189" s="46" t="str">
        <f>IFERROR(__xludf.DUMMYFUNCTION("if(V1189="""","""",if($S1189,""Not aligned w/ a specific learning goal."",V1189&amp;"": ""&amp;vlookup(to_text(V1189),'1.Learning-Goals'!$A$3:$B$100,2,FALSE)))"),"")</f>
        <v/>
      </c>
      <c r="AA1189" s="46" t="str">
        <f>IFERROR(__xludf.DUMMYFUNCTION("if(W1189="""","""",if($S1189,""Not aligned w/ a specific learning goal."",W1189&amp;"": ""&amp;vlookup(to_text(W1189),'1.Learning-Goals'!$A$3:$B$100,2,FALSE)))"),"")</f>
        <v/>
      </c>
      <c r="AB1189" s="48"/>
      <c r="AC1189" s="48"/>
      <c r="AD1189" s="48"/>
      <c r="AE1189" s="48"/>
      <c r="AF1189" s="48"/>
      <c r="AG1189" s="48"/>
      <c r="AH1189" s="48"/>
      <c r="AI1189" s="48"/>
    </row>
    <row r="1190">
      <c r="A1190" s="41"/>
      <c r="B1190" s="42" t="str">
        <f t="shared" si="1"/>
        <v/>
      </c>
      <c r="C1190" s="38" t="s">
        <v>3350</v>
      </c>
      <c r="D1190" s="43" t="s">
        <v>3351</v>
      </c>
      <c r="E1190" s="38" t="s">
        <v>3213</v>
      </c>
      <c r="F1190" s="38" t="s">
        <v>3214</v>
      </c>
      <c r="G1190" s="43" t="s">
        <v>65</v>
      </c>
      <c r="H1190" s="38" t="s">
        <v>3215</v>
      </c>
      <c r="I1190" s="43" t="s">
        <v>3216</v>
      </c>
      <c r="J1190" s="43" t="s">
        <v>3333</v>
      </c>
      <c r="K1190" s="50"/>
      <c r="L1190" s="50"/>
      <c r="M1190" s="50"/>
      <c r="N1190" s="50"/>
      <c r="O1190" s="44"/>
      <c r="P1190" s="44"/>
      <c r="Q1190" s="45">
        <v>44451.0</v>
      </c>
      <c r="R1190" s="46" t="str">
        <f>IFERROR(__xludf.DUMMYFUNCTION("if(isblank($A1190),"""",REGEXREPLACE($A1190,   "",?(\d),?"",  ""$1""&amp;""-""&amp;$H1190))"),"")</f>
        <v/>
      </c>
      <c r="S1190" s="47" t="b">
        <f t="shared" si="2"/>
        <v>0</v>
      </c>
      <c r="T1190" s="47" t="str">
        <f>IFERROR(__xludf.DUMMYFUNCTION("iferror(split(A1190,"","",TRUE,TRUE),"""")"),"")</f>
        <v/>
      </c>
      <c r="U1190" s="47"/>
      <c r="V1190" s="47"/>
      <c r="W1190" s="47"/>
      <c r="X1190" s="46" t="str">
        <f>IFERROR(__xludf.DUMMYFUNCTION("if(T1190="""","""",if($S1190,""Not aligned w/ a specific learning goal."",T1190&amp;"": ""&amp;vlookup(to_text(T1190),'1.Learning-Goals'!$A$3:$B$100,2,FALSE)))"),"")</f>
        <v/>
      </c>
      <c r="Y1190" s="46" t="str">
        <f>IFERROR(__xludf.DUMMYFUNCTION("if(U1190="""","""",if($S1190,""Not aligned w/ a specific learning goal."",U1190&amp;"": ""&amp;vlookup(to_text(U1190),'1.Learning-Goals'!$A$3:$B$100,2,FALSE)))"),"")</f>
        <v/>
      </c>
      <c r="Z1190" s="46" t="str">
        <f>IFERROR(__xludf.DUMMYFUNCTION("if(V1190="""","""",if($S1190,""Not aligned w/ a specific learning goal."",V1190&amp;"": ""&amp;vlookup(to_text(V1190),'1.Learning-Goals'!$A$3:$B$100,2,FALSE)))"),"")</f>
        <v/>
      </c>
      <c r="AA1190" s="46" t="str">
        <f>IFERROR(__xludf.DUMMYFUNCTION("if(W1190="""","""",if($S1190,""Not aligned w/ a specific learning goal."",W1190&amp;"": ""&amp;vlookup(to_text(W1190),'1.Learning-Goals'!$A$3:$B$100,2,FALSE)))"),"")</f>
        <v/>
      </c>
      <c r="AB1190" s="48"/>
      <c r="AC1190" s="48"/>
      <c r="AD1190" s="48"/>
      <c r="AE1190" s="48"/>
      <c r="AF1190" s="48"/>
      <c r="AG1190" s="48"/>
      <c r="AH1190" s="48"/>
      <c r="AI1190" s="48"/>
    </row>
    <row r="1191">
      <c r="A1191" s="41"/>
      <c r="B1191" s="42" t="str">
        <f t="shared" si="1"/>
        <v/>
      </c>
      <c r="C1191" s="38" t="s">
        <v>3352</v>
      </c>
      <c r="D1191" s="43" t="s">
        <v>3353</v>
      </c>
      <c r="E1191" s="38" t="s">
        <v>3213</v>
      </c>
      <c r="F1191" s="38" t="s">
        <v>3214</v>
      </c>
      <c r="G1191" s="43" t="s">
        <v>65</v>
      </c>
      <c r="H1191" s="38" t="s">
        <v>3215</v>
      </c>
      <c r="I1191" s="43" t="s">
        <v>3216</v>
      </c>
      <c r="J1191" s="43" t="s">
        <v>3333</v>
      </c>
      <c r="K1191" s="50"/>
      <c r="L1191" s="50"/>
      <c r="M1191" s="50"/>
      <c r="N1191" s="50"/>
      <c r="O1191" s="44"/>
      <c r="P1191" s="44"/>
      <c r="Q1191" s="45">
        <v>44451.0</v>
      </c>
      <c r="R1191" s="46" t="str">
        <f>IFERROR(__xludf.DUMMYFUNCTION("if(isblank($A1191),"""",REGEXREPLACE($A1191,   "",?(\d),?"",  ""$1""&amp;""-""&amp;$H1191))"),"")</f>
        <v/>
      </c>
      <c r="S1191" s="47" t="b">
        <f t="shared" si="2"/>
        <v>0</v>
      </c>
      <c r="T1191" s="47" t="str">
        <f>IFERROR(__xludf.DUMMYFUNCTION("iferror(split(A1191,"","",TRUE,TRUE),"""")"),"")</f>
        <v/>
      </c>
      <c r="U1191" s="47"/>
      <c r="V1191" s="47"/>
      <c r="W1191" s="47"/>
      <c r="X1191" s="46" t="str">
        <f>IFERROR(__xludf.DUMMYFUNCTION("if(T1191="""","""",if($S1191,""Not aligned w/ a specific learning goal."",T1191&amp;"": ""&amp;vlookup(to_text(T1191),'1.Learning-Goals'!$A$3:$B$100,2,FALSE)))"),"")</f>
        <v/>
      </c>
      <c r="Y1191" s="46" t="str">
        <f>IFERROR(__xludf.DUMMYFUNCTION("if(U1191="""","""",if($S1191,""Not aligned w/ a specific learning goal."",U1191&amp;"": ""&amp;vlookup(to_text(U1191),'1.Learning-Goals'!$A$3:$B$100,2,FALSE)))"),"")</f>
        <v/>
      </c>
      <c r="Z1191" s="46" t="str">
        <f>IFERROR(__xludf.DUMMYFUNCTION("if(V1191="""","""",if($S1191,""Not aligned w/ a specific learning goal."",V1191&amp;"": ""&amp;vlookup(to_text(V1191),'1.Learning-Goals'!$A$3:$B$100,2,FALSE)))"),"")</f>
        <v/>
      </c>
      <c r="AA1191" s="46" t="str">
        <f>IFERROR(__xludf.DUMMYFUNCTION("if(W1191="""","""",if($S1191,""Not aligned w/ a specific learning goal."",W1191&amp;"": ""&amp;vlookup(to_text(W1191),'1.Learning-Goals'!$A$3:$B$100,2,FALSE)))"),"")</f>
        <v/>
      </c>
      <c r="AB1191" s="48"/>
      <c r="AC1191" s="48"/>
      <c r="AD1191" s="48"/>
      <c r="AE1191" s="48"/>
      <c r="AF1191" s="48"/>
      <c r="AG1191" s="48"/>
      <c r="AH1191" s="48"/>
      <c r="AI1191" s="48"/>
    </row>
    <row r="1192">
      <c r="A1192" s="41"/>
      <c r="B1192" s="42" t="str">
        <f t="shared" si="1"/>
        <v/>
      </c>
      <c r="C1192" s="38" t="s">
        <v>3354</v>
      </c>
      <c r="D1192" s="43" t="s">
        <v>3355</v>
      </c>
      <c r="E1192" s="38" t="s">
        <v>3213</v>
      </c>
      <c r="F1192" s="38" t="s">
        <v>3214</v>
      </c>
      <c r="G1192" s="43" t="s">
        <v>60</v>
      </c>
      <c r="H1192" s="38" t="s">
        <v>3215</v>
      </c>
      <c r="I1192" s="43" t="s">
        <v>3216</v>
      </c>
      <c r="J1192" s="43" t="s">
        <v>3356</v>
      </c>
      <c r="K1192" s="50"/>
      <c r="L1192" s="50"/>
      <c r="M1192" s="50"/>
      <c r="N1192" s="50"/>
      <c r="O1192" s="44"/>
      <c r="P1192" s="44"/>
      <c r="Q1192" s="45">
        <v>44322.0</v>
      </c>
      <c r="R1192" s="46" t="str">
        <f>IFERROR(__xludf.DUMMYFUNCTION("if(isblank($A1192),"""",REGEXREPLACE($A1192,   "",?(\d),?"",  ""$1""&amp;""-""&amp;$H1192))"),"")</f>
        <v/>
      </c>
      <c r="S1192" s="47" t="b">
        <f t="shared" si="2"/>
        <v>0</v>
      </c>
      <c r="T1192" s="47" t="str">
        <f>IFERROR(__xludf.DUMMYFUNCTION("iferror(split(A1192,"","",TRUE,TRUE),"""")"),"")</f>
        <v/>
      </c>
      <c r="U1192" s="47"/>
      <c r="V1192" s="47"/>
      <c r="W1192" s="47"/>
      <c r="X1192" s="46" t="str">
        <f>IFERROR(__xludf.DUMMYFUNCTION("if(T1192="""","""",if($S1192,""Not aligned w/ a specific learning goal."",T1192&amp;"": ""&amp;vlookup(to_text(T1192),'1.Learning-Goals'!$A$3:$B$100,2,FALSE)))"),"")</f>
        <v/>
      </c>
      <c r="Y1192" s="46" t="str">
        <f>IFERROR(__xludf.DUMMYFUNCTION("if(U1192="""","""",if($S1192,""Not aligned w/ a specific learning goal."",U1192&amp;"": ""&amp;vlookup(to_text(U1192),'1.Learning-Goals'!$A$3:$B$100,2,FALSE)))"),"")</f>
        <v/>
      </c>
      <c r="Z1192" s="46" t="str">
        <f>IFERROR(__xludf.DUMMYFUNCTION("if(V1192="""","""",if($S1192,""Not aligned w/ a specific learning goal."",V1192&amp;"": ""&amp;vlookup(to_text(V1192),'1.Learning-Goals'!$A$3:$B$100,2,FALSE)))"),"")</f>
        <v/>
      </c>
      <c r="AA1192" s="46" t="str">
        <f>IFERROR(__xludf.DUMMYFUNCTION("if(W1192="""","""",if($S1192,""Not aligned w/ a specific learning goal."",W1192&amp;"": ""&amp;vlookup(to_text(W1192),'1.Learning-Goals'!$A$3:$B$100,2,FALSE)))"),"")</f>
        <v/>
      </c>
      <c r="AB1192" s="48"/>
      <c r="AC1192" s="48"/>
      <c r="AD1192" s="48"/>
      <c r="AE1192" s="48"/>
      <c r="AF1192" s="48"/>
      <c r="AG1192" s="48"/>
      <c r="AH1192" s="48"/>
      <c r="AI1192" s="48"/>
    </row>
    <row r="1193">
      <c r="A1193" s="41"/>
      <c r="B1193" s="42" t="str">
        <f t="shared" si="1"/>
        <v/>
      </c>
      <c r="C1193" s="38" t="s">
        <v>3357</v>
      </c>
      <c r="D1193" s="43" t="s">
        <v>3358</v>
      </c>
      <c r="E1193" s="38" t="s">
        <v>3213</v>
      </c>
      <c r="F1193" s="38" t="s">
        <v>3214</v>
      </c>
      <c r="G1193" s="43" t="s">
        <v>60</v>
      </c>
      <c r="H1193" s="38" t="s">
        <v>3215</v>
      </c>
      <c r="I1193" s="43" t="s">
        <v>3216</v>
      </c>
      <c r="J1193" s="43" t="s">
        <v>3356</v>
      </c>
      <c r="K1193" s="50"/>
      <c r="L1193" s="50"/>
      <c r="M1193" s="50"/>
      <c r="N1193" s="50"/>
      <c r="O1193" s="44"/>
      <c r="P1193" s="44"/>
      <c r="Q1193" s="45">
        <v>44322.0</v>
      </c>
      <c r="R1193" s="46" t="str">
        <f>IFERROR(__xludf.DUMMYFUNCTION("if(isblank($A1193),"""",REGEXREPLACE($A1193,   "",?(\d),?"",  ""$1""&amp;""-""&amp;$H1193))"),"")</f>
        <v/>
      </c>
      <c r="S1193" s="47" t="b">
        <f t="shared" si="2"/>
        <v>0</v>
      </c>
      <c r="T1193" s="47" t="str">
        <f>IFERROR(__xludf.DUMMYFUNCTION("iferror(split(A1193,"","",TRUE,TRUE),"""")"),"")</f>
        <v/>
      </c>
      <c r="U1193" s="47"/>
      <c r="V1193" s="47"/>
      <c r="W1193" s="47"/>
      <c r="X1193" s="46" t="str">
        <f>IFERROR(__xludf.DUMMYFUNCTION("if(T1193="""","""",if($S1193,""Not aligned w/ a specific learning goal."",T1193&amp;"": ""&amp;vlookup(to_text(T1193),'1.Learning-Goals'!$A$3:$B$100,2,FALSE)))"),"")</f>
        <v/>
      </c>
      <c r="Y1193" s="46" t="str">
        <f>IFERROR(__xludf.DUMMYFUNCTION("if(U1193="""","""",if($S1193,""Not aligned w/ a specific learning goal."",U1193&amp;"": ""&amp;vlookup(to_text(U1193),'1.Learning-Goals'!$A$3:$B$100,2,FALSE)))"),"")</f>
        <v/>
      </c>
      <c r="Z1193" s="46" t="str">
        <f>IFERROR(__xludf.DUMMYFUNCTION("if(V1193="""","""",if($S1193,""Not aligned w/ a specific learning goal."",V1193&amp;"": ""&amp;vlookup(to_text(V1193),'1.Learning-Goals'!$A$3:$B$100,2,FALSE)))"),"")</f>
        <v/>
      </c>
      <c r="AA1193" s="46" t="str">
        <f>IFERROR(__xludf.DUMMYFUNCTION("if(W1193="""","""",if($S1193,""Not aligned w/ a specific learning goal."",W1193&amp;"": ""&amp;vlookup(to_text(W1193),'1.Learning-Goals'!$A$3:$B$100,2,FALSE)))"),"")</f>
        <v/>
      </c>
      <c r="AB1193" s="48"/>
      <c r="AC1193" s="48"/>
      <c r="AD1193" s="48"/>
      <c r="AE1193" s="48"/>
      <c r="AF1193" s="48"/>
      <c r="AG1193" s="48"/>
      <c r="AH1193" s="48"/>
      <c r="AI1193" s="48"/>
    </row>
    <row r="1194">
      <c r="A1194" s="41"/>
      <c r="B1194" s="42" t="str">
        <f t="shared" si="1"/>
        <v/>
      </c>
      <c r="C1194" s="38" t="s">
        <v>3359</v>
      </c>
      <c r="D1194" s="43" t="s">
        <v>3360</v>
      </c>
      <c r="E1194" s="38" t="s">
        <v>3213</v>
      </c>
      <c r="F1194" s="38" t="s">
        <v>3214</v>
      </c>
      <c r="G1194" s="43" t="s">
        <v>60</v>
      </c>
      <c r="H1194" s="38" t="s">
        <v>3215</v>
      </c>
      <c r="I1194" s="43" t="s">
        <v>3216</v>
      </c>
      <c r="J1194" s="43" t="s">
        <v>3356</v>
      </c>
      <c r="K1194" s="50"/>
      <c r="L1194" s="50"/>
      <c r="M1194" s="50"/>
      <c r="N1194" s="50"/>
      <c r="O1194" s="44"/>
      <c r="P1194" s="44"/>
      <c r="Q1194" s="45">
        <v>44322.0</v>
      </c>
      <c r="R1194" s="46" t="str">
        <f>IFERROR(__xludf.DUMMYFUNCTION("if(isblank($A1194),"""",REGEXREPLACE($A1194,   "",?(\d),?"",  ""$1""&amp;""-""&amp;$H1194))"),"")</f>
        <v/>
      </c>
      <c r="S1194" s="47" t="b">
        <f t="shared" si="2"/>
        <v>0</v>
      </c>
      <c r="T1194" s="47" t="str">
        <f>IFERROR(__xludf.DUMMYFUNCTION("iferror(split(A1194,"","",TRUE,TRUE),"""")"),"")</f>
        <v/>
      </c>
      <c r="U1194" s="47"/>
      <c r="V1194" s="47"/>
      <c r="W1194" s="47"/>
      <c r="X1194" s="46" t="str">
        <f>IFERROR(__xludf.DUMMYFUNCTION("if(T1194="""","""",if($S1194,""Not aligned w/ a specific learning goal."",T1194&amp;"": ""&amp;vlookup(to_text(T1194),'1.Learning-Goals'!$A$3:$B$100,2,FALSE)))"),"")</f>
        <v/>
      </c>
      <c r="Y1194" s="46" t="str">
        <f>IFERROR(__xludf.DUMMYFUNCTION("if(U1194="""","""",if($S1194,""Not aligned w/ a specific learning goal."",U1194&amp;"": ""&amp;vlookup(to_text(U1194),'1.Learning-Goals'!$A$3:$B$100,2,FALSE)))"),"")</f>
        <v/>
      </c>
      <c r="Z1194" s="46" t="str">
        <f>IFERROR(__xludf.DUMMYFUNCTION("if(V1194="""","""",if($S1194,""Not aligned w/ a specific learning goal."",V1194&amp;"": ""&amp;vlookup(to_text(V1194),'1.Learning-Goals'!$A$3:$B$100,2,FALSE)))"),"")</f>
        <v/>
      </c>
      <c r="AA1194" s="46" t="str">
        <f>IFERROR(__xludf.DUMMYFUNCTION("if(W1194="""","""",if($S1194,""Not aligned w/ a specific learning goal."",W1194&amp;"": ""&amp;vlookup(to_text(W1194),'1.Learning-Goals'!$A$3:$B$100,2,FALSE)))"),"")</f>
        <v/>
      </c>
      <c r="AB1194" s="48"/>
      <c r="AC1194" s="48"/>
      <c r="AD1194" s="48"/>
      <c r="AE1194" s="48"/>
      <c r="AF1194" s="48"/>
      <c r="AG1194" s="48"/>
      <c r="AH1194" s="48"/>
      <c r="AI1194" s="48"/>
    </row>
    <row r="1195">
      <c r="A1195" s="49" t="s">
        <v>13</v>
      </c>
      <c r="B1195" s="42" t="str">
        <f t="shared" si="1"/>
        <v>2: Understand that there there are exceptions to patterns in biology by integrating evidence from scientific texts and graphs of real biological data, and explain why these exceptions matter</v>
      </c>
      <c r="C1195" s="38" t="s">
        <v>3361</v>
      </c>
      <c r="D1195" s="43" t="s">
        <v>3362</v>
      </c>
      <c r="E1195" s="38" t="s">
        <v>3213</v>
      </c>
      <c r="F1195" s="38" t="s">
        <v>3214</v>
      </c>
      <c r="G1195" s="43" t="s">
        <v>60</v>
      </c>
      <c r="H1195" s="38" t="s">
        <v>3215</v>
      </c>
      <c r="I1195" s="43" t="s">
        <v>3216</v>
      </c>
      <c r="J1195" s="43" t="s">
        <v>3356</v>
      </c>
      <c r="K1195" s="50"/>
      <c r="L1195" s="50"/>
      <c r="M1195" s="50"/>
      <c r="N1195" s="50"/>
      <c r="O1195" s="44"/>
      <c r="P1195" s="44"/>
      <c r="Q1195" s="45">
        <v>44322.0</v>
      </c>
      <c r="R1195" s="46" t="str">
        <f>IFERROR(__xludf.DUMMYFUNCTION("if(isblank($A1195),"""",REGEXREPLACE($A1195,   "",?(\d),?"",  ""$1""&amp;""-""&amp;$H1195))"),"2-Science")</f>
        <v>2-Science</v>
      </c>
      <c r="S1195" s="47" t="b">
        <f t="shared" si="2"/>
        <v>0</v>
      </c>
      <c r="T1195" s="47">
        <f>IFERROR(__xludf.DUMMYFUNCTION("iferror(split(A1195,"","",TRUE,TRUE),"""")"),2.0)</f>
        <v>2</v>
      </c>
      <c r="U1195" s="47"/>
      <c r="V1195" s="47"/>
      <c r="W1195" s="47"/>
      <c r="X1195" s="46" t="str">
        <f>IFERROR(__xludf.DUMMYFUNCTION("if(T1195="""","""",if($S1195,""Not aligned w/ a specific learning goal."",T1195&amp;"": ""&amp;vlookup(to_text(T1195),'1.Learning-Goals'!$A$3:$B$100,2,FALSE)))"),"2: Understand that there there are exceptions to patterns in biology by integrating evidence from scientific texts and graphs of real biological data, and explain why these exceptions matter")</f>
        <v>2: Understand that there there are exceptions to patterns in biology by integrating evidence from scientific texts and graphs of real biological data, and explain why these exceptions matter</v>
      </c>
      <c r="Y1195" s="46" t="str">
        <f>IFERROR(__xludf.DUMMYFUNCTION("if(U1195="""","""",if($S1195,""Not aligned w/ a specific learning goal."",U1195&amp;"": ""&amp;vlookup(to_text(U1195),'1.Learning-Goals'!$A$3:$B$100,2,FALSE)))"),"")</f>
        <v/>
      </c>
      <c r="Z1195" s="46" t="str">
        <f>IFERROR(__xludf.DUMMYFUNCTION("if(V1195="""","""",if($S1195,""Not aligned w/ a specific learning goal."",V1195&amp;"": ""&amp;vlookup(to_text(V1195),'1.Learning-Goals'!$A$3:$B$100,2,FALSE)))"),"")</f>
        <v/>
      </c>
      <c r="AA1195" s="46" t="str">
        <f>IFERROR(__xludf.DUMMYFUNCTION("if(W1195="""","""",if($S1195,""Not aligned w/ a specific learning goal."",W1195&amp;"": ""&amp;vlookup(to_text(W1195),'1.Learning-Goals'!$A$3:$B$100,2,FALSE)))"),"")</f>
        <v/>
      </c>
      <c r="AB1195" s="48"/>
      <c r="AC1195" s="48"/>
      <c r="AD1195" s="48"/>
      <c r="AE1195" s="48"/>
      <c r="AF1195" s="48"/>
      <c r="AG1195" s="48"/>
      <c r="AH1195" s="48"/>
      <c r="AI1195" s="48"/>
    </row>
    <row r="1196">
      <c r="A1196" s="41"/>
      <c r="B1196" s="42" t="str">
        <f t="shared" si="1"/>
        <v/>
      </c>
      <c r="C1196" s="38" t="s">
        <v>3363</v>
      </c>
      <c r="D1196" s="43" t="s">
        <v>3364</v>
      </c>
      <c r="E1196" s="38" t="s">
        <v>3213</v>
      </c>
      <c r="F1196" s="38" t="s">
        <v>3214</v>
      </c>
      <c r="G1196" s="43" t="s">
        <v>60</v>
      </c>
      <c r="H1196" s="38" t="s">
        <v>3215</v>
      </c>
      <c r="I1196" s="43" t="s">
        <v>3216</v>
      </c>
      <c r="J1196" s="43" t="s">
        <v>3356</v>
      </c>
      <c r="K1196" s="50"/>
      <c r="L1196" s="50"/>
      <c r="M1196" s="50"/>
      <c r="N1196" s="50"/>
      <c r="O1196" s="44"/>
      <c r="P1196" s="44"/>
      <c r="Q1196" s="45">
        <v>44322.0</v>
      </c>
      <c r="R1196" s="46" t="str">
        <f>IFERROR(__xludf.DUMMYFUNCTION("if(isblank($A1196),"""",REGEXREPLACE($A1196,   "",?(\d),?"",  ""$1""&amp;""-""&amp;$H1196))"),"")</f>
        <v/>
      </c>
      <c r="S1196" s="47" t="b">
        <f t="shared" si="2"/>
        <v>0</v>
      </c>
      <c r="T1196" s="47" t="str">
        <f>IFERROR(__xludf.DUMMYFUNCTION("iferror(split(A1196,"","",TRUE,TRUE),"""")"),"")</f>
        <v/>
      </c>
      <c r="U1196" s="47"/>
      <c r="V1196" s="47"/>
      <c r="W1196" s="47"/>
      <c r="X1196" s="46" t="str">
        <f>IFERROR(__xludf.DUMMYFUNCTION("if(T1196="""","""",if($S1196,""Not aligned w/ a specific learning goal."",T1196&amp;"": ""&amp;vlookup(to_text(T1196),'1.Learning-Goals'!$A$3:$B$100,2,FALSE)))"),"")</f>
        <v/>
      </c>
      <c r="Y1196" s="46" t="str">
        <f>IFERROR(__xludf.DUMMYFUNCTION("if(U1196="""","""",if($S1196,""Not aligned w/ a specific learning goal."",U1196&amp;"": ""&amp;vlookup(to_text(U1196),'1.Learning-Goals'!$A$3:$B$100,2,FALSE)))"),"")</f>
        <v/>
      </c>
      <c r="Z1196" s="46" t="str">
        <f>IFERROR(__xludf.DUMMYFUNCTION("if(V1196="""","""",if($S1196,""Not aligned w/ a specific learning goal."",V1196&amp;"": ""&amp;vlookup(to_text(V1196),'1.Learning-Goals'!$A$3:$B$100,2,FALSE)))"),"")</f>
        <v/>
      </c>
      <c r="AA1196" s="46" t="str">
        <f>IFERROR(__xludf.DUMMYFUNCTION("if(W1196="""","""",if($S1196,""Not aligned w/ a specific learning goal."",W1196&amp;"": ""&amp;vlookup(to_text(W1196),'1.Learning-Goals'!$A$3:$B$100,2,FALSE)))"),"")</f>
        <v/>
      </c>
      <c r="AB1196" s="48"/>
      <c r="AC1196" s="48"/>
      <c r="AD1196" s="48"/>
      <c r="AE1196" s="48"/>
      <c r="AF1196" s="48"/>
      <c r="AG1196" s="48"/>
      <c r="AH1196" s="48"/>
      <c r="AI1196" s="48"/>
    </row>
    <row r="1197">
      <c r="A1197" s="41"/>
      <c r="B1197" s="42" t="str">
        <f t="shared" si="1"/>
        <v/>
      </c>
      <c r="C1197" s="38" t="s">
        <v>3365</v>
      </c>
      <c r="D1197" s="43" t="s">
        <v>3366</v>
      </c>
      <c r="E1197" s="38" t="s">
        <v>3213</v>
      </c>
      <c r="F1197" s="38" t="s">
        <v>3214</v>
      </c>
      <c r="G1197" s="43" t="s">
        <v>60</v>
      </c>
      <c r="H1197" s="38" t="s">
        <v>3215</v>
      </c>
      <c r="I1197" s="43" t="s">
        <v>3216</v>
      </c>
      <c r="J1197" s="43" t="s">
        <v>3356</v>
      </c>
      <c r="K1197" s="50"/>
      <c r="L1197" s="50"/>
      <c r="M1197" s="50"/>
      <c r="N1197" s="50"/>
      <c r="O1197" s="44"/>
      <c r="P1197" s="44"/>
      <c r="Q1197" s="45">
        <v>44322.0</v>
      </c>
      <c r="R1197" s="46" t="str">
        <f>IFERROR(__xludf.DUMMYFUNCTION("if(isblank($A1197),"""",REGEXREPLACE($A1197,   "",?(\d),?"",  ""$1""&amp;""-""&amp;$H1197))"),"")</f>
        <v/>
      </c>
      <c r="S1197" s="47" t="b">
        <f t="shared" si="2"/>
        <v>0</v>
      </c>
      <c r="T1197" s="47" t="str">
        <f>IFERROR(__xludf.DUMMYFUNCTION("iferror(split(A1197,"","",TRUE,TRUE),"""")"),"")</f>
        <v/>
      </c>
      <c r="U1197" s="47"/>
      <c r="V1197" s="47"/>
      <c r="W1197" s="47"/>
      <c r="X1197" s="46" t="str">
        <f>IFERROR(__xludf.DUMMYFUNCTION("if(T1197="""","""",if($S1197,""Not aligned w/ a specific learning goal."",T1197&amp;"": ""&amp;vlookup(to_text(T1197),'1.Learning-Goals'!$A$3:$B$100,2,FALSE)))"),"")</f>
        <v/>
      </c>
      <c r="Y1197" s="46" t="str">
        <f>IFERROR(__xludf.DUMMYFUNCTION("if(U1197="""","""",if($S1197,""Not aligned w/ a specific learning goal."",U1197&amp;"": ""&amp;vlookup(to_text(U1197),'1.Learning-Goals'!$A$3:$B$100,2,FALSE)))"),"")</f>
        <v/>
      </c>
      <c r="Z1197" s="46" t="str">
        <f>IFERROR(__xludf.DUMMYFUNCTION("if(V1197="""","""",if($S1197,""Not aligned w/ a specific learning goal."",V1197&amp;"": ""&amp;vlookup(to_text(V1197),'1.Learning-Goals'!$A$3:$B$100,2,FALSE)))"),"")</f>
        <v/>
      </c>
      <c r="AA1197" s="46" t="str">
        <f>IFERROR(__xludf.DUMMYFUNCTION("if(W1197="""","""",if($S1197,""Not aligned w/ a specific learning goal."",W1197&amp;"": ""&amp;vlookup(to_text(W1197),'1.Learning-Goals'!$A$3:$B$100,2,FALSE)))"),"")</f>
        <v/>
      </c>
      <c r="AB1197" s="48"/>
      <c r="AC1197" s="48"/>
      <c r="AD1197" s="48"/>
      <c r="AE1197" s="48"/>
      <c r="AF1197" s="48"/>
      <c r="AG1197" s="48"/>
      <c r="AH1197" s="48"/>
      <c r="AI1197" s="48"/>
    </row>
    <row r="1198">
      <c r="A1198" s="41"/>
      <c r="B1198" s="42" t="str">
        <f t="shared" si="1"/>
        <v/>
      </c>
      <c r="C1198" s="38" t="s">
        <v>3367</v>
      </c>
      <c r="D1198" s="43" t="s">
        <v>3368</v>
      </c>
      <c r="E1198" s="38" t="s">
        <v>3213</v>
      </c>
      <c r="F1198" s="38" t="s">
        <v>3214</v>
      </c>
      <c r="G1198" s="43" t="s">
        <v>60</v>
      </c>
      <c r="H1198" s="38" t="s">
        <v>3215</v>
      </c>
      <c r="I1198" s="43" t="s">
        <v>3216</v>
      </c>
      <c r="J1198" s="43" t="s">
        <v>3356</v>
      </c>
      <c r="K1198" s="50"/>
      <c r="L1198" s="50"/>
      <c r="M1198" s="50"/>
      <c r="N1198" s="50"/>
      <c r="O1198" s="44"/>
      <c r="P1198" s="44"/>
      <c r="Q1198" s="45">
        <v>44322.0</v>
      </c>
      <c r="R1198" s="46" t="str">
        <f>IFERROR(__xludf.DUMMYFUNCTION("if(isblank($A1198),"""",REGEXREPLACE($A1198,   "",?(\d),?"",  ""$1""&amp;""-""&amp;$H1198))"),"")</f>
        <v/>
      </c>
      <c r="S1198" s="47" t="b">
        <f t="shared" si="2"/>
        <v>0</v>
      </c>
      <c r="T1198" s="47" t="str">
        <f>IFERROR(__xludf.DUMMYFUNCTION("iferror(split(A1198,"","",TRUE,TRUE),"""")"),"")</f>
        <v/>
      </c>
      <c r="U1198" s="47"/>
      <c r="V1198" s="47"/>
      <c r="W1198" s="47"/>
      <c r="X1198" s="46" t="str">
        <f>IFERROR(__xludf.DUMMYFUNCTION("if(T1198="""","""",if($S1198,""Not aligned w/ a specific learning goal."",T1198&amp;"": ""&amp;vlookup(to_text(T1198),'1.Learning-Goals'!$A$3:$B$100,2,FALSE)))"),"")</f>
        <v/>
      </c>
      <c r="Y1198" s="46" t="str">
        <f>IFERROR(__xludf.DUMMYFUNCTION("if(U1198="""","""",if($S1198,""Not aligned w/ a specific learning goal."",U1198&amp;"": ""&amp;vlookup(to_text(U1198),'1.Learning-Goals'!$A$3:$B$100,2,FALSE)))"),"")</f>
        <v/>
      </c>
      <c r="Z1198" s="46" t="str">
        <f>IFERROR(__xludf.DUMMYFUNCTION("if(V1198="""","""",if($S1198,""Not aligned w/ a specific learning goal."",V1198&amp;"": ""&amp;vlookup(to_text(V1198),'1.Learning-Goals'!$A$3:$B$100,2,FALSE)))"),"")</f>
        <v/>
      </c>
      <c r="AA1198" s="46" t="str">
        <f>IFERROR(__xludf.DUMMYFUNCTION("if(W1198="""","""",if($S1198,""Not aligned w/ a specific learning goal."",W1198&amp;"": ""&amp;vlookup(to_text(W1198),'1.Learning-Goals'!$A$3:$B$100,2,FALSE)))"),"")</f>
        <v/>
      </c>
      <c r="AB1198" s="48"/>
      <c r="AC1198" s="48"/>
      <c r="AD1198" s="48"/>
      <c r="AE1198" s="48"/>
      <c r="AF1198" s="48"/>
      <c r="AG1198" s="48"/>
      <c r="AH1198" s="48"/>
      <c r="AI1198" s="48"/>
    </row>
    <row r="1199">
      <c r="A1199" s="41"/>
      <c r="B1199" s="42" t="str">
        <f t="shared" si="1"/>
        <v/>
      </c>
      <c r="C1199" s="38" t="s">
        <v>3369</v>
      </c>
      <c r="D1199" s="43" t="s">
        <v>3370</v>
      </c>
      <c r="E1199" s="38" t="s">
        <v>3213</v>
      </c>
      <c r="F1199" s="38" t="s">
        <v>3214</v>
      </c>
      <c r="G1199" s="43" t="s">
        <v>60</v>
      </c>
      <c r="H1199" s="38" t="s">
        <v>3215</v>
      </c>
      <c r="I1199" s="43" t="s">
        <v>3216</v>
      </c>
      <c r="J1199" s="43" t="s">
        <v>3356</v>
      </c>
      <c r="K1199" s="50"/>
      <c r="L1199" s="50"/>
      <c r="M1199" s="50"/>
      <c r="N1199" s="50"/>
      <c r="O1199" s="44"/>
      <c r="P1199" s="44"/>
      <c r="Q1199" s="45">
        <v>44322.0</v>
      </c>
      <c r="R1199" s="46" t="str">
        <f>IFERROR(__xludf.DUMMYFUNCTION("if(isblank($A1199),"""",REGEXREPLACE($A1199,   "",?(\d),?"",  ""$1""&amp;""-""&amp;$H1199))"),"")</f>
        <v/>
      </c>
      <c r="S1199" s="47" t="b">
        <f t="shared" si="2"/>
        <v>0</v>
      </c>
      <c r="T1199" s="47" t="str">
        <f>IFERROR(__xludf.DUMMYFUNCTION("iferror(split(A1199,"","",TRUE,TRUE),"""")"),"")</f>
        <v/>
      </c>
      <c r="U1199" s="47"/>
      <c r="V1199" s="47"/>
      <c r="W1199" s="47"/>
      <c r="X1199" s="46" t="str">
        <f>IFERROR(__xludf.DUMMYFUNCTION("if(T1199="""","""",if($S1199,""Not aligned w/ a specific learning goal."",T1199&amp;"": ""&amp;vlookup(to_text(T1199),'1.Learning-Goals'!$A$3:$B$100,2,FALSE)))"),"")</f>
        <v/>
      </c>
      <c r="Y1199" s="46" t="str">
        <f>IFERROR(__xludf.DUMMYFUNCTION("if(U1199="""","""",if($S1199,""Not aligned w/ a specific learning goal."",U1199&amp;"": ""&amp;vlookup(to_text(U1199),'1.Learning-Goals'!$A$3:$B$100,2,FALSE)))"),"")</f>
        <v/>
      </c>
      <c r="Z1199" s="46" t="str">
        <f>IFERROR(__xludf.DUMMYFUNCTION("if(V1199="""","""",if($S1199,""Not aligned w/ a specific learning goal."",V1199&amp;"": ""&amp;vlookup(to_text(V1199),'1.Learning-Goals'!$A$3:$B$100,2,FALSE)))"),"")</f>
        <v/>
      </c>
      <c r="AA1199" s="46" t="str">
        <f>IFERROR(__xludf.DUMMYFUNCTION("if(W1199="""","""",if($S1199,""Not aligned w/ a specific learning goal."",W1199&amp;"": ""&amp;vlookup(to_text(W1199),'1.Learning-Goals'!$A$3:$B$100,2,FALSE)))"),"")</f>
        <v/>
      </c>
      <c r="AB1199" s="48"/>
      <c r="AC1199" s="48"/>
      <c r="AD1199" s="48"/>
      <c r="AE1199" s="48"/>
      <c r="AF1199" s="48"/>
      <c r="AG1199" s="48"/>
      <c r="AH1199" s="48"/>
      <c r="AI1199" s="48"/>
    </row>
    <row r="1200">
      <c r="A1200" s="41"/>
      <c r="B1200" s="42" t="str">
        <f t="shared" si="1"/>
        <v/>
      </c>
      <c r="C1200" s="38" t="s">
        <v>3371</v>
      </c>
      <c r="D1200" s="43" t="s">
        <v>3372</v>
      </c>
      <c r="E1200" s="38" t="s">
        <v>3213</v>
      </c>
      <c r="F1200" s="38" t="s">
        <v>3214</v>
      </c>
      <c r="G1200" s="43" t="s">
        <v>65</v>
      </c>
      <c r="H1200" s="38" t="s">
        <v>3215</v>
      </c>
      <c r="I1200" s="43" t="s">
        <v>3216</v>
      </c>
      <c r="J1200" s="43" t="s">
        <v>3356</v>
      </c>
      <c r="K1200" s="50"/>
      <c r="L1200" s="50"/>
      <c r="M1200" s="50"/>
      <c r="N1200" s="50"/>
      <c r="O1200" s="44"/>
      <c r="P1200" s="44"/>
      <c r="Q1200" s="45">
        <v>44451.0</v>
      </c>
      <c r="R1200" s="46" t="str">
        <f>IFERROR(__xludf.DUMMYFUNCTION("if(isblank($A1200),"""",REGEXREPLACE($A1200,   "",?(\d),?"",  ""$1""&amp;""-""&amp;$H1200))"),"")</f>
        <v/>
      </c>
      <c r="S1200" s="47" t="b">
        <f t="shared" si="2"/>
        <v>0</v>
      </c>
      <c r="T1200" s="47" t="str">
        <f>IFERROR(__xludf.DUMMYFUNCTION("iferror(split(A1200,"","",TRUE,TRUE),"""")"),"")</f>
        <v/>
      </c>
      <c r="U1200" s="47"/>
      <c r="V1200" s="47"/>
      <c r="W1200" s="47"/>
      <c r="X1200" s="46" t="str">
        <f>IFERROR(__xludf.DUMMYFUNCTION("if(T1200="""","""",if($S1200,""Not aligned w/ a specific learning goal."",T1200&amp;"": ""&amp;vlookup(to_text(T1200),'1.Learning-Goals'!$A$3:$B$100,2,FALSE)))"),"")</f>
        <v/>
      </c>
      <c r="Y1200" s="46" t="str">
        <f>IFERROR(__xludf.DUMMYFUNCTION("if(U1200="""","""",if($S1200,""Not aligned w/ a specific learning goal."",U1200&amp;"": ""&amp;vlookup(to_text(U1200),'1.Learning-Goals'!$A$3:$B$100,2,FALSE)))"),"")</f>
        <v/>
      </c>
      <c r="Z1200" s="46" t="str">
        <f>IFERROR(__xludf.DUMMYFUNCTION("if(V1200="""","""",if($S1200,""Not aligned w/ a specific learning goal."",V1200&amp;"": ""&amp;vlookup(to_text(V1200),'1.Learning-Goals'!$A$3:$B$100,2,FALSE)))"),"")</f>
        <v/>
      </c>
      <c r="AA1200" s="46" t="str">
        <f>IFERROR(__xludf.DUMMYFUNCTION("if(W1200="""","""",if($S1200,""Not aligned w/ a specific learning goal."",W1200&amp;"": ""&amp;vlookup(to_text(W1200),'1.Learning-Goals'!$A$3:$B$100,2,FALSE)))"),"")</f>
        <v/>
      </c>
      <c r="AB1200" s="48"/>
      <c r="AC1200" s="48"/>
      <c r="AD1200" s="48"/>
      <c r="AE1200" s="48"/>
      <c r="AF1200" s="48"/>
      <c r="AG1200" s="48"/>
      <c r="AH1200" s="48"/>
      <c r="AI1200" s="48"/>
    </row>
    <row r="1201">
      <c r="A1201" s="41"/>
      <c r="B1201" s="42" t="str">
        <f t="shared" si="1"/>
        <v/>
      </c>
      <c r="C1201" s="38" t="s">
        <v>3373</v>
      </c>
      <c r="D1201" s="43" t="s">
        <v>3374</v>
      </c>
      <c r="E1201" s="38" t="s">
        <v>3213</v>
      </c>
      <c r="F1201" s="38" t="s">
        <v>3214</v>
      </c>
      <c r="G1201" s="43" t="s">
        <v>65</v>
      </c>
      <c r="H1201" s="38" t="s">
        <v>3215</v>
      </c>
      <c r="I1201" s="43" t="s">
        <v>3216</v>
      </c>
      <c r="J1201" s="43" t="s">
        <v>3356</v>
      </c>
      <c r="K1201" s="50"/>
      <c r="L1201" s="50"/>
      <c r="M1201" s="50"/>
      <c r="N1201" s="50"/>
      <c r="O1201" s="44"/>
      <c r="P1201" s="44"/>
      <c r="Q1201" s="45">
        <v>44451.0</v>
      </c>
      <c r="R1201" s="46" t="str">
        <f>IFERROR(__xludf.DUMMYFUNCTION("if(isblank($A1201),"""",REGEXREPLACE($A1201,   "",?(\d),?"",  ""$1""&amp;""-""&amp;$H1201))"),"")</f>
        <v/>
      </c>
      <c r="S1201" s="47" t="b">
        <f t="shared" si="2"/>
        <v>0</v>
      </c>
      <c r="T1201" s="47" t="str">
        <f>IFERROR(__xludf.DUMMYFUNCTION("iferror(split(A1201,"","",TRUE,TRUE),"""")"),"")</f>
        <v/>
      </c>
      <c r="U1201" s="47"/>
      <c r="V1201" s="47"/>
      <c r="W1201" s="47"/>
      <c r="X1201" s="46" t="str">
        <f>IFERROR(__xludf.DUMMYFUNCTION("if(T1201="""","""",if($S1201,""Not aligned w/ a specific learning goal."",T1201&amp;"": ""&amp;vlookup(to_text(T1201),'1.Learning-Goals'!$A$3:$B$100,2,FALSE)))"),"")</f>
        <v/>
      </c>
      <c r="Y1201" s="46" t="str">
        <f>IFERROR(__xludf.DUMMYFUNCTION("if(U1201="""","""",if($S1201,""Not aligned w/ a specific learning goal."",U1201&amp;"": ""&amp;vlookup(to_text(U1201),'1.Learning-Goals'!$A$3:$B$100,2,FALSE)))"),"")</f>
        <v/>
      </c>
      <c r="Z1201" s="46" t="str">
        <f>IFERROR(__xludf.DUMMYFUNCTION("if(V1201="""","""",if($S1201,""Not aligned w/ a specific learning goal."",V1201&amp;"": ""&amp;vlookup(to_text(V1201),'1.Learning-Goals'!$A$3:$B$100,2,FALSE)))"),"")</f>
        <v/>
      </c>
      <c r="AA1201" s="46" t="str">
        <f>IFERROR(__xludf.DUMMYFUNCTION("if(W1201="""","""",if($S1201,""Not aligned w/ a specific learning goal."",W1201&amp;"": ""&amp;vlookup(to_text(W1201),'1.Learning-Goals'!$A$3:$B$100,2,FALSE)))"),"")</f>
        <v/>
      </c>
      <c r="AB1201" s="48"/>
      <c r="AC1201" s="48"/>
      <c r="AD1201" s="48"/>
      <c r="AE1201" s="48"/>
      <c r="AF1201" s="48"/>
      <c r="AG1201" s="48"/>
      <c r="AH1201" s="48"/>
      <c r="AI1201" s="48"/>
    </row>
    <row r="1202">
      <c r="A1202" s="41"/>
      <c r="B1202" s="42" t="str">
        <f t="shared" si="1"/>
        <v/>
      </c>
      <c r="C1202" s="38" t="s">
        <v>3375</v>
      </c>
      <c r="D1202" s="43" t="s">
        <v>3376</v>
      </c>
      <c r="E1202" s="38" t="s">
        <v>3213</v>
      </c>
      <c r="F1202" s="38" t="s">
        <v>3214</v>
      </c>
      <c r="G1202" s="43" t="s">
        <v>65</v>
      </c>
      <c r="H1202" s="38" t="s">
        <v>3215</v>
      </c>
      <c r="I1202" s="43" t="s">
        <v>3216</v>
      </c>
      <c r="J1202" s="43" t="s">
        <v>3356</v>
      </c>
      <c r="K1202" s="50"/>
      <c r="L1202" s="50"/>
      <c r="M1202" s="50"/>
      <c r="N1202" s="50"/>
      <c r="O1202" s="44"/>
      <c r="P1202" s="44"/>
      <c r="Q1202" s="45">
        <v>44451.0</v>
      </c>
      <c r="R1202" s="46" t="str">
        <f>IFERROR(__xludf.DUMMYFUNCTION("if(isblank($A1202),"""",REGEXREPLACE($A1202,   "",?(\d),?"",  ""$1""&amp;""-""&amp;$H1202))"),"")</f>
        <v/>
      </c>
      <c r="S1202" s="47" t="b">
        <f t="shared" si="2"/>
        <v>0</v>
      </c>
      <c r="T1202" s="47" t="str">
        <f>IFERROR(__xludf.DUMMYFUNCTION("iferror(split(A1202,"","",TRUE,TRUE),"""")"),"")</f>
        <v/>
      </c>
      <c r="U1202" s="47"/>
      <c r="V1202" s="47"/>
      <c r="W1202" s="47"/>
      <c r="X1202" s="46" t="str">
        <f>IFERROR(__xludf.DUMMYFUNCTION("if(T1202="""","""",if($S1202,""Not aligned w/ a specific learning goal."",T1202&amp;"": ""&amp;vlookup(to_text(T1202),'1.Learning-Goals'!$A$3:$B$100,2,FALSE)))"),"")</f>
        <v/>
      </c>
      <c r="Y1202" s="46" t="str">
        <f>IFERROR(__xludf.DUMMYFUNCTION("if(U1202="""","""",if($S1202,""Not aligned w/ a specific learning goal."",U1202&amp;"": ""&amp;vlookup(to_text(U1202),'1.Learning-Goals'!$A$3:$B$100,2,FALSE)))"),"")</f>
        <v/>
      </c>
      <c r="Z1202" s="46" t="str">
        <f>IFERROR(__xludf.DUMMYFUNCTION("if(V1202="""","""",if($S1202,""Not aligned w/ a specific learning goal."",V1202&amp;"": ""&amp;vlookup(to_text(V1202),'1.Learning-Goals'!$A$3:$B$100,2,FALSE)))"),"")</f>
        <v/>
      </c>
      <c r="AA1202" s="46" t="str">
        <f>IFERROR(__xludf.DUMMYFUNCTION("if(W1202="""","""",if($S1202,""Not aligned w/ a specific learning goal."",W1202&amp;"": ""&amp;vlookup(to_text(W1202),'1.Learning-Goals'!$A$3:$B$100,2,FALSE)))"),"")</f>
        <v/>
      </c>
      <c r="AB1202" s="48"/>
      <c r="AC1202" s="48"/>
      <c r="AD1202" s="48"/>
      <c r="AE1202" s="48"/>
      <c r="AF1202" s="48"/>
      <c r="AG1202" s="48"/>
      <c r="AH1202" s="48"/>
      <c r="AI1202" s="48"/>
    </row>
    <row r="1203">
      <c r="A1203" s="41"/>
      <c r="B1203" s="42" t="str">
        <f t="shared" si="1"/>
        <v/>
      </c>
      <c r="C1203" s="38" t="s">
        <v>3377</v>
      </c>
      <c r="D1203" s="43" t="s">
        <v>3378</v>
      </c>
      <c r="E1203" s="38" t="s">
        <v>3213</v>
      </c>
      <c r="F1203" s="38" t="s">
        <v>3214</v>
      </c>
      <c r="G1203" s="43" t="s">
        <v>65</v>
      </c>
      <c r="H1203" s="38" t="s">
        <v>3215</v>
      </c>
      <c r="I1203" s="43" t="s">
        <v>3216</v>
      </c>
      <c r="J1203" s="43" t="s">
        <v>3356</v>
      </c>
      <c r="K1203" s="50"/>
      <c r="L1203" s="50"/>
      <c r="M1203" s="50"/>
      <c r="N1203" s="50"/>
      <c r="O1203" s="44"/>
      <c r="P1203" s="44"/>
      <c r="Q1203" s="45">
        <v>44451.0</v>
      </c>
      <c r="R1203" s="46" t="str">
        <f>IFERROR(__xludf.DUMMYFUNCTION("if(isblank($A1203),"""",REGEXREPLACE($A1203,   "",?(\d),?"",  ""$1""&amp;""-""&amp;$H1203))"),"")</f>
        <v/>
      </c>
      <c r="S1203" s="47" t="b">
        <f t="shared" si="2"/>
        <v>0</v>
      </c>
      <c r="T1203" s="47" t="str">
        <f>IFERROR(__xludf.DUMMYFUNCTION("iferror(split(A1203,"","",TRUE,TRUE),"""")"),"")</f>
        <v/>
      </c>
      <c r="U1203" s="47"/>
      <c r="V1203" s="47"/>
      <c r="W1203" s="47"/>
      <c r="X1203" s="46" t="str">
        <f>IFERROR(__xludf.DUMMYFUNCTION("if(T1203="""","""",if($S1203,""Not aligned w/ a specific learning goal."",T1203&amp;"": ""&amp;vlookup(to_text(T1203),'1.Learning-Goals'!$A$3:$B$100,2,FALSE)))"),"")</f>
        <v/>
      </c>
      <c r="Y1203" s="46" t="str">
        <f>IFERROR(__xludf.DUMMYFUNCTION("if(U1203="""","""",if($S1203,""Not aligned w/ a specific learning goal."",U1203&amp;"": ""&amp;vlookup(to_text(U1203),'1.Learning-Goals'!$A$3:$B$100,2,FALSE)))"),"")</f>
        <v/>
      </c>
      <c r="Z1203" s="46" t="str">
        <f>IFERROR(__xludf.DUMMYFUNCTION("if(V1203="""","""",if($S1203,""Not aligned w/ a specific learning goal."",V1203&amp;"": ""&amp;vlookup(to_text(V1203),'1.Learning-Goals'!$A$3:$B$100,2,FALSE)))"),"")</f>
        <v/>
      </c>
      <c r="AA1203" s="46" t="str">
        <f>IFERROR(__xludf.DUMMYFUNCTION("if(W1203="""","""",if($S1203,""Not aligned w/ a specific learning goal."",W1203&amp;"": ""&amp;vlookup(to_text(W1203),'1.Learning-Goals'!$A$3:$B$100,2,FALSE)))"),"")</f>
        <v/>
      </c>
      <c r="AB1203" s="48"/>
      <c r="AC1203" s="48"/>
      <c r="AD1203" s="48"/>
      <c r="AE1203" s="48"/>
      <c r="AF1203" s="48"/>
      <c r="AG1203" s="48"/>
      <c r="AH1203" s="48"/>
      <c r="AI1203" s="48"/>
    </row>
    <row r="1204">
      <c r="A1204" s="41"/>
      <c r="B1204" s="42" t="str">
        <f t="shared" si="1"/>
        <v/>
      </c>
      <c r="C1204" s="38" t="s">
        <v>3379</v>
      </c>
      <c r="D1204" s="43" t="s">
        <v>3380</v>
      </c>
      <c r="E1204" s="38" t="s">
        <v>3213</v>
      </c>
      <c r="F1204" s="38" t="s">
        <v>3214</v>
      </c>
      <c r="G1204" s="43" t="s">
        <v>65</v>
      </c>
      <c r="H1204" s="38" t="s">
        <v>3215</v>
      </c>
      <c r="I1204" s="43" t="s">
        <v>3216</v>
      </c>
      <c r="J1204" s="43" t="s">
        <v>3356</v>
      </c>
      <c r="K1204" s="50"/>
      <c r="L1204" s="50"/>
      <c r="M1204" s="50"/>
      <c r="N1204" s="50"/>
      <c r="O1204" s="44"/>
      <c r="P1204" s="44"/>
      <c r="Q1204" s="45">
        <v>44451.0</v>
      </c>
      <c r="R1204" s="46" t="str">
        <f>IFERROR(__xludf.DUMMYFUNCTION("if(isblank($A1204),"""",REGEXREPLACE($A1204,   "",?(\d),?"",  ""$1""&amp;""-""&amp;$H1204))"),"")</f>
        <v/>
      </c>
      <c r="S1204" s="47" t="b">
        <f t="shared" si="2"/>
        <v>0</v>
      </c>
      <c r="T1204" s="47" t="str">
        <f>IFERROR(__xludf.DUMMYFUNCTION("iferror(split(A1204,"","",TRUE,TRUE),"""")"),"")</f>
        <v/>
      </c>
      <c r="U1204" s="47"/>
      <c r="V1204" s="47"/>
      <c r="W1204" s="47"/>
      <c r="X1204" s="46" t="str">
        <f>IFERROR(__xludf.DUMMYFUNCTION("if(T1204="""","""",if($S1204,""Not aligned w/ a specific learning goal."",T1204&amp;"": ""&amp;vlookup(to_text(T1204),'1.Learning-Goals'!$A$3:$B$100,2,FALSE)))"),"")</f>
        <v/>
      </c>
      <c r="Y1204" s="46" t="str">
        <f>IFERROR(__xludf.DUMMYFUNCTION("if(U1204="""","""",if($S1204,""Not aligned w/ a specific learning goal."",U1204&amp;"": ""&amp;vlookup(to_text(U1204),'1.Learning-Goals'!$A$3:$B$100,2,FALSE)))"),"")</f>
        <v/>
      </c>
      <c r="Z1204" s="46" t="str">
        <f>IFERROR(__xludf.DUMMYFUNCTION("if(V1204="""","""",if($S1204,""Not aligned w/ a specific learning goal."",V1204&amp;"": ""&amp;vlookup(to_text(V1204),'1.Learning-Goals'!$A$3:$B$100,2,FALSE)))"),"")</f>
        <v/>
      </c>
      <c r="AA1204" s="46" t="str">
        <f>IFERROR(__xludf.DUMMYFUNCTION("if(W1204="""","""",if($S1204,""Not aligned w/ a specific learning goal."",W1204&amp;"": ""&amp;vlookup(to_text(W1204),'1.Learning-Goals'!$A$3:$B$100,2,FALSE)))"),"")</f>
        <v/>
      </c>
      <c r="AB1204" s="48"/>
      <c r="AC1204" s="48"/>
      <c r="AD1204" s="48"/>
      <c r="AE1204" s="48"/>
      <c r="AF1204" s="48"/>
      <c r="AG1204" s="48"/>
      <c r="AH1204" s="48"/>
      <c r="AI1204" s="48"/>
    </row>
    <row r="1205">
      <c r="A1205" s="41"/>
      <c r="B1205" s="42" t="str">
        <f t="shared" si="1"/>
        <v/>
      </c>
      <c r="C1205" s="38" t="s">
        <v>3381</v>
      </c>
      <c r="D1205" s="43" t="s">
        <v>3382</v>
      </c>
      <c r="E1205" s="38" t="s">
        <v>3213</v>
      </c>
      <c r="F1205" s="38" t="s">
        <v>3214</v>
      </c>
      <c r="G1205" s="43" t="s">
        <v>60</v>
      </c>
      <c r="H1205" s="38" t="s">
        <v>3215</v>
      </c>
      <c r="I1205" s="43" t="s">
        <v>3216</v>
      </c>
      <c r="J1205" s="43" t="s">
        <v>3383</v>
      </c>
      <c r="K1205" s="50"/>
      <c r="L1205" s="50"/>
      <c r="M1205" s="50"/>
      <c r="N1205" s="50"/>
      <c r="O1205" s="44"/>
      <c r="P1205" s="44"/>
      <c r="Q1205" s="45">
        <v>44322.0</v>
      </c>
      <c r="R1205" s="46" t="str">
        <f>IFERROR(__xludf.DUMMYFUNCTION("if(isblank($A1205),"""",REGEXREPLACE($A1205,   "",?(\d),?"",  ""$1""&amp;""-""&amp;$H1205))"),"")</f>
        <v/>
      </c>
      <c r="S1205" s="47" t="b">
        <f t="shared" si="2"/>
        <v>0</v>
      </c>
      <c r="T1205" s="47" t="str">
        <f>IFERROR(__xludf.DUMMYFUNCTION("iferror(split(A1205,"","",TRUE,TRUE),"""")"),"")</f>
        <v/>
      </c>
      <c r="U1205" s="47"/>
      <c r="V1205" s="47"/>
      <c r="W1205" s="47"/>
      <c r="X1205" s="46" t="str">
        <f>IFERROR(__xludf.DUMMYFUNCTION("if(T1205="""","""",if($S1205,""Not aligned w/ a specific learning goal."",T1205&amp;"": ""&amp;vlookup(to_text(T1205),'1.Learning-Goals'!$A$3:$B$100,2,FALSE)))"),"")</f>
        <v/>
      </c>
      <c r="Y1205" s="46" t="str">
        <f>IFERROR(__xludf.DUMMYFUNCTION("if(U1205="""","""",if($S1205,""Not aligned w/ a specific learning goal."",U1205&amp;"": ""&amp;vlookup(to_text(U1205),'1.Learning-Goals'!$A$3:$B$100,2,FALSE)))"),"")</f>
        <v/>
      </c>
      <c r="Z1205" s="46" t="str">
        <f>IFERROR(__xludf.DUMMYFUNCTION("if(V1205="""","""",if($S1205,""Not aligned w/ a specific learning goal."",V1205&amp;"": ""&amp;vlookup(to_text(V1205),'1.Learning-Goals'!$A$3:$B$100,2,FALSE)))"),"")</f>
        <v/>
      </c>
      <c r="AA1205" s="46" t="str">
        <f>IFERROR(__xludf.DUMMYFUNCTION("if(W1205="""","""",if($S1205,""Not aligned w/ a specific learning goal."",W1205&amp;"": ""&amp;vlookup(to_text(W1205),'1.Learning-Goals'!$A$3:$B$100,2,FALSE)))"),"")</f>
        <v/>
      </c>
      <c r="AB1205" s="48"/>
      <c r="AC1205" s="48"/>
      <c r="AD1205" s="48"/>
      <c r="AE1205" s="48"/>
      <c r="AF1205" s="48"/>
      <c r="AG1205" s="48"/>
      <c r="AH1205" s="48"/>
      <c r="AI1205" s="48"/>
    </row>
    <row r="1206">
      <c r="A1206" s="41"/>
      <c r="B1206" s="42" t="str">
        <f t="shared" si="1"/>
        <v/>
      </c>
      <c r="C1206" s="38" t="s">
        <v>3384</v>
      </c>
      <c r="D1206" s="43" t="s">
        <v>3385</v>
      </c>
      <c r="E1206" s="38" t="s">
        <v>3213</v>
      </c>
      <c r="F1206" s="38" t="s">
        <v>3214</v>
      </c>
      <c r="G1206" s="43" t="s">
        <v>60</v>
      </c>
      <c r="H1206" s="38" t="s">
        <v>3215</v>
      </c>
      <c r="I1206" s="43" t="s">
        <v>3216</v>
      </c>
      <c r="J1206" s="43" t="s">
        <v>3383</v>
      </c>
      <c r="K1206" s="50"/>
      <c r="L1206" s="50"/>
      <c r="M1206" s="50"/>
      <c r="N1206" s="50"/>
      <c r="O1206" s="44"/>
      <c r="P1206" s="44"/>
      <c r="Q1206" s="45">
        <v>44322.0</v>
      </c>
      <c r="R1206" s="46" t="str">
        <f>IFERROR(__xludf.DUMMYFUNCTION("if(isblank($A1206),"""",REGEXREPLACE($A1206,   "",?(\d),?"",  ""$1""&amp;""-""&amp;$H1206))"),"")</f>
        <v/>
      </c>
      <c r="S1206" s="47" t="b">
        <f t="shared" si="2"/>
        <v>0</v>
      </c>
      <c r="T1206" s="47" t="str">
        <f>IFERROR(__xludf.DUMMYFUNCTION("iferror(split(A1206,"","",TRUE,TRUE),"""")"),"")</f>
        <v/>
      </c>
      <c r="U1206" s="47"/>
      <c r="V1206" s="47"/>
      <c r="W1206" s="47"/>
      <c r="X1206" s="46" t="str">
        <f>IFERROR(__xludf.DUMMYFUNCTION("if(T1206="""","""",if($S1206,""Not aligned w/ a specific learning goal."",T1206&amp;"": ""&amp;vlookup(to_text(T1206),'1.Learning-Goals'!$A$3:$B$100,2,FALSE)))"),"")</f>
        <v/>
      </c>
      <c r="Y1206" s="46" t="str">
        <f>IFERROR(__xludf.DUMMYFUNCTION("if(U1206="""","""",if($S1206,""Not aligned w/ a specific learning goal."",U1206&amp;"": ""&amp;vlookup(to_text(U1206),'1.Learning-Goals'!$A$3:$B$100,2,FALSE)))"),"")</f>
        <v/>
      </c>
      <c r="Z1206" s="46" t="str">
        <f>IFERROR(__xludf.DUMMYFUNCTION("if(V1206="""","""",if($S1206,""Not aligned w/ a specific learning goal."",V1206&amp;"": ""&amp;vlookup(to_text(V1206),'1.Learning-Goals'!$A$3:$B$100,2,FALSE)))"),"")</f>
        <v/>
      </c>
      <c r="AA1206" s="46" t="str">
        <f>IFERROR(__xludf.DUMMYFUNCTION("if(W1206="""","""",if($S1206,""Not aligned w/ a specific learning goal."",W1206&amp;"": ""&amp;vlookup(to_text(W1206),'1.Learning-Goals'!$A$3:$B$100,2,FALSE)))"),"")</f>
        <v/>
      </c>
      <c r="AB1206" s="48"/>
      <c r="AC1206" s="48"/>
      <c r="AD1206" s="48"/>
      <c r="AE1206" s="48"/>
      <c r="AF1206" s="48"/>
      <c r="AG1206" s="48"/>
      <c r="AH1206" s="48"/>
      <c r="AI1206" s="48"/>
    </row>
    <row r="1207">
      <c r="A1207" s="41"/>
      <c r="B1207" s="42" t="str">
        <f t="shared" si="1"/>
        <v/>
      </c>
      <c r="C1207" s="38" t="s">
        <v>3386</v>
      </c>
      <c r="D1207" s="43" t="s">
        <v>3387</v>
      </c>
      <c r="E1207" s="38" t="s">
        <v>3213</v>
      </c>
      <c r="F1207" s="38" t="s">
        <v>3214</v>
      </c>
      <c r="G1207" s="43" t="s">
        <v>60</v>
      </c>
      <c r="H1207" s="38" t="s">
        <v>3215</v>
      </c>
      <c r="I1207" s="43" t="s">
        <v>3216</v>
      </c>
      <c r="J1207" s="43" t="s">
        <v>3383</v>
      </c>
      <c r="K1207" s="50"/>
      <c r="L1207" s="50"/>
      <c r="M1207" s="50"/>
      <c r="N1207" s="50"/>
      <c r="O1207" s="44"/>
      <c r="P1207" s="44"/>
      <c r="Q1207" s="45">
        <v>44322.0</v>
      </c>
      <c r="R1207" s="46" t="str">
        <f>IFERROR(__xludf.DUMMYFUNCTION("if(isblank($A1207),"""",REGEXREPLACE($A1207,   "",?(\d),?"",  ""$1""&amp;""-""&amp;$H1207))"),"")</f>
        <v/>
      </c>
      <c r="S1207" s="47" t="b">
        <f t="shared" si="2"/>
        <v>0</v>
      </c>
      <c r="T1207" s="47" t="str">
        <f>IFERROR(__xludf.DUMMYFUNCTION("iferror(split(A1207,"","",TRUE,TRUE),"""")"),"")</f>
        <v/>
      </c>
      <c r="U1207" s="47"/>
      <c r="V1207" s="47"/>
      <c r="W1207" s="47"/>
      <c r="X1207" s="46" t="str">
        <f>IFERROR(__xludf.DUMMYFUNCTION("if(T1207="""","""",if($S1207,""Not aligned w/ a specific learning goal."",T1207&amp;"": ""&amp;vlookup(to_text(T1207),'1.Learning-Goals'!$A$3:$B$100,2,FALSE)))"),"")</f>
        <v/>
      </c>
      <c r="Y1207" s="46" t="str">
        <f>IFERROR(__xludf.DUMMYFUNCTION("if(U1207="""","""",if($S1207,""Not aligned w/ a specific learning goal."",U1207&amp;"": ""&amp;vlookup(to_text(U1207),'1.Learning-Goals'!$A$3:$B$100,2,FALSE)))"),"")</f>
        <v/>
      </c>
      <c r="Z1207" s="46" t="str">
        <f>IFERROR(__xludf.DUMMYFUNCTION("if(V1207="""","""",if($S1207,""Not aligned w/ a specific learning goal."",V1207&amp;"": ""&amp;vlookup(to_text(V1207),'1.Learning-Goals'!$A$3:$B$100,2,FALSE)))"),"")</f>
        <v/>
      </c>
      <c r="AA1207" s="46" t="str">
        <f>IFERROR(__xludf.DUMMYFUNCTION("if(W1207="""","""",if($S1207,""Not aligned w/ a specific learning goal."",W1207&amp;"": ""&amp;vlookup(to_text(W1207),'1.Learning-Goals'!$A$3:$B$100,2,FALSE)))"),"")</f>
        <v/>
      </c>
      <c r="AB1207" s="48"/>
      <c r="AC1207" s="48"/>
      <c r="AD1207" s="48"/>
      <c r="AE1207" s="48"/>
      <c r="AF1207" s="48"/>
      <c r="AG1207" s="48"/>
      <c r="AH1207" s="48"/>
      <c r="AI1207" s="48"/>
    </row>
    <row r="1208">
      <c r="A1208" s="41"/>
      <c r="B1208" s="42" t="str">
        <f t="shared" si="1"/>
        <v/>
      </c>
      <c r="C1208" s="38" t="s">
        <v>3388</v>
      </c>
      <c r="D1208" s="43" t="s">
        <v>3389</v>
      </c>
      <c r="E1208" s="38" t="s">
        <v>3213</v>
      </c>
      <c r="F1208" s="38" t="s">
        <v>3214</v>
      </c>
      <c r="G1208" s="43" t="s">
        <v>60</v>
      </c>
      <c r="H1208" s="38" t="s">
        <v>3215</v>
      </c>
      <c r="I1208" s="43" t="s">
        <v>3216</v>
      </c>
      <c r="J1208" s="43" t="s">
        <v>3383</v>
      </c>
      <c r="K1208" s="50"/>
      <c r="L1208" s="50"/>
      <c r="M1208" s="50"/>
      <c r="N1208" s="50"/>
      <c r="O1208" s="44"/>
      <c r="P1208" s="44"/>
      <c r="Q1208" s="45">
        <v>44322.0</v>
      </c>
      <c r="R1208" s="46" t="str">
        <f>IFERROR(__xludf.DUMMYFUNCTION("if(isblank($A1208),"""",REGEXREPLACE($A1208,   "",?(\d),?"",  ""$1""&amp;""-""&amp;$H1208))"),"")</f>
        <v/>
      </c>
      <c r="S1208" s="47" t="b">
        <f t="shared" si="2"/>
        <v>0</v>
      </c>
      <c r="T1208" s="47" t="str">
        <f>IFERROR(__xludf.DUMMYFUNCTION("iferror(split(A1208,"","",TRUE,TRUE),"""")"),"")</f>
        <v/>
      </c>
      <c r="U1208" s="47"/>
      <c r="V1208" s="47"/>
      <c r="W1208" s="47"/>
      <c r="X1208" s="46" t="str">
        <f>IFERROR(__xludf.DUMMYFUNCTION("if(T1208="""","""",if($S1208,""Not aligned w/ a specific learning goal."",T1208&amp;"": ""&amp;vlookup(to_text(T1208),'1.Learning-Goals'!$A$3:$B$100,2,FALSE)))"),"")</f>
        <v/>
      </c>
      <c r="Y1208" s="46" t="str">
        <f>IFERROR(__xludf.DUMMYFUNCTION("if(U1208="""","""",if($S1208,""Not aligned w/ a specific learning goal."",U1208&amp;"": ""&amp;vlookup(to_text(U1208),'1.Learning-Goals'!$A$3:$B$100,2,FALSE)))"),"")</f>
        <v/>
      </c>
      <c r="Z1208" s="46" t="str">
        <f>IFERROR(__xludf.DUMMYFUNCTION("if(V1208="""","""",if($S1208,""Not aligned w/ a specific learning goal."",V1208&amp;"": ""&amp;vlookup(to_text(V1208),'1.Learning-Goals'!$A$3:$B$100,2,FALSE)))"),"")</f>
        <v/>
      </c>
      <c r="AA1208" s="46" t="str">
        <f>IFERROR(__xludf.DUMMYFUNCTION("if(W1208="""","""",if($S1208,""Not aligned w/ a specific learning goal."",W1208&amp;"": ""&amp;vlookup(to_text(W1208),'1.Learning-Goals'!$A$3:$B$100,2,FALSE)))"),"")</f>
        <v/>
      </c>
      <c r="AB1208" s="48"/>
      <c r="AC1208" s="48"/>
      <c r="AD1208" s="48"/>
      <c r="AE1208" s="48"/>
      <c r="AF1208" s="48"/>
      <c r="AG1208" s="48"/>
      <c r="AH1208" s="48"/>
      <c r="AI1208" s="48"/>
    </row>
    <row r="1209">
      <c r="A1209" s="41"/>
      <c r="B1209" s="42" t="str">
        <f t="shared" si="1"/>
        <v/>
      </c>
      <c r="C1209" s="38" t="s">
        <v>3390</v>
      </c>
      <c r="D1209" s="43" t="s">
        <v>3391</v>
      </c>
      <c r="E1209" s="38" t="s">
        <v>3213</v>
      </c>
      <c r="F1209" s="38" t="s">
        <v>3214</v>
      </c>
      <c r="G1209" s="43" t="s">
        <v>60</v>
      </c>
      <c r="H1209" s="38" t="s">
        <v>3215</v>
      </c>
      <c r="I1209" s="43" t="s">
        <v>3216</v>
      </c>
      <c r="J1209" s="43" t="s">
        <v>3383</v>
      </c>
      <c r="K1209" s="50"/>
      <c r="L1209" s="50"/>
      <c r="M1209" s="50"/>
      <c r="N1209" s="50"/>
      <c r="O1209" s="44"/>
      <c r="P1209" s="44"/>
      <c r="Q1209" s="45">
        <v>44322.0</v>
      </c>
      <c r="R1209" s="46" t="str">
        <f>IFERROR(__xludf.DUMMYFUNCTION("if(isblank($A1209),"""",REGEXREPLACE($A1209,   "",?(\d),?"",  ""$1""&amp;""-""&amp;$H1209))"),"")</f>
        <v/>
      </c>
      <c r="S1209" s="47" t="b">
        <f t="shared" si="2"/>
        <v>0</v>
      </c>
      <c r="T1209" s="47" t="str">
        <f>IFERROR(__xludf.DUMMYFUNCTION("iferror(split(A1209,"","",TRUE,TRUE),"""")"),"")</f>
        <v/>
      </c>
      <c r="U1209" s="47"/>
      <c r="V1209" s="47"/>
      <c r="W1209" s="47"/>
      <c r="X1209" s="46" t="str">
        <f>IFERROR(__xludf.DUMMYFUNCTION("if(T1209="""","""",if($S1209,""Not aligned w/ a specific learning goal."",T1209&amp;"": ""&amp;vlookup(to_text(T1209),'1.Learning-Goals'!$A$3:$B$100,2,FALSE)))"),"")</f>
        <v/>
      </c>
      <c r="Y1209" s="46" t="str">
        <f>IFERROR(__xludf.DUMMYFUNCTION("if(U1209="""","""",if($S1209,""Not aligned w/ a specific learning goal."",U1209&amp;"": ""&amp;vlookup(to_text(U1209),'1.Learning-Goals'!$A$3:$B$100,2,FALSE)))"),"")</f>
        <v/>
      </c>
      <c r="Z1209" s="46" t="str">
        <f>IFERROR(__xludf.DUMMYFUNCTION("if(V1209="""","""",if($S1209,""Not aligned w/ a specific learning goal."",V1209&amp;"": ""&amp;vlookup(to_text(V1209),'1.Learning-Goals'!$A$3:$B$100,2,FALSE)))"),"")</f>
        <v/>
      </c>
      <c r="AA1209" s="46" t="str">
        <f>IFERROR(__xludf.DUMMYFUNCTION("if(W1209="""","""",if($S1209,""Not aligned w/ a specific learning goal."",W1209&amp;"": ""&amp;vlookup(to_text(W1209),'1.Learning-Goals'!$A$3:$B$100,2,FALSE)))"),"")</f>
        <v/>
      </c>
      <c r="AB1209" s="48"/>
      <c r="AC1209" s="48"/>
      <c r="AD1209" s="48"/>
      <c r="AE1209" s="48"/>
      <c r="AF1209" s="48"/>
      <c r="AG1209" s="48"/>
      <c r="AH1209" s="48"/>
      <c r="AI1209" s="48"/>
    </row>
    <row r="1210">
      <c r="A1210" s="41"/>
      <c r="B1210" s="42" t="str">
        <f t="shared" si="1"/>
        <v/>
      </c>
      <c r="C1210" s="38" t="s">
        <v>3392</v>
      </c>
      <c r="D1210" s="43" t="s">
        <v>3393</v>
      </c>
      <c r="E1210" s="38" t="s">
        <v>3213</v>
      </c>
      <c r="F1210" s="38" t="s">
        <v>3214</v>
      </c>
      <c r="G1210" s="43" t="s">
        <v>65</v>
      </c>
      <c r="H1210" s="38" t="s">
        <v>3215</v>
      </c>
      <c r="I1210" s="43" t="s">
        <v>3216</v>
      </c>
      <c r="J1210" s="43" t="s">
        <v>3383</v>
      </c>
      <c r="K1210" s="50"/>
      <c r="L1210" s="50"/>
      <c r="M1210" s="50"/>
      <c r="N1210" s="50"/>
      <c r="O1210" s="44"/>
      <c r="P1210" s="44"/>
      <c r="Q1210" s="45">
        <v>44451.0</v>
      </c>
      <c r="R1210" s="46" t="str">
        <f>IFERROR(__xludf.DUMMYFUNCTION("if(isblank($A1210),"""",REGEXREPLACE($A1210,   "",?(\d),?"",  ""$1""&amp;""-""&amp;$H1210))"),"")</f>
        <v/>
      </c>
      <c r="S1210" s="47" t="b">
        <f t="shared" si="2"/>
        <v>0</v>
      </c>
      <c r="T1210" s="47" t="str">
        <f>IFERROR(__xludf.DUMMYFUNCTION("iferror(split(A1210,"","",TRUE,TRUE),"""")"),"")</f>
        <v/>
      </c>
      <c r="U1210" s="47"/>
      <c r="V1210" s="47"/>
      <c r="W1210" s="47"/>
      <c r="X1210" s="46" t="str">
        <f>IFERROR(__xludf.DUMMYFUNCTION("if(T1210="""","""",if($S1210,""Not aligned w/ a specific learning goal."",T1210&amp;"": ""&amp;vlookup(to_text(T1210),'1.Learning-Goals'!$A$3:$B$100,2,FALSE)))"),"")</f>
        <v/>
      </c>
      <c r="Y1210" s="46" t="str">
        <f>IFERROR(__xludf.DUMMYFUNCTION("if(U1210="""","""",if($S1210,""Not aligned w/ a specific learning goal."",U1210&amp;"": ""&amp;vlookup(to_text(U1210),'1.Learning-Goals'!$A$3:$B$100,2,FALSE)))"),"")</f>
        <v/>
      </c>
      <c r="Z1210" s="46" t="str">
        <f>IFERROR(__xludf.DUMMYFUNCTION("if(V1210="""","""",if($S1210,""Not aligned w/ a specific learning goal."",V1210&amp;"": ""&amp;vlookup(to_text(V1210),'1.Learning-Goals'!$A$3:$B$100,2,FALSE)))"),"")</f>
        <v/>
      </c>
      <c r="AA1210" s="46" t="str">
        <f>IFERROR(__xludf.DUMMYFUNCTION("if(W1210="""","""",if($S1210,""Not aligned w/ a specific learning goal."",W1210&amp;"": ""&amp;vlookup(to_text(W1210),'1.Learning-Goals'!$A$3:$B$100,2,FALSE)))"),"")</f>
        <v/>
      </c>
      <c r="AB1210" s="48"/>
      <c r="AC1210" s="48"/>
      <c r="AD1210" s="48"/>
      <c r="AE1210" s="48"/>
      <c r="AF1210" s="48"/>
      <c r="AG1210" s="48"/>
      <c r="AH1210" s="48"/>
      <c r="AI1210" s="48"/>
    </row>
    <row r="1211">
      <c r="A1211" s="41"/>
      <c r="B1211" s="42" t="str">
        <f t="shared" si="1"/>
        <v/>
      </c>
      <c r="C1211" s="38" t="s">
        <v>3394</v>
      </c>
      <c r="D1211" s="43" t="s">
        <v>3395</v>
      </c>
      <c r="E1211" s="38" t="s">
        <v>3213</v>
      </c>
      <c r="F1211" s="38" t="s">
        <v>3214</v>
      </c>
      <c r="G1211" s="43" t="s">
        <v>65</v>
      </c>
      <c r="H1211" s="38" t="s">
        <v>3215</v>
      </c>
      <c r="I1211" s="43" t="s">
        <v>3216</v>
      </c>
      <c r="J1211" s="43" t="s">
        <v>3383</v>
      </c>
      <c r="K1211" s="50"/>
      <c r="L1211" s="50"/>
      <c r="M1211" s="50"/>
      <c r="N1211" s="50"/>
      <c r="O1211" s="44"/>
      <c r="P1211" s="44"/>
      <c r="Q1211" s="45">
        <v>44451.0</v>
      </c>
      <c r="R1211" s="46" t="str">
        <f>IFERROR(__xludf.DUMMYFUNCTION("if(isblank($A1211),"""",REGEXREPLACE($A1211,   "",?(\d),?"",  ""$1""&amp;""-""&amp;$H1211))"),"")</f>
        <v/>
      </c>
      <c r="S1211" s="47" t="b">
        <f t="shared" si="2"/>
        <v>0</v>
      </c>
      <c r="T1211" s="47" t="str">
        <f>IFERROR(__xludf.DUMMYFUNCTION("iferror(split(A1211,"","",TRUE,TRUE),"""")"),"")</f>
        <v/>
      </c>
      <c r="U1211" s="47"/>
      <c r="V1211" s="47"/>
      <c r="W1211" s="47"/>
      <c r="X1211" s="46" t="str">
        <f>IFERROR(__xludf.DUMMYFUNCTION("if(T1211="""","""",if($S1211,""Not aligned w/ a specific learning goal."",T1211&amp;"": ""&amp;vlookup(to_text(T1211),'1.Learning-Goals'!$A$3:$B$100,2,FALSE)))"),"")</f>
        <v/>
      </c>
      <c r="Y1211" s="46" t="str">
        <f>IFERROR(__xludf.DUMMYFUNCTION("if(U1211="""","""",if($S1211,""Not aligned w/ a specific learning goal."",U1211&amp;"": ""&amp;vlookup(to_text(U1211),'1.Learning-Goals'!$A$3:$B$100,2,FALSE)))"),"")</f>
        <v/>
      </c>
      <c r="Z1211" s="46" t="str">
        <f>IFERROR(__xludf.DUMMYFUNCTION("if(V1211="""","""",if($S1211,""Not aligned w/ a specific learning goal."",V1211&amp;"": ""&amp;vlookup(to_text(V1211),'1.Learning-Goals'!$A$3:$B$100,2,FALSE)))"),"")</f>
        <v/>
      </c>
      <c r="AA1211" s="46" t="str">
        <f>IFERROR(__xludf.DUMMYFUNCTION("if(W1211="""","""",if($S1211,""Not aligned w/ a specific learning goal."",W1211&amp;"": ""&amp;vlookup(to_text(W1211),'1.Learning-Goals'!$A$3:$B$100,2,FALSE)))"),"")</f>
        <v/>
      </c>
      <c r="AB1211" s="48"/>
      <c r="AC1211" s="48"/>
      <c r="AD1211" s="48"/>
      <c r="AE1211" s="48"/>
      <c r="AF1211" s="48"/>
      <c r="AG1211" s="48"/>
      <c r="AH1211" s="48"/>
      <c r="AI1211" s="48"/>
    </row>
    <row r="1212">
      <c r="A1212" s="41"/>
      <c r="B1212" s="42" t="str">
        <f t="shared" si="1"/>
        <v/>
      </c>
      <c r="C1212" s="38" t="s">
        <v>3396</v>
      </c>
      <c r="D1212" s="43" t="s">
        <v>3397</v>
      </c>
      <c r="E1212" s="38" t="s">
        <v>3213</v>
      </c>
      <c r="F1212" s="38" t="s">
        <v>3214</v>
      </c>
      <c r="G1212" s="43" t="s">
        <v>65</v>
      </c>
      <c r="H1212" s="38" t="s">
        <v>3215</v>
      </c>
      <c r="I1212" s="43" t="s">
        <v>3216</v>
      </c>
      <c r="J1212" s="43" t="s">
        <v>3383</v>
      </c>
      <c r="K1212" s="50"/>
      <c r="L1212" s="50"/>
      <c r="M1212" s="50"/>
      <c r="N1212" s="50"/>
      <c r="O1212" s="44"/>
      <c r="P1212" s="44"/>
      <c r="Q1212" s="45">
        <v>44451.0</v>
      </c>
      <c r="R1212" s="46" t="str">
        <f>IFERROR(__xludf.DUMMYFUNCTION("if(isblank($A1212),"""",REGEXREPLACE($A1212,   "",?(\d),?"",  ""$1""&amp;""-""&amp;$H1212))"),"")</f>
        <v/>
      </c>
      <c r="S1212" s="47" t="b">
        <f t="shared" si="2"/>
        <v>0</v>
      </c>
      <c r="T1212" s="47" t="str">
        <f>IFERROR(__xludf.DUMMYFUNCTION("iferror(split(A1212,"","",TRUE,TRUE),"""")"),"")</f>
        <v/>
      </c>
      <c r="U1212" s="47"/>
      <c r="V1212" s="47"/>
      <c r="W1212" s="47"/>
      <c r="X1212" s="46" t="str">
        <f>IFERROR(__xludf.DUMMYFUNCTION("if(T1212="""","""",if($S1212,""Not aligned w/ a specific learning goal."",T1212&amp;"": ""&amp;vlookup(to_text(T1212),'1.Learning-Goals'!$A$3:$B$100,2,FALSE)))"),"")</f>
        <v/>
      </c>
      <c r="Y1212" s="46" t="str">
        <f>IFERROR(__xludf.DUMMYFUNCTION("if(U1212="""","""",if($S1212,""Not aligned w/ a specific learning goal."",U1212&amp;"": ""&amp;vlookup(to_text(U1212),'1.Learning-Goals'!$A$3:$B$100,2,FALSE)))"),"")</f>
        <v/>
      </c>
      <c r="Z1212" s="46" t="str">
        <f>IFERROR(__xludf.DUMMYFUNCTION("if(V1212="""","""",if($S1212,""Not aligned w/ a specific learning goal."",V1212&amp;"": ""&amp;vlookup(to_text(V1212),'1.Learning-Goals'!$A$3:$B$100,2,FALSE)))"),"")</f>
        <v/>
      </c>
      <c r="AA1212" s="46" t="str">
        <f>IFERROR(__xludf.DUMMYFUNCTION("if(W1212="""","""",if($S1212,""Not aligned w/ a specific learning goal."",W1212&amp;"": ""&amp;vlookup(to_text(W1212),'1.Learning-Goals'!$A$3:$B$100,2,FALSE)))"),"")</f>
        <v/>
      </c>
      <c r="AB1212" s="48"/>
      <c r="AC1212" s="48"/>
      <c r="AD1212" s="48"/>
      <c r="AE1212" s="48"/>
      <c r="AF1212" s="48"/>
      <c r="AG1212" s="48"/>
      <c r="AH1212" s="48"/>
      <c r="AI1212" s="48"/>
    </row>
    <row r="1213">
      <c r="A1213" s="41"/>
      <c r="B1213" s="42" t="str">
        <f t="shared" si="1"/>
        <v/>
      </c>
      <c r="C1213" s="38" t="s">
        <v>3398</v>
      </c>
      <c r="D1213" s="43" t="s">
        <v>3399</v>
      </c>
      <c r="E1213" s="38" t="s">
        <v>3213</v>
      </c>
      <c r="F1213" s="38" t="s">
        <v>3214</v>
      </c>
      <c r="G1213" s="43" t="s">
        <v>65</v>
      </c>
      <c r="H1213" s="38" t="s">
        <v>3215</v>
      </c>
      <c r="I1213" s="43" t="s">
        <v>3216</v>
      </c>
      <c r="J1213" s="43" t="s">
        <v>3383</v>
      </c>
      <c r="K1213" s="50"/>
      <c r="L1213" s="50"/>
      <c r="M1213" s="50"/>
      <c r="N1213" s="50"/>
      <c r="O1213" s="44"/>
      <c r="P1213" s="44"/>
      <c r="Q1213" s="45">
        <v>44451.0</v>
      </c>
      <c r="R1213" s="46" t="str">
        <f>IFERROR(__xludf.DUMMYFUNCTION("if(isblank($A1213),"""",REGEXREPLACE($A1213,   "",?(\d),?"",  ""$1""&amp;""-""&amp;$H1213))"),"")</f>
        <v/>
      </c>
      <c r="S1213" s="47" t="b">
        <f t="shared" si="2"/>
        <v>0</v>
      </c>
      <c r="T1213" s="47" t="str">
        <f>IFERROR(__xludf.DUMMYFUNCTION("iferror(split(A1213,"","",TRUE,TRUE),"""")"),"")</f>
        <v/>
      </c>
      <c r="U1213" s="47"/>
      <c r="V1213" s="47"/>
      <c r="W1213" s="47"/>
      <c r="X1213" s="46" t="str">
        <f>IFERROR(__xludf.DUMMYFUNCTION("if(T1213="""","""",if($S1213,""Not aligned w/ a specific learning goal."",T1213&amp;"": ""&amp;vlookup(to_text(T1213),'1.Learning-Goals'!$A$3:$B$100,2,FALSE)))"),"")</f>
        <v/>
      </c>
      <c r="Y1213" s="46" t="str">
        <f>IFERROR(__xludf.DUMMYFUNCTION("if(U1213="""","""",if($S1213,""Not aligned w/ a specific learning goal."",U1213&amp;"": ""&amp;vlookup(to_text(U1213),'1.Learning-Goals'!$A$3:$B$100,2,FALSE)))"),"")</f>
        <v/>
      </c>
      <c r="Z1213" s="46" t="str">
        <f>IFERROR(__xludf.DUMMYFUNCTION("if(V1213="""","""",if($S1213,""Not aligned w/ a specific learning goal."",V1213&amp;"": ""&amp;vlookup(to_text(V1213),'1.Learning-Goals'!$A$3:$B$100,2,FALSE)))"),"")</f>
        <v/>
      </c>
      <c r="AA1213" s="46" t="str">
        <f>IFERROR(__xludf.DUMMYFUNCTION("if(W1213="""","""",if($S1213,""Not aligned w/ a specific learning goal."",W1213&amp;"": ""&amp;vlookup(to_text(W1213),'1.Learning-Goals'!$A$3:$B$100,2,FALSE)))"),"")</f>
        <v/>
      </c>
      <c r="AB1213" s="48"/>
      <c r="AC1213" s="48"/>
      <c r="AD1213" s="48"/>
      <c r="AE1213" s="48"/>
      <c r="AF1213" s="48"/>
      <c r="AG1213" s="48"/>
      <c r="AH1213" s="48"/>
      <c r="AI1213" s="48"/>
    </row>
    <row r="1214">
      <c r="A1214" s="41"/>
      <c r="B1214" s="42" t="str">
        <f t="shared" si="1"/>
        <v/>
      </c>
      <c r="C1214" s="38" t="s">
        <v>3400</v>
      </c>
      <c r="D1214" s="43" t="s">
        <v>3401</v>
      </c>
      <c r="E1214" s="38" t="s">
        <v>3213</v>
      </c>
      <c r="F1214" s="38" t="s">
        <v>3214</v>
      </c>
      <c r="G1214" s="43" t="s">
        <v>65</v>
      </c>
      <c r="H1214" s="38" t="s">
        <v>3215</v>
      </c>
      <c r="I1214" s="43" t="s">
        <v>3216</v>
      </c>
      <c r="J1214" s="43" t="s">
        <v>3383</v>
      </c>
      <c r="K1214" s="50"/>
      <c r="L1214" s="50"/>
      <c r="M1214" s="50"/>
      <c r="N1214" s="50"/>
      <c r="O1214" s="44"/>
      <c r="P1214" s="44"/>
      <c r="Q1214" s="45">
        <v>44451.0</v>
      </c>
      <c r="R1214" s="46" t="str">
        <f>IFERROR(__xludf.DUMMYFUNCTION("if(isblank($A1214),"""",REGEXREPLACE($A1214,   "",?(\d),?"",  ""$1""&amp;""-""&amp;$H1214))"),"")</f>
        <v/>
      </c>
      <c r="S1214" s="47" t="b">
        <f t="shared" si="2"/>
        <v>0</v>
      </c>
      <c r="T1214" s="47" t="str">
        <f>IFERROR(__xludf.DUMMYFUNCTION("iferror(split(A1214,"","",TRUE,TRUE),"""")"),"")</f>
        <v/>
      </c>
      <c r="U1214" s="47"/>
      <c r="V1214" s="47"/>
      <c r="W1214" s="47"/>
      <c r="X1214" s="46" t="str">
        <f>IFERROR(__xludf.DUMMYFUNCTION("if(T1214="""","""",if($S1214,""Not aligned w/ a specific learning goal."",T1214&amp;"": ""&amp;vlookup(to_text(T1214),'1.Learning-Goals'!$A$3:$B$100,2,FALSE)))"),"")</f>
        <v/>
      </c>
      <c r="Y1214" s="46" t="str">
        <f>IFERROR(__xludf.DUMMYFUNCTION("if(U1214="""","""",if($S1214,""Not aligned w/ a specific learning goal."",U1214&amp;"": ""&amp;vlookup(to_text(U1214),'1.Learning-Goals'!$A$3:$B$100,2,FALSE)))"),"")</f>
        <v/>
      </c>
      <c r="Z1214" s="46" t="str">
        <f>IFERROR(__xludf.DUMMYFUNCTION("if(V1214="""","""",if($S1214,""Not aligned w/ a specific learning goal."",V1214&amp;"": ""&amp;vlookup(to_text(V1214),'1.Learning-Goals'!$A$3:$B$100,2,FALSE)))"),"")</f>
        <v/>
      </c>
      <c r="AA1214" s="46" t="str">
        <f>IFERROR(__xludf.DUMMYFUNCTION("if(W1214="""","""",if($S1214,""Not aligned w/ a specific learning goal."",W1214&amp;"": ""&amp;vlookup(to_text(W1214),'1.Learning-Goals'!$A$3:$B$100,2,FALSE)))"),"")</f>
        <v/>
      </c>
      <c r="AB1214" s="48"/>
      <c r="AC1214" s="48"/>
      <c r="AD1214" s="48"/>
      <c r="AE1214" s="48"/>
      <c r="AF1214" s="48"/>
      <c r="AG1214" s="48"/>
      <c r="AH1214" s="48"/>
      <c r="AI1214" s="48"/>
    </row>
    <row r="1215">
      <c r="A1215" s="41"/>
      <c r="B1215" s="42" t="str">
        <f t="shared" si="1"/>
        <v/>
      </c>
      <c r="C1215" s="38" t="s">
        <v>3402</v>
      </c>
      <c r="D1215" s="43" t="s">
        <v>3403</v>
      </c>
      <c r="E1215" s="38" t="s">
        <v>3213</v>
      </c>
      <c r="F1215" s="38" t="s">
        <v>3214</v>
      </c>
      <c r="G1215" s="43" t="s">
        <v>65</v>
      </c>
      <c r="H1215" s="38" t="s">
        <v>3215</v>
      </c>
      <c r="I1215" s="43" t="s">
        <v>3216</v>
      </c>
      <c r="J1215" s="43" t="s">
        <v>3383</v>
      </c>
      <c r="K1215" s="50"/>
      <c r="L1215" s="50"/>
      <c r="M1215" s="50"/>
      <c r="N1215" s="50"/>
      <c r="O1215" s="44"/>
      <c r="P1215" s="44"/>
      <c r="Q1215" s="45">
        <v>44451.0</v>
      </c>
      <c r="R1215" s="46" t="str">
        <f>IFERROR(__xludf.DUMMYFUNCTION("if(isblank($A1215),"""",REGEXREPLACE($A1215,   "",?(\d),?"",  ""$1""&amp;""-""&amp;$H1215))"),"")</f>
        <v/>
      </c>
      <c r="S1215" s="47" t="b">
        <f t="shared" si="2"/>
        <v>0</v>
      </c>
      <c r="T1215" s="47" t="str">
        <f>IFERROR(__xludf.DUMMYFUNCTION("iferror(split(A1215,"","",TRUE,TRUE),"""")"),"")</f>
        <v/>
      </c>
      <c r="U1215" s="47"/>
      <c r="V1215" s="47"/>
      <c r="W1215" s="47"/>
      <c r="X1215" s="46" t="str">
        <f>IFERROR(__xludf.DUMMYFUNCTION("if(T1215="""","""",if($S1215,""Not aligned w/ a specific learning goal."",T1215&amp;"": ""&amp;vlookup(to_text(T1215),'1.Learning-Goals'!$A$3:$B$100,2,FALSE)))"),"")</f>
        <v/>
      </c>
      <c r="Y1215" s="46" t="str">
        <f>IFERROR(__xludf.DUMMYFUNCTION("if(U1215="""","""",if($S1215,""Not aligned w/ a specific learning goal."",U1215&amp;"": ""&amp;vlookup(to_text(U1215),'1.Learning-Goals'!$A$3:$B$100,2,FALSE)))"),"")</f>
        <v/>
      </c>
      <c r="Z1215" s="46" t="str">
        <f>IFERROR(__xludf.DUMMYFUNCTION("if(V1215="""","""",if($S1215,""Not aligned w/ a specific learning goal."",V1215&amp;"": ""&amp;vlookup(to_text(V1215),'1.Learning-Goals'!$A$3:$B$100,2,FALSE)))"),"")</f>
        <v/>
      </c>
      <c r="AA1215" s="46" t="str">
        <f>IFERROR(__xludf.DUMMYFUNCTION("if(W1215="""","""",if($S1215,""Not aligned w/ a specific learning goal."",W1215&amp;"": ""&amp;vlookup(to_text(W1215),'1.Learning-Goals'!$A$3:$B$100,2,FALSE)))"),"")</f>
        <v/>
      </c>
      <c r="AB1215" s="48"/>
      <c r="AC1215" s="48"/>
      <c r="AD1215" s="48"/>
      <c r="AE1215" s="48"/>
      <c r="AF1215" s="48"/>
      <c r="AG1215" s="48"/>
      <c r="AH1215" s="48"/>
      <c r="AI1215" s="48"/>
    </row>
    <row r="1216">
      <c r="A1216" s="49" t="s">
        <v>21</v>
      </c>
      <c r="B1216" s="42" t="str">
        <f t="shared" si="1"/>
        <v>5: Cite evidence from a scientific text to support analysis of what the text says explicitly as well as inferences drawn from the text</v>
      </c>
      <c r="C1216" s="38" t="s">
        <v>3404</v>
      </c>
      <c r="D1216" s="43" t="s">
        <v>3405</v>
      </c>
      <c r="E1216" s="38" t="s">
        <v>3213</v>
      </c>
      <c r="F1216" s="38" t="s">
        <v>3214</v>
      </c>
      <c r="G1216" s="43" t="s">
        <v>60</v>
      </c>
      <c r="H1216" s="38" t="s">
        <v>3215</v>
      </c>
      <c r="I1216" s="43" t="s">
        <v>3216</v>
      </c>
      <c r="J1216" s="43" t="s">
        <v>3406</v>
      </c>
      <c r="K1216" s="50"/>
      <c r="L1216" s="50"/>
      <c r="M1216" s="50"/>
      <c r="N1216" s="50"/>
      <c r="O1216" s="44"/>
      <c r="P1216" s="44"/>
      <c r="Q1216" s="45">
        <v>44322.0</v>
      </c>
      <c r="R1216" s="46" t="str">
        <f>IFERROR(__xludf.DUMMYFUNCTION("if(isblank($A1216),"""",REGEXREPLACE($A1216,   "",?(\d),?"",  ""$1""&amp;""-""&amp;$H1216))"),"5-Science")</f>
        <v>5-Science</v>
      </c>
      <c r="S1216" s="47" t="b">
        <f t="shared" si="2"/>
        <v>0</v>
      </c>
      <c r="T1216" s="47">
        <f>IFERROR(__xludf.DUMMYFUNCTION("iferror(split(A1216,"","",TRUE,TRUE),"""")"),5.0)</f>
        <v>5</v>
      </c>
      <c r="U1216" s="47"/>
      <c r="V1216" s="47"/>
      <c r="W1216" s="47"/>
      <c r="X1216" s="46" t="str">
        <f>IFERROR(__xludf.DUMMYFUNCTION("if(T1216="""","""",if($S1216,""Not aligned w/ a specific learning goal."",T1216&amp;"": ""&amp;vlookup(to_text(T1216),'1.Learning-Goals'!$A$3:$B$100,2,FALSE)))"),"5: Cite evidence from a scientific text to support analysis of what the text says explicitly as well as inferences drawn from the text")</f>
        <v>5: Cite evidence from a scientific text to support analysis of what the text says explicitly as well as inferences drawn from the text</v>
      </c>
      <c r="Y1216" s="46" t="str">
        <f>IFERROR(__xludf.DUMMYFUNCTION("if(U1216="""","""",if($S1216,""Not aligned w/ a specific learning goal."",U1216&amp;"": ""&amp;vlookup(to_text(U1216),'1.Learning-Goals'!$A$3:$B$100,2,FALSE)))"),"")</f>
        <v/>
      </c>
      <c r="Z1216" s="46" t="str">
        <f>IFERROR(__xludf.DUMMYFUNCTION("if(V1216="""","""",if($S1216,""Not aligned w/ a specific learning goal."",V1216&amp;"": ""&amp;vlookup(to_text(V1216),'1.Learning-Goals'!$A$3:$B$100,2,FALSE)))"),"")</f>
        <v/>
      </c>
      <c r="AA1216" s="46" t="str">
        <f>IFERROR(__xludf.DUMMYFUNCTION("if(W1216="""","""",if($S1216,""Not aligned w/ a specific learning goal."",W1216&amp;"": ""&amp;vlookup(to_text(W1216),'1.Learning-Goals'!$A$3:$B$100,2,FALSE)))"),"")</f>
        <v/>
      </c>
      <c r="AB1216" s="48"/>
      <c r="AC1216" s="48"/>
      <c r="AD1216" s="48"/>
      <c r="AE1216" s="48"/>
      <c r="AF1216" s="48"/>
      <c r="AG1216" s="48"/>
      <c r="AH1216" s="48"/>
      <c r="AI1216" s="48"/>
    </row>
    <row r="1217">
      <c r="A1217" s="41"/>
      <c r="B1217" s="42" t="str">
        <f t="shared" si="1"/>
        <v/>
      </c>
      <c r="C1217" s="38" t="s">
        <v>3407</v>
      </c>
      <c r="D1217" s="43" t="s">
        <v>3408</v>
      </c>
      <c r="E1217" s="38" t="s">
        <v>3213</v>
      </c>
      <c r="F1217" s="38" t="s">
        <v>3214</v>
      </c>
      <c r="G1217" s="43" t="s">
        <v>60</v>
      </c>
      <c r="H1217" s="38" t="s">
        <v>3215</v>
      </c>
      <c r="I1217" s="43" t="s">
        <v>3216</v>
      </c>
      <c r="J1217" s="43" t="s">
        <v>3406</v>
      </c>
      <c r="K1217" s="50"/>
      <c r="L1217" s="50"/>
      <c r="M1217" s="50"/>
      <c r="N1217" s="50"/>
      <c r="O1217" s="44"/>
      <c r="P1217" s="44"/>
      <c r="Q1217" s="45">
        <v>44322.0</v>
      </c>
      <c r="R1217" s="46" t="str">
        <f>IFERROR(__xludf.DUMMYFUNCTION("if(isblank($A1217),"""",REGEXREPLACE($A1217,   "",?(\d),?"",  ""$1""&amp;""-""&amp;$H1217))"),"")</f>
        <v/>
      </c>
      <c r="S1217" s="47" t="b">
        <f t="shared" si="2"/>
        <v>0</v>
      </c>
      <c r="T1217" s="47" t="str">
        <f>IFERROR(__xludf.DUMMYFUNCTION("iferror(split(A1217,"","",TRUE,TRUE),"""")"),"")</f>
        <v/>
      </c>
      <c r="U1217" s="47"/>
      <c r="V1217" s="47"/>
      <c r="W1217" s="47"/>
      <c r="X1217" s="46" t="str">
        <f>IFERROR(__xludf.DUMMYFUNCTION("if(T1217="""","""",if($S1217,""Not aligned w/ a specific learning goal."",T1217&amp;"": ""&amp;vlookup(to_text(T1217),'1.Learning-Goals'!$A$3:$B$100,2,FALSE)))"),"")</f>
        <v/>
      </c>
      <c r="Y1217" s="46" t="str">
        <f>IFERROR(__xludf.DUMMYFUNCTION("if(U1217="""","""",if($S1217,""Not aligned w/ a specific learning goal."",U1217&amp;"": ""&amp;vlookup(to_text(U1217),'1.Learning-Goals'!$A$3:$B$100,2,FALSE)))"),"")</f>
        <v/>
      </c>
      <c r="Z1217" s="46" t="str">
        <f>IFERROR(__xludf.DUMMYFUNCTION("if(V1217="""","""",if($S1217,""Not aligned w/ a specific learning goal."",V1217&amp;"": ""&amp;vlookup(to_text(V1217),'1.Learning-Goals'!$A$3:$B$100,2,FALSE)))"),"")</f>
        <v/>
      </c>
      <c r="AA1217" s="46" t="str">
        <f>IFERROR(__xludf.DUMMYFUNCTION("if(W1217="""","""",if($S1217,""Not aligned w/ a specific learning goal."",W1217&amp;"": ""&amp;vlookup(to_text(W1217),'1.Learning-Goals'!$A$3:$B$100,2,FALSE)))"),"")</f>
        <v/>
      </c>
      <c r="AB1217" s="48"/>
      <c r="AC1217" s="48"/>
      <c r="AD1217" s="48"/>
      <c r="AE1217" s="48"/>
      <c r="AF1217" s="48"/>
      <c r="AG1217" s="48"/>
      <c r="AH1217" s="48"/>
      <c r="AI1217" s="48"/>
    </row>
    <row r="1218">
      <c r="A1218" s="41"/>
      <c r="B1218" s="42" t="str">
        <f t="shared" si="1"/>
        <v/>
      </c>
      <c r="C1218" s="38" t="s">
        <v>3409</v>
      </c>
      <c r="D1218" s="43" t="s">
        <v>3410</v>
      </c>
      <c r="E1218" s="38" t="s">
        <v>3213</v>
      </c>
      <c r="F1218" s="38" t="s">
        <v>3214</v>
      </c>
      <c r="G1218" s="43" t="s">
        <v>60</v>
      </c>
      <c r="H1218" s="38" t="s">
        <v>3215</v>
      </c>
      <c r="I1218" s="43" t="s">
        <v>3216</v>
      </c>
      <c r="J1218" s="43" t="s">
        <v>3406</v>
      </c>
      <c r="K1218" s="50"/>
      <c r="L1218" s="50"/>
      <c r="M1218" s="50"/>
      <c r="N1218" s="50"/>
      <c r="O1218" s="44"/>
      <c r="P1218" s="44"/>
      <c r="Q1218" s="45">
        <v>44322.0</v>
      </c>
      <c r="R1218" s="46" t="str">
        <f>IFERROR(__xludf.DUMMYFUNCTION("if(isblank($A1218),"""",REGEXREPLACE($A1218,   "",?(\d),?"",  ""$1""&amp;""-""&amp;$H1218))"),"")</f>
        <v/>
      </c>
      <c r="S1218" s="47" t="b">
        <f t="shared" si="2"/>
        <v>0</v>
      </c>
      <c r="T1218" s="47" t="str">
        <f>IFERROR(__xludf.DUMMYFUNCTION("iferror(split(A1218,"","",TRUE,TRUE),"""")"),"")</f>
        <v/>
      </c>
      <c r="U1218" s="47"/>
      <c r="V1218" s="47"/>
      <c r="W1218" s="47"/>
      <c r="X1218" s="46" t="str">
        <f>IFERROR(__xludf.DUMMYFUNCTION("if(T1218="""","""",if($S1218,""Not aligned w/ a specific learning goal."",T1218&amp;"": ""&amp;vlookup(to_text(T1218),'1.Learning-Goals'!$A$3:$B$100,2,FALSE)))"),"")</f>
        <v/>
      </c>
      <c r="Y1218" s="46" t="str">
        <f>IFERROR(__xludf.DUMMYFUNCTION("if(U1218="""","""",if($S1218,""Not aligned w/ a specific learning goal."",U1218&amp;"": ""&amp;vlookup(to_text(U1218),'1.Learning-Goals'!$A$3:$B$100,2,FALSE)))"),"")</f>
        <v/>
      </c>
      <c r="Z1218" s="46" t="str">
        <f>IFERROR(__xludf.DUMMYFUNCTION("if(V1218="""","""",if($S1218,""Not aligned w/ a specific learning goal."",V1218&amp;"": ""&amp;vlookup(to_text(V1218),'1.Learning-Goals'!$A$3:$B$100,2,FALSE)))"),"")</f>
        <v/>
      </c>
      <c r="AA1218" s="46" t="str">
        <f>IFERROR(__xludf.DUMMYFUNCTION("if(W1218="""","""",if($S1218,""Not aligned w/ a specific learning goal."",W1218&amp;"": ""&amp;vlookup(to_text(W1218),'1.Learning-Goals'!$A$3:$B$100,2,FALSE)))"),"")</f>
        <v/>
      </c>
      <c r="AB1218" s="48"/>
      <c r="AC1218" s="48"/>
      <c r="AD1218" s="48"/>
      <c r="AE1218" s="48"/>
      <c r="AF1218" s="48"/>
      <c r="AG1218" s="48"/>
      <c r="AH1218" s="48"/>
      <c r="AI1218" s="48"/>
    </row>
    <row r="1219">
      <c r="A1219" s="41"/>
      <c r="B1219" s="42" t="str">
        <f t="shared" si="1"/>
        <v/>
      </c>
      <c r="C1219" s="38" t="s">
        <v>3411</v>
      </c>
      <c r="D1219" s="43" t="s">
        <v>3412</v>
      </c>
      <c r="E1219" s="38" t="s">
        <v>3213</v>
      </c>
      <c r="F1219" s="38" t="s">
        <v>3214</v>
      </c>
      <c r="G1219" s="43" t="s">
        <v>60</v>
      </c>
      <c r="H1219" s="38" t="s">
        <v>3215</v>
      </c>
      <c r="I1219" s="43" t="s">
        <v>3216</v>
      </c>
      <c r="J1219" s="43" t="s">
        <v>3406</v>
      </c>
      <c r="K1219" s="50"/>
      <c r="L1219" s="50"/>
      <c r="M1219" s="50"/>
      <c r="N1219" s="50"/>
      <c r="O1219" s="44"/>
      <c r="P1219" s="44"/>
      <c r="Q1219" s="45">
        <v>44322.0</v>
      </c>
      <c r="R1219" s="46" t="str">
        <f>IFERROR(__xludf.DUMMYFUNCTION("if(isblank($A1219),"""",REGEXREPLACE($A1219,   "",?(\d),?"",  ""$1""&amp;""-""&amp;$H1219))"),"")</f>
        <v/>
      </c>
      <c r="S1219" s="47" t="b">
        <f t="shared" si="2"/>
        <v>0</v>
      </c>
      <c r="T1219" s="47" t="str">
        <f>IFERROR(__xludf.DUMMYFUNCTION("iferror(split(A1219,"","",TRUE,TRUE),"""")"),"")</f>
        <v/>
      </c>
      <c r="U1219" s="47"/>
      <c r="V1219" s="47"/>
      <c r="W1219" s="47"/>
      <c r="X1219" s="46" t="str">
        <f>IFERROR(__xludf.DUMMYFUNCTION("if(T1219="""","""",if($S1219,""Not aligned w/ a specific learning goal."",T1219&amp;"": ""&amp;vlookup(to_text(T1219),'1.Learning-Goals'!$A$3:$B$100,2,FALSE)))"),"")</f>
        <v/>
      </c>
      <c r="Y1219" s="46" t="str">
        <f>IFERROR(__xludf.DUMMYFUNCTION("if(U1219="""","""",if($S1219,""Not aligned w/ a specific learning goal."",U1219&amp;"": ""&amp;vlookup(to_text(U1219),'1.Learning-Goals'!$A$3:$B$100,2,FALSE)))"),"")</f>
        <v/>
      </c>
      <c r="Z1219" s="46" t="str">
        <f>IFERROR(__xludf.DUMMYFUNCTION("if(V1219="""","""",if($S1219,""Not aligned w/ a specific learning goal."",V1219&amp;"": ""&amp;vlookup(to_text(V1219),'1.Learning-Goals'!$A$3:$B$100,2,FALSE)))"),"")</f>
        <v/>
      </c>
      <c r="AA1219" s="46" t="str">
        <f>IFERROR(__xludf.DUMMYFUNCTION("if(W1219="""","""",if($S1219,""Not aligned w/ a specific learning goal."",W1219&amp;"": ""&amp;vlookup(to_text(W1219),'1.Learning-Goals'!$A$3:$B$100,2,FALSE)))"),"")</f>
        <v/>
      </c>
      <c r="AB1219" s="48"/>
      <c r="AC1219" s="48"/>
      <c r="AD1219" s="48"/>
      <c r="AE1219" s="48"/>
      <c r="AF1219" s="48"/>
      <c r="AG1219" s="48"/>
      <c r="AH1219" s="48"/>
      <c r="AI1219" s="48"/>
    </row>
    <row r="1220">
      <c r="A1220" s="41"/>
      <c r="B1220" s="42" t="str">
        <f t="shared" si="1"/>
        <v/>
      </c>
      <c r="C1220" s="38" t="s">
        <v>3413</v>
      </c>
      <c r="D1220" s="43" t="s">
        <v>3414</v>
      </c>
      <c r="E1220" s="38" t="s">
        <v>3213</v>
      </c>
      <c r="F1220" s="38" t="s">
        <v>3214</v>
      </c>
      <c r="G1220" s="43" t="s">
        <v>60</v>
      </c>
      <c r="H1220" s="38" t="s">
        <v>3215</v>
      </c>
      <c r="I1220" s="43" t="s">
        <v>3216</v>
      </c>
      <c r="J1220" s="43" t="s">
        <v>3406</v>
      </c>
      <c r="K1220" s="50"/>
      <c r="L1220" s="50"/>
      <c r="M1220" s="50"/>
      <c r="N1220" s="50"/>
      <c r="O1220" s="44"/>
      <c r="P1220" s="44"/>
      <c r="Q1220" s="45">
        <v>44322.0</v>
      </c>
      <c r="R1220" s="46" t="str">
        <f>IFERROR(__xludf.DUMMYFUNCTION("if(isblank($A1220),"""",REGEXREPLACE($A1220,   "",?(\d),?"",  ""$1""&amp;""-""&amp;$H1220))"),"")</f>
        <v/>
      </c>
      <c r="S1220" s="47" t="b">
        <f t="shared" si="2"/>
        <v>0</v>
      </c>
      <c r="T1220" s="47" t="str">
        <f>IFERROR(__xludf.DUMMYFUNCTION("iferror(split(A1220,"","",TRUE,TRUE),"""")"),"")</f>
        <v/>
      </c>
      <c r="U1220" s="47"/>
      <c r="V1220" s="47"/>
      <c r="W1220" s="47"/>
      <c r="X1220" s="46" t="str">
        <f>IFERROR(__xludf.DUMMYFUNCTION("if(T1220="""","""",if($S1220,""Not aligned w/ a specific learning goal."",T1220&amp;"": ""&amp;vlookup(to_text(T1220),'1.Learning-Goals'!$A$3:$B$100,2,FALSE)))"),"")</f>
        <v/>
      </c>
      <c r="Y1220" s="46" t="str">
        <f>IFERROR(__xludf.DUMMYFUNCTION("if(U1220="""","""",if($S1220,""Not aligned w/ a specific learning goal."",U1220&amp;"": ""&amp;vlookup(to_text(U1220),'1.Learning-Goals'!$A$3:$B$100,2,FALSE)))"),"")</f>
        <v/>
      </c>
      <c r="Z1220" s="46" t="str">
        <f>IFERROR(__xludf.DUMMYFUNCTION("if(V1220="""","""",if($S1220,""Not aligned w/ a specific learning goal."",V1220&amp;"": ""&amp;vlookup(to_text(V1220),'1.Learning-Goals'!$A$3:$B$100,2,FALSE)))"),"")</f>
        <v/>
      </c>
      <c r="AA1220" s="46" t="str">
        <f>IFERROR(__xludf.DUMMYFUNCTION("if(W1220="""","""",if($S1220,""Not aligned w/ a specific learning goal."",W1220&amp;"": ""&amp;vlookup(to_text(W1220),'1.Learning-Goals'!$A$3:$B$100,2,FALSE)))"),"")</f>
        <v/>
      </c>
      <c r="AB1220" s="48"/>
      <c r="AC1220" s="48"/>
      <c r="AD1220" s="48"/>
      <c r="AE1220" s="48"/>
      <c r="AF1220" s="48"/>
      <c r="AG1220" s="48"/>
      <c r="AH1220" s="48"/>
      <c r="AI1220" s="48"/>
    </row>
    <row r="1221">
      <c r="A1221" s="41"/>
      <c r="B1221" s="42" t="str">
        <f t="shared" si="1"/>
        <v/>
      </c>
      <c r="C1221" s="38" t="s">
        <v>3415</v>
      </c>
      <c r="D1221" s="43" t="s">
        <v>3416</v>
      </c>
      <c r="E1221" s="38" t="s">
        <v>3213</v>
      </c>
      <c r="F1221" s="38" t="s">
        <v>3214</v>
      </c>
      <c r="G1221" s="43" t="s">
        <v>65</v>
      </c>
      <c r="H1221" s="38" t="s">
        <v>3215</v>
      </c>
      <c r="I1221" s="43" t="s">
        <v>3216</v>
      </c>
      <c r="J1221" s="43" t="s">
        <v>3406</v>
      </c>
      <c r="K1221" s="50"/>
      <c r="L1221" s="50"/>
      <c r="M1221" s="50"/>
      <c r="N1221" s="50"/>
      <c r="O1221" s="44"/>
      <c r="P1221" s="44"/>
      <c r="Q1221" s="45">
        <v>44451.0</v>
      </c>
      <c r="R1221" s="46" t="str">
        <f>IFERROR(__xludf.DUMMYFUNCTION("if(isblank($A1221),"""",REGEXREPLACE($A1221,   "",?(\d),?"",  ""$1""&amp;""-""&amp;$H1221))"),"")</f>
        <v/>
      </c>
      <c r="S1221" s="47" t="b">
        <f t="shared" si="2"/>
        <v>0</v>
      </c>
      <c r="T1221" s="47" t="str">
        <f>IFERROR(__xludf.DUMMYFUNCTION("iferror(split(A1221,"","",TRUE,TRUE),"""")"),"")</f>
        <v/>
      </c>
      <c r="U1221" s="47"/>
      <c r="V1221" s="47"/>
      <c r="W1221" s="47"/>
      <c r="X1221" s="46" t="str">
        <f>IFERROR(__xludf.DUMMYFUNCTION("if(T1221="""","""",if($S1221,""Not aligned w/ a specific learning goal."",T1221&amp;"": ""&amp;vlookup(to_text(T1221),'1.Learning-Goals'!$A$3:$B$100,2,FALSE)))"),"")</f>
        <v/>
      </c>
      <c r="Y1221" s="46" t="str">
        <f>IFERROR(__xludf.DUMMYFUNCTION("if(U1221="""","""",if($S1221,""Not aligned w/ a specific learning goal."",U1221&amp;"": ""&amp;vlookup(to_text(U1221),'1.Learning-Goals'!$A$3:$B$100,2,FALSE)))"),"")</f>
        <v/>
      </c>
      <c r="Z1221" s="46" t="str">
        <f>IFERROR(__xludf.DUMMYFUNCTION("if(V1221="""","""",if($S1221,""Not aligned w/ a specific learning goal."",V1221&amp;"": ""&amp;vlookup(to_text(V1221),'1.Learning-Goals'!$A$3:$B$100,2,FALSE)))"),"")</f>
        <v/>
      </c>
      <c r="AA1221" s="46" t="str">
        <f>IFERROR(__xludf.DUMMYFUNCTION("if(W1221="""","""",if($S1221,""Not aligned w/ a specific learning goal."",W1221&amp;"": ""&amp;vlookup(to_text(W1221),'1.Learning-Goals'!$A$3:$B$100,2,FALSE)))"),"")</f>
        <v/>
      </c>
      <c r="AB1221" s="48"/>
      <c r="AC1221" s="48"/>
      <c r="AD1221" s="48"/>
      <c r="AE1221" s="48"/>
      <c r="AF1221" s="48"/>
      <c r="AG1221" s="48"/>
      <c r="AH1221" s="48"/>
      <c r="AI1221" s="48"/>
    </row>
    <row r="1222">
      <c r="A1222" s="41"/>
      <c r="B1222" s="42" t="str">
        <f t="shared" si="1"/>
        <v/>
      </c>
      <c r="C1222" s="38" t="s">
        <v>3417</v>
      </c>
      <c r="D1222" s="43" t="s">
        <v>3418</v>
      </c>
      <c r="E1222" s="38" t="s">
        <v>3213</v>
      </c>
      <c r="F1222" s="38" t="s">
        <v>3214</v>
      </c>
      <c r="G1222" s="43" t="s">
        <v>65</v>
      </c>
      <c r="H1222" s="38" t="s">
        <v>3215</v>
      </c>
      <c r="I1222" s="43" t="s">
        <v>3216</v>
      </c>
      <c r="J1222" s="43" t="s">
        <v>3406</v>
      </c>
      <c r="K1222" s="50"/>
      <c r="L1222" s="50"/>
      <c r="M1222" s="50"/>
      <c r="N1222" s="50"/>
      <c r="O1222" s="44"/>
      <c r="P1222" s="44"/>
      <c r="Q1222" s="45">
        <v>44451.0</v>
      </c>
      <c r="R1222" s="46" t="str">
        <f>IFERROR(__xludf.DUMMYFUNCTION("if(isblank($A1222),"""",REGEXREPLACE($A1222,   "",?(\d),?"",  ""$1""&amp;""-""&amp;$H1222))"),"")</f>
        <v/>
      </c>
      <c r="S1222" s="47" t="b">
        <f t="shared" si="2"/>
        <v>0</v>
      </c>
      <c r="T1222" s="47" t="str">
        <f>IFERROR(__xludf.DUMMYFUNCTION("iferror(split(A1222,"","",TRUE,TRUE),"""")"),"")</f>
        <v/>
      </c>
      <c r="U1222" s="47"/>
      <c r="V1222" s="47"/>
      <c r="W1222" s="47"/>
      <c r="X1222" s="46" t="str">
        <f>IFERROR(__xludf.DUMMYFUNCTION("if(T1222="""","""",if($S1222,""Not aligned w/ a specific learning goal."",T1222&amp;"": ""&amp;vlookup(to_text(T1222),'1.Learning-Goals'!$A$3:$B$100,2,FALSE)))"),"")</f>
        <v/>
      </c>
      <c r="Y1222" s="46" t="str">
        <f>IFERROR(__xludf.DUMMYFUNCTION("if(U1222="""","""",if($S1222,""Not aligned w/ a specific learning goal."",U1222&amp;"": ""&amp;vlookup(to_text(U1222),'1.Learning-Goals'!$A$3:$B$100,2,FALSE)))"),"")</f>
        <v/>
      </c>
      <c r="Z1222" s="46" t="str">
        <f>IFERROR(__xludf.DUMMYFUNCTION("if(V1222="""","""",if($S1222,""Not aligned w/ a specific learning goal."",V1222&amp;"": ""&amp;vlookup(to_text(V1222),'1.Learning-Goals'!$A$3:$B$100,2,FALSE)))"),"")</f>
        <v/>
      </c>
      <c r="AA1222" s="46" t="str">
        <f>IFERROR(__xludf.DUMMYFUNCTION("if(W1222="""","""",if($S1222,""Not aligned w/ a specific learning goal."",W1222&amp;"": ""&amp;vlookup(to_text(W1222),'1.Learning-Goals'!$A$3:$B$100,2,FALSE)))"),"")</f>
        <v/>
      </c>
      <c r="AB1222" s="48"/>
      <c r="AC1222" s="48"/>
      <c r="AD1222" s="48"/>
      <c r="AE1222" s="48"/>
      <c r="AF1222" s="48"/>
      <c r="AG1222" s="48"/>
      <c r="AH1222" s="48"/>
      <c r="AI1222" s="48"/>
    </row>
    <row r="1223">
      <c r="A1223" s="41"/>
      <c r="B1223" s="42" t="str">
        <f t="shared" si="1"/>
        <v/>
      </c>
      <c r="C1223" s="38" t="s">
        <v>3419</v>
      </c>
      <c r="D1223" s="43" t="s">
        <v>3420</v>
      </c>
      <c r="E1223" s="38" t="s">
        <v>3213</v>
      </c>
      <c r="F1223" s="38" t="s">
        <v>3214</v>
      </c>
      <c r="G1223" s="43" t="s">
        <v>65</v>
      </c>
      <c r="H1223" s="38" t="s">
        <v>3215</v>
      </c>
      <c r="I1223" s="43" t="s">
        <v>3216</v>
      </c>
      <c r="J1223" s="43" t="s">
        <v>3406</v>
      </c>
      <c r="K1223" s="50"/>
      <c r="L1223" s="50"/>
      <c r="M1223" s="50"/>
      <c r="N1223" s="50"/>
      <c r="O1223" s="44"/>
      <c r="P1223" s="44"/>
      <c r="Q1223" s="45">
        <v>44451.0</v>
      </c>
      <c r="R1223" s="46" t="str">
        <f>IFERROR(__xludf.DUMMYFUNCTION("if(isblank($A1223),"""",REGEXREPLACE($A1223,   "",?(\d),?"",  ""$1""&amp;""-""&amp;$H1223))"),"")</f>
        <v/>
      </c>
      <c r="S1223" s="47" t="b">
        <f t="shared" si="2"/>
        <v>0</v>
      </c>
      <c r="T1223" s="47" t="str">
        <f>IFERROR(__xludf.DUMMYFUNCTION("iferror(split(A1223,"","",TRUE,TRUE),"""")"),"")</f>
        <v/>
      </c>
      <c r="U1223" s="47"/>
      <c r="V1223" s="47"/>
      <c r="W1223" s="47"/>
      <c r="X1223" s="46" t="str">
        <f>IFERROR(__xludf.DUMMYFUNCTION("if(T1223="""","""",if($S1223,""Not aligned w/ a specific learning goal."",T1223&amp;"": ""&amp;vlookup(to_text(T1223),'1.Learning-Goals'!$A$3:$B$100,2,FALSE)))"),"")</f>
        <v/>
      </c>
      <c r="Y1223" s="46" t="str">
        <f>IFERROR(__xludf.DUMMYFUNCTION("if(U1223="""","""",if($S1223,""Not aligned w/ a specific learning goal."",U1223&amp;"": ""&amp;vlookup(to_text(U1223),'1.Learning-Goals'!$A$3:$B$100,2,FALSE)))"),"")</f>
        <v/>
      </c>
      <c r="Z1223" s="46" t="str">
        <f>IFERROR(__xludf.DUMMYFUNCTION("if(V1223="""","""",if($S1223,""Not aligned w/ a specific learning goal."",V1223&amp;"": ""&amp;vlookup(to_text(V1223),'1.Learning-Goals'!$A$3:$B$100,2,FALSE)))"),"")</f>
        <v/>
      </c>
      <c r="AA1223" s="46" t="str">
        <f>IFERROR(__xludf.DUMMYFUNCTION("if(W1223="""","""",if($S1223,""Not aligned w/ a specific learning goal."",W1223&amp;"": ""&amp;vlookup(to_text(W1223),'1.Learning-Goals'!$A$3:$B$100,2,FALSE)))"),"")</f>
        <v/>
      </c>
      <c r="AB1223" s="48"/>
      <c r="AC1223" s="48"/>
      <c r="AD1223" s="48"/>
      <c r="AE1223" s="48"/>
      <c r="AF1223" s="48"/>
      <c r="AG1223" s="48"/>
      <c r="AH1223" s="48"/>
      <c r="AI1223" s="48"/>
    </row>
    <row r="1224">
      <c r="A1224" s="41"/>
      <c r="B1224" s="42" t="str">
        <f t="shared" si="1"/>
        <v/>
      </c>
      <c r="C1224" s="38" t="s">
        <v>3421</v>
      </c>
      <c r="D1224" s="43" t="s">
        <v>3422</v>
      </c>
      <c r="E1224" s="38" t="s">
        <v>3213</v>
      </c>
      <c r="F1224" s="38" t="s">
        <v>3214</v>
      </c>
      <c r="G1224" s="43" t="s">
        <v>65</v>
      </c>
      <c r="H1224" s="38" t="s">
        <v>3215</v>
      </c>
      <c r="I1224" s="43" t="s">
        <v>3216</v>
      </c>
      <c r="J1224" s="43" t="s">
        <v>3406</v>
      </c>
      <c r="K1224" s="50"/>
      <c r="L1224" s="50"/>
      <c r="M1224" s="50"/>
      <c r="N1224" s="50"/>
      <c r="O1224" s="44"/>
      <c r="P1224" s="44"/>
      <c r="Q1224" s="45">
        <v>44451.0</v>
      </c>
      <c r="R1224" s="46" t="str">
        <f>IFERROR(__xludf.DUMMYFUNCTION("if(isblank($A1224),"""",REGEXREPLACE($A1224,   "",?(\d),?"",  ""$1""&amp;""-""&amp;$H1224))"),"")</f>
        <v/>
      </c>
      <c r="S1224" s="47" t="b">
        <f t="shared" si="2"/>
        <v>0</v>
      </c>
      <c r="T1224" s="47" t="str">
        <f>IFERROR(__xludf.DUMMYFUNCTION("iferror(split(A1224,"","",TRUE,TRUE),"""")"),"")</f>
        <v/>
      </c>
      <c r="U1224" s="47"/>
      <c r="V1224" s="47"/>
      <c r="W1224" s="47"/>
      <c r="X1224" s="46" t="str">
        <f>IFERROR(__xludf.DUMMYFUNCTION("if(T1224="""","""",if($S1224,""Not aligned w/ a specific learning goal."",T1224&amp;"": ""&amp;vlookup(to_text(T1224),'1.Learning-Goals'!$A$3:$B$100,2,FALSE)))"),"")</f>
        <v/>
      </c>
      <c r="Y1224" s="46" t="str">
        <f>IFERROR(__xludf.DUMMYFUNCTION("if(U1224="""","""",if($S1224,""Not aligned w/ a specific learning goal."",U1224&amp;"": ""&amp;vlookup(to_text(U1224),'1.Learning-Goals'!$A$3:$B$100,2,FALSE)))"),"")</f>
        <v/>
      </c>
      <c r="Z1224" s="46" t="str">
        <f>IFERROR(__xludf.DUMMYFUNCTION("if(V1224="""","""",if($S1224,""Not aligned w/ a specific learning goal."",V1224&amp;"": ""&amp;vlookup(to_text(V1224),'1.Learning-Goals'!$A$3:$B$100,2,FALSE)))"),"")</f>
        <v/>
      </c>
      <c r="AA1224" s="46" t="str">
        <f>IFERROR(__xludf.DUMMYFUNCTION("if(W1224="""","""",if($S1224,""Not aligned w/ a specific learning goal."",W1224&amp;"": ""&amp;vlookup(to_text(W1224),'1.Learning-Goals'!$A$3:$B$100,2,FALSE)))"),"")</f>
        <v/>
      </c>
      <c r="AB1224" s="48"/>
      <c r="AC1224" s="48"/>
      <c r="AD1224" s="48"/>
      <c r="AE1224" s="48"/>
      <c r="AF1224" s="48"/>
      <c r="AG1224" s="48"/>
      <c r="AH1224" s="48"/>
      <c r="AI1224" s="48"/>
    </row>
    <row r="1225">
      <c r="A1225" s="41"/>
      <c r="B1225" s="42" t="str">
        <f t="shared" si="1"/>
        <v/>
      </c>
      <c r="C1225" s="38" t="s">
        <v>3423</v>
      </c>
      <c r="D1225" s="43" t="s">
        <v>3424</v>
      </c>
      <c r="E1225" s="38" t="s">
        <v>3213</v>
      </c>
      <c r="F1225" s="38" t="s">
        <v>3214</v>
      </c>
      <c r="G1225" s="43" t="s">
        <v>65</v>
      </c>
      <c r="H1225" s="38" t="s">
        <v>3215</v>
      </c>
      <c r="I1225" s="43" t="s">
        <v>3216</v>
      </c>
      <c r="J1225" s="43" t="s">
        <v>3406</v>
      </c>
      <c r="K1225" s="50"/>
      <c r="L1225" s="50"/>
      <c r="M1225" s="50"/>
      <c r="N1225" s="50"/>
      <c r="O1225" s="44"/>
      <c r="P1225" s="44"/>
      <c r="Q1225" s="45">
        <v>44451.0</v>
      </c>
      <c r="R1225" s="46" t="str">
        <f>IFERROR(__xludf.DUMMYFUNCTION("if(isblank($A1225),"""",REGEXREPLACE($A1225,   "",?(\d),?"",  ""$1""&amp;""-""&amp;$H1225))"),"")</f>
        <v/>
      </c>
      <c r="S1225" s="47" t="b">
        <f t="shared" si="2"/>
        <v>0</v>
      </c>
      <c r="T1225" s="47" t="str">
        <f>IFERROR(__xludf.DUMMYFUNCTION("iferror(split(A1225,"","",TRUE,TRUE),"""")"),"")</f>
        <v/>
      </c>
      <c r="U1225" s="47"/>
      <c r="V1225" s="47"/>
      <c r="W1225" s="47"/>
      <c r="X1225" s="46" t="str">
        <f>IFERROR(__xludf.DUMMYFUNCTION("if(T1225="""","""",if($S1225,""Not aligned w/ a specific learning goal."",T1225&amp;"": ""&amp;vlookup(to_text(T1225),'1.Learning-Goals'!$A$3:$B$100,2,FALSE)))"),"")</f>
        <v/>
      </c>
      <c r="Y1225" s="46" t="str">
        <f>IFERROR(__xludf.DUMMYFUNCTION("if(U1225="""","""",if($S1225,""Not aligned w/ a specific learning goal."",U1225&amp;"": ""&amp;vlookup(to_text(U1225),'1.Learning-Goals'!$A$3:$B$100,2,FALSE)))"),"")</f>
        <v/>
      </c>
      <c r="Z1225" s="46" t="str">
        <f>IFERROR(__xludf.DUMMYFUNCTION("if(V1225="""","""",if($S1225,""Not aligned w/ a specific learning goal."",V1225&amp;"": ""&amp;vlookup(to_text(V1225),'1.Learning-Goals'!$A$3:$B$100,2,FALSE)))"),"")</f>
        <v/>
      </c>
      <c r="AA1225" s="46" t="str">
        <f>IFERROR(__xludf.DUMMYFUNCTION("if(W1225="""","""",if($S1225,""Not aligned w/ a specific learning goal."",W1225&amp;"": ""&amp;vlookup(to_text(W1225),'1.Learning-Goals'!$A$3:$B$100,2,FALSE)))"),"")</f>
        <v/>
      </c>
      <c r="AB1225" s="48"/>
      <c r="AC1225" s="48"/>
      <c r="AD1225" s="48"/>
      <c r="AE1225" s="48"/>
      <c r="AF1225" s="48"/>
      <c r="AG1225" s="48"/>
      <c r="AH1225" s="48"/>
      <c r="AI1225" s="48"/>
    </row>
    <row r="1226">
      <c r="A1226" s="41"/>
      <c r="B1226" s="42" t="str">
        <f t="shared" si="1"/>
        <v/>
      </c>
      <c r="C1226" s="38" t="s">
        <v>3425</v>
      </c>
      <c r="D1226" s="43" t="s">
        <v>3426</v>
      </c>
      <c r="E1226" s="38" t="s">
        <v>3213</v>
      </c>
      <c r="F1226" s="38" t="s">
        <v>3427</v>
      </c>
      <c r="G1226" s="43" t="s">
        <v>60</v>
      </c>
      <c r="H1226" s="38" t="s">
        <v>3215</v>
      </c>
      <c r="I1226" s="43" t="s">
        <v>3428</v>
      </c>
      <c r="J1226" s="43" t="s">
        <v>3429</v>
      </c>
      <c r="K1226" s="43" t="s">
        <v>3430</v>
      </c>
      <c r="L1226" s="43" t="s">
        <v>3431</v>
      </c>
      <c r="M1226" s="43" t="s">
        <v>3432</v>
      </c>
      <c r="N1226" s="43" t="s">
        <v>3433</v>
      </c>
      <c r="O1226" s="38"/>
      <c r="P1226" s="38"/>
      <c r="Q1226" s="45">
        <v>44322.0</v>
      </c>
      <c r="R1226" s="46" t="str">
        <f>IFERROR(__xludf.DUMMYFUNCTION("if(isblank($A1226),"""",REGEXREPLACE($A1226,   "",?(\d),?"",  ""$1""&amp;""-""&amp;$H1226))"),"")</f>
        <v/>
      </c>
      <c r="S1226" s="47" t="b">
        <f t="shared" si="2"/>
        <v>0</v>
      </c>
      <c r="T1226" s="47" t="str">
        <f>IFERROR(__xludf.DUMMYFUNCTION("iferror(split(A1226,"","",TRUE,TRUE),"""")"),"")</f>
        <v/>
      </c>
      <c r="U1226" s="47"/>
      <c r="V1226" s="47"/>
      <c r="W1226" s="47"/>
      <c r="X1226" s="46" t="str">
        <f>IFERROR(__xludf.DUMMYFUNCTION("if(T1226="""","""",if($S1226,""Not aligned w/ a specific learning goal."",T1226&amp;"": ""&amp;vlookup(to_text(T1226),'1.Learning-Goals'!$A$3:$B$100,2,FALSE)))"),"")</f>
        <v/>
      </c>
      <c r="Y1226" s="46" t="str">
        <f>IFERROR(__xludf.DUMMYFUNCTION("if(U1226="""","""",if($S1226,""Not aligned w/ a specific learning goal."",U1226&amp;"": ""&amp;vlookup(to_text(U1226),'1.Learning-Goals'!$A$3:$B$100,2,FALSE)))"),"")</f>
        <v/>
      </c>
      <c r="Z1226" s="46" t="str">
        <f>IFERROR(__xludf.DUMMYFUNCTION("if(V1226="""","""",if($S1226,""Not aligned w/ a specific learning goal."",V1226&amp;"": ""&amp;vlookup(to_text(V1226),'1.Learning-Goals'!$A$3:$B$100,2,FALSE)))"),"")</f>
        <v/>
      </c>
      <c r="AA1226" s="46" t="str">
        <f>IFERROR(__xludf.DUMMYFUNCTION("if(W1226="""","""",if($S1226,""Not aligned w/ a specific learning goal."",W1226&amp;"": ""&amp;vlookup(to_text(W1226),'1.Learning-Goals'!$A$3:$B$100,2,FALSE)))"),"")</f>
        <v/>
      </c>
      <c r="AB1226" s="48"/>
      <c r="AC1226" s="48"/>
      <c r="AD1226" s="48"/>
      <c r="AE1226" s="48"/>
      <c r="AF1226" s="48"/>
      <c r="AG1226" s="48"/>
      <c r="AH1226" s="48"/>
      <c r="AI1226" s="48"/>
    </row>
    <row r="1227">
      <c r="A1227" s="41"/>
      <c r="B1227" s="42" t="str">
        <f t="shared" si="1"/>
        <v/>
      </c>
      <c r="C1227" s="38" t="s">
        <v>3434</v>
      </c>
      <c r="D1227" s="43" t="s">
        <v>3435</v>
      </c>
      <c r="E1227" s="38" t="s">
        <v>3213</v>
      </c>
      <c r="F1227" s="38" t="s">
        <v>3427</v>
      </c>
      <c r="G1227" s="43" t="s">
        <v>60</v>
      </c>
      <c r="H1227" s="38" t="s">
        <v>3215</v>
      </c>
      <c r="I1227" s="43" t="s">
        <v>3428</v>
      </c>
      <c r="J1227" s="43" t="s">
        <v>3429</v>
      </c>
      <c r="K1227" s="43" t="s">
        <v>3436</v>
      </c>
      <c r="L1227" s="43" t="s">
        <v>3437</v>
      </c>
      <c r="M1227" s="43" t="s">
        <v>3438</v>
      </c>
      <c r="N1227" s="43" t="s">
        <v>3439</v>
      </c>
      <c r="O1227" s="38"/>
      <c r="P1227" s="38"/>
      <c r="Q1227" s="45">
        <v>44322.0</v>
      </c>
      <c r="R1227" s="46" t="str">
        <f>IFERROR(__xludf.DUMMYFUNCTION("if(isblank($A1227),"""",REGEXREPLACE($A1227,   "",?(\d),?"",  ""$1""&amp;""-""&amp;$H1227))"),"")</f>
        <v/>
      </c>
      <c r="S1227" s="47" t="b">
        <f t="shared" si="2"/>
        <v>0</v>
      </c>
      <c r="T1227" s="47" t="str">
        <f>IFERROR(__xludf.DUMMYFUNCTION("iferror(split(A1227,"","",TRUE,TRUE),"""")"),"")</f>
        <v/>
      </c>
      <c r="U1227" s="47"/>
      <c r="V1227" s="47"/>
      <c r="W1227" s="47"/>
      <c r="X1227" s="46" t="str">
        <f>IFERROR(__xludf.DUMMYFUNCTION("if(T1227="""","""",if($S1227,""Not aligned w/ a specific learning goal."",T1227&amp;"": ""&amp;vlookup(to_text(T1227),'1.Learning-Goals'!$A$3:$B$100,2,FALSE)))"),"")</f>
        <v/>
      </c>
      <c r="Y1227" s="46" t="str">
        <f>IFERROR(__xludf.DUMMYFUNCTION("if(U1227="""","""",if($S1227,""Not aligned w/ a specific learning goal."",U1227&amp;"": ""&amp;vlookup(to_text(U1227),'1.Learning-Goals'!$A$3:$B$100,2,FALSE)))"),"")</f>
        <v/>
      </c>
      <c r="Z1227" s="46" t="str">
        <f>IFERROR(__xludf.DUMMYFUNCTION("if(V1227="""","""",if($S1227,""Not aligned w/ a specific learning goal."",V1227&amp;"": ""&amp;vlookup(to_text(V1227),'1.Learning-Goals'!$A$3:$B$100,2,FALSE)))"),"")</f>
        <v/>
      </c>
      <c r="AA1227" s="46" t="str">
        <f>IFERROR(__xludf.DUMMYFUNCTION("if(W1227="""","""",if($S1227,""Not aligned w/ a specific learning goal."",W1227&amp;"": ""&amp;vlookup(to_text(W1227),'1.Learning-Goals'!$A$3:$B$100,2,FALSE)))"),"")</f>
        <v/>
      </c>
      <c r="AB1227" s="48"/>
      <c r="AC1227" s="48"/>
      <c r="AD1227" s="48"/>
      <c r="AE1227" s="48"/>
      <c r="AF1227" s="48"/>
      <c r="AG1227" s="48"/>
      <c r="AH1227" s="48"/>
      <c r="AI1227" s="48"/>
    </row>
    <row r="1228">
      <c r="A1228" s="41"/>
      <c r="B1228" s="42" t="str">
        <f t="shared" si="1"/>
        <v/>
      </c>
      <c r="C1228" s="38" t="s">
        <v>3440</v>
      </c>
      <c r="D1228" s="43" t="s">
        <v>3441</v>
      </c>
      <c r="E1228" s="38" t="s">
        <v>3213</v>
      </c>
      <c r="F1228" s="38" t="s">
        <v>3427</v>
      </c>
      <c r="G1228" s="43" t="s">
        <v>60</v>
      </c>
      <c r="H1228" s="38" t="s">
        <v>3215</v>
      </c>
      <c r="I1228" s="43" t="s">
        <v>3428</v>
      </c>
      <c r="J1228" s="43" t="s">
        <v>3429</v>
      </c>
      <c r="K1228" s="43" t="s">
        <v>3442</v>
      </c>
      <c r="L1228" s="43" t="s">
        <v>3443</v>
      </c>
      <c r="M1228" s="43" t="s">
        <v>3444</v>
      </c>
      <c r="N1228" s="43"/>
      <c r="O1228" s="38"/>
      <c r="P1228" s="38"/>
      <c r="Q1228" s="45">
        <v>44322.0</v>
      </c>
      <c r="R1228" s="46" t="str">
        <f>IFERROR(__xludf.DUMMYFUNCTION("if(isblank($A1228),"""",REGEXREPLACE($A1228,   "",?(\d),?"",  ""$1""&amp;""-""&amp;$H1228))"),"")</f>
        <v/>
      </c>
      <c r="S1228" s="47" t="b">
        <f t="shared" si="2"/>
        <v>0</v>
      </c>
      <c r="T1228" s="47" t="str">
        <f>IFERROR(__xludf.DUMMYFUNCTION("iferror(split(A1228,"","",TRUE,TRUE),"""")"),"")</f>
        <v/>
      </c>
      <c r="U1228" s="47"/>
      <c r="V1228" s="47"/>
      <c r="W1228" s="47"/>
      <c r="X1228" s="46" t="str">
        <f>IFERROR(__xludf.DUMMYFUNCTION("if(T1228="""","""",if($S1228,""Not aligned w/ a specific learning goal."",T1228&amp;"": ""&amp;vlookup(to_text(T1228),'1.Learning-Goals'!$A$3:$B$100,2,FALSE)))"),"")</f>
        <v/>
      </c>
      <c r="Y1228" s="46" t="str">
        <f>IFERROR(__xludf.DUMMYFUNCTION("if(U1228="""","""",if($S1228,""Not aligned w/ a specific learning goal."",U1228&amp;"": ""&amp;vlookup(to_text(U1228),'1.Learning-Goals'!$A$3:$B$100,2,FALSE)))"),"")</f>
        <v/>
      </c>
      <c r="Z1228" s="46" t="str">
        <f>IFERROR(__xludf.DUMMYFUNCTION("if(V1228="""","""",if($S1228,""Not aligned w/ a specific learning goal."",V1228&amp;"": ""&amp;vlookup(to_text(V1228),'1.Learning-Goals'!$A$3:$B$100,2,FALSE)))"),"")</f>
        <v/>
      </c>
      <c r="AA1228" s="46" t="str">
        <f>IFERROR(__xludf.DUMMYFUNCTION("if(W1228="""","""",if($S1228,""Not aligned w/ a specific learning goal."",W1228&amp;"": ""&amp;vlookup(to_text(W1228),'1.Learning-Goals'!$A$3:$B$100,2,FALSE)))"),"")</f>
        <v/>
      </c>
      <c r="AB1228" s="48"/>
      <c r="AC1228" s="48"/>
      <c r="AD1228" s="48"/>
      <c r="AE1228" s="48"/>
      <c r="AF1228" s="48"/>
      <c r="AG1228" s="48"/>
      <c r="AH1228" s="48"/>
      <c r="AI1228" s="48"/>
    </row>
    <row r="1229">
      <c r="A1229" s="41"/>
      <c r="B1229" s="42" t="str">
        <f t="shared" si="1"/>
        <v/>
      </c>
      <c r="C1229" s="38" t="s">
        <v>3445</v>
      </c>
      <c r="D1229" s="43" t="s">
        <v>3446</v>
      </c>
      <c r="E1229" s="38" t="s">
        <v>3213</v>
      </c>
      <c r="F1229" s="38" t="s">
        <v>3427</v>
      </c>
      <c r="G1229" s="43" t="s">
        <v>60</v>
      </c>
      <c r="H1229" s="38" t="s">
        <v>3215</v>
      </c>
      <c r="I1229" s="43" t="s">
        <v>3428</v>
      </c>
      <c r="J1229" s="43" t="s">
        <v>3429</v>
      </c>
      <c r="K1229" s="43" t="s">
        <v>3442</v>
      </c>
      <c r="L1229" s="43" t="s">
        <v>3443</v>
      </c>
      <c r="M1229" s="43" t="s">
        <v>3444</v>
      </c>
      <c r="N1229" s="43"/>
      <c r="O1229" s="38"/>
      <c r="P1229" s="38"/>
      <c r="Q1229" s="45">
        <v>44322.0</v>
      </c>
      <c r="R1229" s="46" t="str">
        <f>IFERROR(__xludf.DUMMYFUNCTION("if(isblank($A1229),"""",REGEXREPLACE($A1229,   "",?(\d),?"",  ""$1""&amp;""-""&amp;$H1229))"),"")</f>
        <v/>
      </c>
      <c r="S1229" s="47" t="b">
        <f t="shared" si="2"/>
        <v>0</v>
      </c>
      <c r="T1229" s="47" t="str">
        <f>IFERROR(__xludf.DUMMYFUNCTION("iferror(split(A1229,"","",TRUE,TRUE),"""")"),"")</f>
        <v/>
      </c>
      <c r="U1229" s="47"/>
      <c r="V1229" s="47"/>
      <c r="W1229" s="47"/>
      <c r="X1229" s="46" t="str">
        <f>IFERROR(__xludf.DUMMYFUNCTION("if(T1229="""","""",if($S1229,""Not aligned w/ a specific learning goal."",T1229&amp;"": ""&amp;vlookup(to_text(T1229),'1.Learning-Goals'!$A$3:$B$100,2,FALSE)))"),"")</f>
        <v/>
      </c>
      <c r="Y1229" s="46" t="str">
        <f>IFERROR(__xludf.DUMMYFUNCTION("if(U1229="""","""",if($S1229,""Not aligned w/ a specific learning goal."",U1229&amp;"": ""&amp;vlookup(to_text(U1229),'1.Learning-Goals'!$A$3:$B$100,2,FALSE)))"),"")</f>
        <v/>
      </c>
      <c r="Z1229" s="46" t="str">
        <f>IFERROR(__xludf.DUMMYFUNCTION("if(V1229="""","""",if($S1229,""Not aligned w/ a specific learning goal."",V1229&amp;"": ""&amp;vlookup(to_text(V1229),'1.Learning-Goals'!$A$3:$B$100,2,FALSE)))"),"")</f>
        <v/>
      </c>
      <c r="AA1229" s="46" t="str">
        <f>IFERROR(__xludf.DUMMYFUNCTION("if(W1229="""","""",if($S1229,""Not aligned w/ a specific learning goal."",W1229&amp;"": ""&amp;vlookup(to_text(W1229),'1.Learning-Goals'!$A$3:$B$100,2,FALSE)))"),"")</f>
        <v/>
      </c>
      <c r="AB1229" s="48"/>
      <c r="AC1229" s="48"/>
      <c r="AD1229" s="48"/>
      <c r="AE1229" s="48"/>
      <c r="AF1229" s="48"/>
      <c r="AG1229" s="48"/>
      <c r="AH1229" s="48"/>
      <c r="AI1229" s="48"/>
    </row>
    <row r="1230">
      <c r="A1230" s="41"/>
      <c r="B1230" s="42" t="str">
        <f t="shared" si="1"/>
        <v/>
      </c>
      <c r="C1230" s="38" t="s">
        <v>3447</v>
      </c>
      <c r="D1230" s="43" t="s">
        <v>3448</v>
      </c>
      <c r="E1230" s="38" t="s">
        <v>3213</v>
      </c>
      <c r="F1230" s="38" t="s">
        <v>3427</v>
      </c>
      <c r="G1230" s="43" t="s">
        <v>60</v>
      </c>
      <c r="H1230" s="38" t="s">
        <v>3215</v>
      </c>
      <c r="I1230" s="43" t="s">
        <v>3428</v>
      </c>
      <c r="J1230" s="43" t="s">
        <v>3429</v>
      </c>
      <c r="K1230" s="43" t="s">
        <v>3430</v>
      </c>
      <c r="L1230" s="43" t="s">
        <v>3431</v>
      </c>
      <c r="M1230" s="43" t="s">
        <v>3432</v>
      </c>
      <c r="N1230" s="43" t="s">
        <v>3433</v>
      </c>
      <c r="O1230" s="38"/>
      <c r="P1230" s="38"/>
      <c r="Q1230" s="45">
        <v>44322.0</v>
      </c>
      <c r="R1230" s="46" t="str">
        <f>IFERROR(__xludf.DUMMYFUNCTION("if(isblank($A1230),"""",REGEXREPLACE($A1230,   "",?(\d),?"",  ""$1""&amp;""-""&amp;$H1230))"),"")</f>
        <v/>
      </c>
      <c r="S1230" s="47" t="b">
        <f t="shared" si="2"/>
        <v>0</v>
      </c>
      <c r="T1230" s="47" t="str">
        <f>IFERROR(__xludf.DUMMYFUNCTION("iferror(split(A1230,"","",TRUE,TRUE),"""")"),"")</f>
        <v/>
      </c>
      <c r="U1230" s="47"/>
      <c r="V1230" s="47"/>
      <c r="W1230" s="47"/>
      <c r="X1230" s="46" t="str">
        <f>IFERROR(__xludf.DUMMYFUNCTION("if(T1230="""","""",if($S1230,""Not aligned w/ a specific learning goal."",T1230&amp;"": ""&amp;vlookup(to_text(T1230),'1.Learning-Goals'!$A$3:$B$100,2,FALSE)))"),"")</f>
        <v/>
      </c>
      <c r="Y1230" s="46" t="str">
        <f>IFERROR(__xludf.DUMMYFUNCTION("if(U1230="""","""",if($S1230,""Not aligned w/ a specific learning goal."",U1230&amp;"": ""&amp;vlookup(to_text(U1230),'1.Learning-Goals'!$A$3:$B$100,2,FALSE)))"),"")</f>
        <v/>
      </c>
      <c r="Z1230" s="46" t="str">
        <f>IFERROR(__xludf.DUMMYFUNCTION("if(V1230="""","""",if($S1230,""Not aligned w/ a specific learning goal."",V1230&amp;"": ""&amp;vlookup(to_text(V1230),'1.Learning-Goals'!$A$3:$B$100,2,FALSE)))"),"")</f>
        <v/>
      </c>
      <c r="AA1230" s="46" t="str">
        <f>IFERROR(__xludf.DUMMYFUNCTION("if(W1230="""","""",if($S1230,""Not aligned w/ a specific learning goal."",W1230&amp;"": ""&amp;vlookup(to_text(W1230),'1.Learning-Goals'!$A$3:$B$100,2,FALSE)))"),"")</f>
        <v/>
      </c>
      <c r="AB1230" s="48"/>
      <c r="AC1230" s="48"/>
      <c r="AD1230" s="48"/>
      <c r="AE1230" s="48"/>
      <c r="AF1230" s="48"/>
      <c r="AG1230" s="48"/>
      <c r="AH1230" s="48"/>
      <c r="AI1230" s="48"/>
    </row>
    <row r="1231">
      <c r="A1231" s="41"/>
      <c r="B1231" s="42" t="str">
        <f t="shared" si="1"/>
        <v/>
      </c>
      <c r="C1231" s="38" t="s">
        <v>3449</v>
      </c>
      <c r="D1231" s="43" t="s">
        <v>3450</v>
      </c>
      <c r="E1231" s="38" t="s">
        <v>3213</v>
      </c>
      <c r="F1231" s="38" t="s">
        <v>3427</v>
      </c>
      <c r="G1231" s="43" t="s">
        <v>60</v>
      </c>
      <c r="H1231" s="38" t="s">
        <v>3215</v>
      </c>
      <c r="I1231" s="43" t="s">
        <v>3428</v>
      </c>
      <c r="J1231" s="43" t="s">
        <v>3429</v>
      </c>
      <c r="K1231" s="43" t="s">
        <v>3442</v>
      </c>
      <c r="L1231" s="43" t="s">
        <v>3443</v>
      </c>
      <c r="M1231" s="43" t="s">
        <v>3444</v>
      </c>
      <c r="N1231" s="43"/>
      <c r="O1231" s="38"/>
      <c r="P1231" s="38"/>
      <c r="Q1231" s="45">
        <v>44322.0</v>
      </c>
      <c r="R1231" s="46" t="str">
        <f>IFERROR(__xludf.DUMMYFUNCTION("if(isblank($A1231),"""",REGEXREPLACE($A1231,   "",?(\d),?"",  ""$1""&amp;""-""&amp;$H1231))"),"")</f>
        <v/>
      </c>
      <c r="S1231" s="47" t="b">
        <f t="shared" si="2"/>
        <v>0</v>
      </c>
      <c r="T1231" s="47" t="str">
        <f>IFERROR(__xludf.DUMMYFUNCTION("iferror(split(A1231,"","",TRUE,TRUE),"""")"),"")</f>
        <v/>
      </c>
      <c r="U1231" s="47"/>
      <c r="V1231" s="47"/>
      <c r="W1231" s="47"/>
      <c r="X1231" s="46" t="str">
        <f>IFERROR(__xludf.DUMMYFUNCTION("if(T1231="""","""",if($S1231,""Not aligned w/ a specific learning goal."",T1231&amp;"": ""&amp;vlookup(to_text(T1231),'1.Learning-Goals'!$A$3:$B$100,2,FALSE)))"),"")</f>
        <v/>
      </c>
      <c r="Y1231" s="46" t="str">
        <f>IFERROR(__xludf.DUMMYFUNCTION("if(U1231="""","""",if($S1231,""Not aligned w/ a specific learning goal."",U1231&amp;"": ""&amp;vlookup(to_text(U1231),'1.Learning-Goals'!$A$3:$B$100,2,FALSE)))"),"")</f>
        <v/>
      </c>
      <c r="Z1231" s="46" t="str">
        <f>IFERROR(__xludf.DUMMYFUNCTION("if(V1231="""","""",if($S1231,""Not aligned w/ a specific learning goal."",V1231&amp;"": ""&amp;vlookup(to_text(V1231),'1.Learning-Goals'!$A$3:$B$100,2,FALSE)))"),"")</f>
        <v/>
      </c>
      <c r="AA1231" s="46" t="str">
        <f>IFERROR(__xludf.DUMMYFUNCTION("if(W1231="""","""",if($S1231,""Not aligned w/ a specific learning goal."",W1231&amp;"": ""&amp;vlookup(to_text(W1231),'1.Learning-Goals'!$A$3:$B$100,2,FALSE)))"),"")</f>
        <v/>
      </c>
      <c r="AB1231" s="48"/>
      <c r="AC1231" s="48"/>
      <c r="AD1231" s="48"/>
      <c r="AE1231" s="48"/>
      <c r="AF1231" s="48"/>
      <c r="AG1231" s="48"/>
      <c r="AH1231" s="48"/>
      <c r="AI1231" s="48"/>
    </row>
    <row r="1232">
      <c r="A1232" s="41"/>
      <c r="B1232" s="42" t="str">
        <f t="shared" si="1"/>
        <v/>
      </c>
      <c r="C1232" s="38" t="s">
        <v>3451</v>
      </c>
      <c r="D1232" s="43" t="s">
        <v>3452</v>
      </c>
      <c r="E1232" s="38" t="s">
        <v>3213</v>
      </c>
      <c r="F1232" s="38" t="s">
        <v>3427</v>
      </c>
      <c r="G1232" s="43" t="s">
        <v>65</v>
      </c>
      <c r="H1232" s="38" t="s">
        <v>3215</v>
      </c>
      <c r="I1232" s="43" t="s">
        <v>3428</v>
      </c>
      <c r="J1232" s="43" t="s">
        <v>3429</v>
      </c>
      <c r="K1232" s="43" t="s">
        <v>3453</v>
      </c>
      <c r="L1232" s="43" t="s">
        <v>3454</v>
      </c>
      <c r="M1232" s="43" t="s">
        <v>3455</v>
      </c>
      <c r="N1232" s="43" t="s">
        <v>3456</v>
      </c>
      <c r="O1232" s="38"/>
      <c r="P1232" s="38"/>
      <c r="Q1232" s="45">
        <v>44451.0</v>
      </c>
      <c r="R1232" s="46" t="str">
        <f>IFERROR(__xludf.DUMMYFUNCTION("if(isblank($A1232),"""",REGEXREPLACE($A1232,   "",?(\d),?"",  ""$1""&amp;""-""&amp;$H1232))"),"")</f>
        <v/>
      </c>
      <c r="S1232" s="47" t="b">
        <f t="shared" si="2"/>
        <v>0</v>
      </c>
      <c r="T1232" s="47" t="str">
        <f>IFERROR(__xludf.DUMMYFUNCTION("iferror(split(A1232,"","",TRUE,TRUE),"""")"),"")</f>
        <v/>
      </c>
      <c r="U1232" s="47"/>
      <c r="V1232" s="47"/>
      <c r="W1232" s="47"/>
      <c r="X1232" s="46" t="str">
        <f>IFERROR(__xludf.DUMMYFUNCTION("if(T1232="""","""",if($S1232,""Not aligned w/ a specific learning goal."",T1232&amp;"": ""&amp;vlookup(to_text(T1232),'1.Learning-Goals'!$A$3:$B$100,2,FALSE)))"),"")</f>
        <v/>
      </c>
      <c r="Y1232" s="46" t="str">
        <f>IFERROR(__xludf.DUMMYFUNCTION("if(U1232="""","""",if($S1232,""Not aligned w/ a specific learning goal."",U1232&amp;"": ""&amp;vlookup(to_text(U1232),'1.Learning-Goals'!$A$3:$B$100,2,FALSE)))"),"")</f>
        <v/>
      </c>
      <c r="Z1232" s="46" t="str">
        <f>IFERROR(__xludf.DUMMYFUNCTION("if(V1232="""","""",if($S1232,""Not aligned w/ a specific learning goal."",V1232&amp;"": ""&amp;vlookup(to_text(V1232),'1.Learning-Goals'!$A$3:$B$100,2,FALSE)))"),"")</f>
        <v/>
      </c>
      <c r="AA1232" s="46" t="str">
        <f>IFERROR(__xludf.DUMMYFUNCTION("if(W1232="""","""",if($S1232,""Not aligned w/ a specific learning goal."",W1232&amp;"": ""&amp;vlookup(to_text(W1232),'1.Learning-Goals'!$A$3:$B$100,2,FALSE)))"),"")</f>
        <v/>
      </c>
      <c r="AB1232" s="48"/>
      <c r="AC1232" s="48"/>
      <c r="AD1232" s="48"/>
      <c r="AE1232" s="48"/>
      <c r="AF1232" s="48"/>
      <c r="AG1232" s="48"/>
      <c r="AH1232" s="48"/>
      <c r="AI1232" s="48"/>
    </row>
    <row r="1233">
      <c r="A1233" s="41"/>
      <c r="B1233" s="42" t="str">
        <f t="shared" si="1"/>
        <v/>
      </c>
      <c r="C1233" s="38" t="s">
        <v>3457</v>
      </c>
      <c r="D1233" s="43" t="s">
        <v>3458</v>
      </c>
      <c r="E1233" s="38" t="s">
        <v>3213</v>
      </c>
      <c r="F1233" s="38" t="s">
        <v>3427</v>
      </c>
      <c r="G1233" s="43" t="s">
        <v>65</v>
      </c>
      <c r="H1233" s="38" t="s">
        <v>3215</v>
      </c>
      <c r="I1233" s="43" t="s">
        <v>3428</v>
      </c>
      <c r="J1233" s="43" t="s">
        <v>3429</v>
      </c>
      <c r="K1233" s="43" t="s">
        <v>3453</v>
      </c>
      <c r="L1233" s="43" t="s">
        <v>3454</v>
      </c>
      <c r="M1233" s="43" t="s">
        <v>3455</v>
      </c>
      <c r="N1233" s="43" t="s">
        <v>3456</v>
      </c>
      <c r="O1233" s="38"/>
      <c r="P1233" s="38"/>
      <c r="Q1233" s="45">
        <v>44451.0</v>
      </c>
      <c r="R1233" s="46" t="str">
        <f>IFERROR(__xludf.DUMMYFUNCTION("if(isblank($A1233),"""",REGEXREPLACE($A1233,   "",?(\d),?"",  ""$1""&amp;""-""&amp;$H1233))"),"")</f>
        <v/>
      </c>
      <c r="S1233" s="47" t="b">
        <f t="shared" si="2"/>
        <v>0</v>
      </c>
      <c r="T1233" s="47" t="str">
        <f>IFERROR(__xludf.DUMMYFUNCTION("iferror(split(A1233,"","",TRUE,TRUE),"""")"),"")</f>
        <v/>
      </c>
      <c r="U1233" s="47"/>
      <c r="V1233" s="47"/>
      <c r="W1233" s="47"/>
      <c r="X1233" s="46" t="str">
        <f>IFERROR(__xludf.DUMMYFUNCTION("if(T1233="""","""",if($S1233,""Not aligned w/ a specific learning goal."",T1233&amp;"": ""&amp;vlookup(to_text(T1233),'1.Learning-Goals'!$A$3:$B$100,2,FALSE)))"),"")</f>
        <v/>
      </c>
      <c r="Y1233" s="46" t="str">
        <f>IFERROR(__xludf.DUMMYFUNCTION("if(U1233="""","""",if($S1233,""Not aligned w/ a specific learning goal."",U1233&amp;"": ""&amp;vlookup(to_text(U1233),'1.Learning-Goals'!$A$3:$B$100,2,FALSE)))"),"")</f>
        <v/>
      </c>
      <c r="Z1233" s="46" t="str">
        <f>IFERROR(__xludf.DUMMYFUNCTION("if(V1233="""","""",if($S1233,""Not aligned w/ a specific learning goal."",V1233&amp;"": ""&amp;vlookup(to_text(V1233),'1.Learning-Goals'!$A$3:$B$100,2,FALSE)))"),"")</f>
        <v/>
      </c>
      <c r="AA1233" s="46" t="str">
        <f>IFERROR(__xludf.DUMMYFUNCTION("if(W1233="""","""",if($S1233,""Not aligned w/ a specific learning goal."",W1233&amp;"": ""&amp;vlookup(to_text(W1233),'1.Learning-Goals'!$A$3:$B$100,2,FALSE)))"),"")</f>
        <v/>
      </c>
      <c r="AB1233" s="48"/>
      <c r="AC1233" s="48"/>
      <c r="AD1233" s="48"/>
      <c r="AE1233" s="48"/>
      <c r="AF1233" s="48"/>
      <c r="AG1233" s="48"/>
      <c r="AH1233" s="48"/>
      <c r="AI1233" s="48"/>
    </row>
    <row r="1234">
      <c r="A1234" s="41"/>
      <c r="B1234" s="42" t="str">
        <f t="shared" si="1"/>
        <v/>
      </c>
      <c r="C1234" s="38" t="s">
        <v>3459</v>
      </c>
      <c r="D1234" s="43" t="s">
        <v>3460</v>
      </c>
      <c r="E1234" s="38" t="s">
        <v>3213</v>
      </c>
      <c r="F1234" s="38" t="s">
        <v>3427</v>
      </c>
      <c r="G1234" s="43" t="s">
        <v>65</v>
      </c>
      <c r="H1234" s="38" t="s">
        <v>3215</v>
      </c>
      <c r="I1234" s="43" t="s">
        <v>3428</v>
      </c>
      <c r="J1234" s="43" t="s">
        <v>3429</v>
      </c>
      <c r="K1234" s="43" t="s">
        <v>3461</v>
      </c>
      <c r="L1234" s="43" t="s">
        <v>3462</v>
      </c>
      <c r="M1234" s="43" t="s">
        <v>3463</v>
      </c>
      <c r="N1234" s="43" t="s">
        <v>3464</v>
      </c>
      <c r="O1234" s="38"/>
      <c r="P1234" s="38"/>
      <c r="Q1234" s="45">
        <v>44451.0</v>
      </c>
      <c r="R1234" s="46" t="str">
        <f>IFERROR(__xludf.DUMMYFUNCTION("if(isblank($A1234),"""",REGEXREPLACE($A1234,   "",?(\d),?"",  ""$1""&amp;""-""&amp;$H1234))"),"")</f>
        <v/>
      </c>
      <c r="S1234" s="47" t="b">
        <f t="shared" si="2"/>
        <v>0</v>
      </c>
      <c r="T1234" s="47" t="str">
        <f>IFERROR(__xludf.DUMMYFUNCTION("iferror(split(A1234,"","",TRUE,TRUE),"""")"),"")</f>
        <v/>
      </c>
      <c r="U1234" s="47"/>
      <c r="V1234" s="47"/>
      <c r="W1234" s="47"/>
      <c r="X1234" s="46" t="str">
        <f>IFERROR(__xludf.DUMMYFUNCTION("if(T1234="""","""",if($S1234,""Not aligned w/ a specific learning goal."",T1234&amp;"": ""&amp;vlookup(to_text(T1234),'1.Learning-Goals'!$A$3:$B$100,2,FALSE)))"),"")</f>
        <v/>
      </c>
      <c r="Y1234" s="46" t="str">
        <f>IFERROR(__xludf.DUMMYFUNCTION("if(U1234="""","""",if($S1234,""Not aligned w/ a specific learning goal."",U1234&amp;"": ""&amp;vlookup(to_text(U1234),'1.Learning-Goals'!$A$3:$B$100,2,FALSE)))"),"")</f>
        <v/>
      </c>
      <c r="Z1234" s="46" t="str">
        <f>IFERROR(__xludf.DUMMYFUNCTION("if(V1234="""","""",if($S1234,""Not aligned w/ a specific learning goal."",V1234&amp;"": ""&amp;vlookup(to_text(V1234),'1.Learning-Goals'!$A$3:$B$100,2,FALSE)))"),"")</f>
        <v/>
      </c>
      <c r="AA1234" s="46" t="str">
        <f>IFERROR(__xludf.DUMMYFUNCTION("if(W1234="""","""",if($S1234,""Not aligned w/ a specific learning goal."",W1234&amp;"": ""&amp;vlookup(to_text(W1234),'1.Learning-Goals'!$A$3:$B$100,2,FALSE)))"),"")</f>
        <v/>
      </c>
      <c r="AB1234" s="48"/>
      <c r="AC1234" s="48"/>
      <c r="AD1234" s="48"/>
      <c r="AE1234" s="48"/>
      <c r="AF1234" s="48"/>
      <c r="AG1234" s="48"/>
      <c r="AH1234" s="48"/>
      <c r="AI1234" s="48"/>
    </row>
    <row r="1235">
      <c r="A1235" s="41"/>
      <c r="B1235" s="42" t="str">
        <f t="shared" si="1"/>
        <v/>
      </c>
      <c r="C1235" s="38" t="s">
        <v>3465</v>
      </c>
      <c r="D1235" s="43" t="s">
        <v>3466</v>
      </c>
      <c r="E1235" s="38" t="s">
        <v>3213</v>
      </c>
      <c r="F1235" s="38" t="s">
        <v>3427</v>
      </c>
      <c r="G1235" s="43" t="s">
        <v>65</v>
      </c>
      <c r="H1235" s="38" t="s">
        <v>3215</v>
      </c>
      <c r="I1235" s="43" t="s">
        <v>3428</v>
      </c>
      <c r="J1235" s="43" t="s">
        <v>3429</v>
      </c>
      <c r="K1235" s="43" t="s">
        <v>3467</v>
      </c>
      <c r="L1235" s="43" t="s">
        <v>3468</v>
      </c>
      <c r="M1235" s="43" t="s">
        <v>3469</v>
      </c>
      <c r="N1235" s="43" t="s">
        <v>3470</v>
      </c>
      <c r="O1235" s="38"/>
      <c r="P1235" s="38"/>
      <c r="Q1235" s="45">
        <v>44451.0</v>
      </c>
      <c r="R1235" s="46" t="str">
        <f>IFERROR(__xludf.DUMMYFUNCTION("if(isblank($A1235),"""",REGEXREPLACE($A1235,   "",?(\d),?"",  ""$1""&amp;""-""&amp;$H1235))"),"")</f>
        <v/>
      </c>
      <c r="S1235" s="47" t="b">
        <f t="shared" si="2"/>
        <v>0</v>
      </c>
      <c r="T1235" s="47" t="str">
        <f>IFERROR(__xludf.DUMMYFUNCTION("iferror(split(A1235,"","",TRUE,TRUE),"""")"),"")</f>
        <v/>
      </c>
      <c r="U1235" s="47"/>
      <c r="V1235" s="47"/>
      <c r="W1235" s="47"/>
      <c r="X1235" s="46" t="str">
        <f>IFERROR(__xludf.DUMMYFUNCTION("if(T1235="""","""",if($S1235,""Not aligned w/ a specific learning goal."",T1235&amp;"": ""&amp;vlookup(to_text(T1235),'1.Learning-Goals'!$A$3:$B$100,2,FALSE)))"),"")</f>
        <v/>
      </c>
      <c r="Y1235" s="46" t="str">
        <f>IFERROR(__xludf.DUMMYFUNCTION("if(U1235="""","""",if($S1235,""Not aligned w/ a specific learning goal."",U1235&amp;"": ""&amp;vlookup(to_text(U1235),'1.Learning-Goals'!$A$3:$B$100,2,FALSE)))"),"")</f>
        <v/>
      </c>
      <c r="Z1235" s="46" t="str">
        <f>IFERROR(__xludf.DUMMYFUNCTION("if(V1235="""","""",if($S1235,""Not aligned w/ a specific learning goal."",V1235&amp;"": ""&amp;vlookup(to_text(V1235),'1.Learning-Goals'!$A$3:$B$100,2,FALSE)))"),"")</f>
        <v/>
      </c>
      <c r="AA1235" s="46" t="str">
        <f>IFERROR(__xludf.DUMMYFUNCTION("if(W1235="""","""",if($S1235,""Not aligned w/ a specific learning goal."",W1235&amp;"": ""&amp;vlookup(to_text(W1235),'1.Learning-Goals'!$A$3:$B$100,2,FALSE)))"),"")</f>
        <v/>
      </c>
      <c r="AB1235" s="48"/>
      <c r="AC1235" s="48"/>
      <c r="AD1235" s="48"/>
      <c r="AE1235" s="48"/>
      <c r="AF1235" s="48"/>
      <c r="AG1235" s="48"/>
      <c r="AH1235" s="48"/>
      <c r="AI1235" s="48"/>
    </row>
    <row r="1236">
      <c r="A1236" s="41"/>
      <c r="B1236" s="42" t="str">
        <f t="shared" si="1"/>
        <v/>
      </c>
      <c r="C1236" s="38" t="s">
        <v>3471</v>
      </c>
      <c r="D1236" s="43" t="s">
        <v>3472</v>
      </c>
      <c r="E1236" s="38" t="s">
        <v>3213</v>
      </c>
      <c r="F1236" s="38" t="s">
        <v>3427</v>
      </c>
      <c r="G1236" s="43" t="s">
        <v>60</v>
      </c>
      <c r="H1236" s="38" t="s">
        <v>3215</v>
      </c>
      <c r="I1236" s="43" t="s">
        <v>3428</v>
      </c>
      <c r="J1236" s="43" t="s">
        <v>3473</v>
      </c>
      <c r="K1236" s="43" t="s">
        <v>3474</v>
      </c>
      <c r="L1236" s="43" t="s">
        <v>3475</v>
      </c>
      <c r="M1236" s="43" t="s">
        <v>3476</v>
      </c>
      <c r="N1236" s="43" t="s">
        <v>3477</v>
      </c>
      <c r="O1236" s="38"/>
      <c r="P1236" s="38"/>
      <c r="Q1236" s="45">
        <v>44322.0</v>
      </c>
      <c r="R1236" s="46" t="str">
        <f>IFERROR(__xludf.DUMMYFUNCTION("if(isblank($A1236),"""",REGEXREPLACE($A1236,   "",?(\d),?"",  ""$1""&amp;""-""&amp;$H1236))"),"")</f>
        <v/>
      </c>
      <c r="S1236" s="47" t="b">
        <f t="shared" si="2"/>
        <v>0</v>
      </c>
      <c r="T1236" s="47" t="str">
        <f>IFERROR(__xludf.DUMMYFUNCTION("iferror(split(A1236,"","",TRUE,TRUE),"""")"),"")</f>
        <v/>
      </c>
      <c r="U1236" s="47"/>
      <c r="V1236" s="47"/>
      <c r="W1236" s="47"/>
      <c r="X1236" s="46" t="str">
        <f>IFERROR(__xludf.DUMMYFUNCTION("if(T1236="""","""",if($S1236,""Not aligned w/ a specific learning goal."",T1236&amp;"": ""&amp;vlookup(to_text(T1236),'1.Learning-Goals'!$A$3:$B$100,2,FALSE)))"),"")</f>
        <v/>
      </c>
      <c r="Y1236" s="46" t="str">
        <f>IFERROR(__xludf.DUMMYFUNCTION("if(U1236="""","""",if($S1236,""Not aligned w/ a specific learning goal."",U1236&amp;"": ""&amp;vlookup(to_text(U1236),'1.Learning-Goals'!$A$3:$B$100,2,FALSE)))"),"")</f>
        <v/>
      </c>
      <c r="Z1236" s="46" t="str">
        <f>IFERROR(__xludf.DUMMYFUNCTION("if(V1236="""","""",if($S1236,""Not aligned w/ a specific learning goal."",V1236&amp;"": ""&amp;vlookup(to_text(V1236),'1.Learning-Goals'!$A$3:$B$100,2,FALSE)))"),"")</f>
        <v/>
      </c>
      <c r="AA1236" s="46" t="str">
        <f>IFERROR(__xludf.DUMMYFUNCTION("if(W1236="""","""",if($S1236,""Not aligned w/ a specific learning goal."",W1236&amp;"": ""&amp;vlookup(to_text(W1236),'1.Learning-Goals'!$A$3:$B$100,2,FALSE)))"),"")</f>
        <v/>
      </c>
      <c r="AB1236" s="48"/>
      <c r="AC1236" s="48"/>
      <c r="AD1236" s="48"/>
      <c r="AE1236" s="48"/>
      <c r="AF1236" s="48"/>
      <c r="AG1236" s="48"/>
      <c r="AH1236" s="48"/>
      <c r="AI1236" s="48"/>
    </row>
    <row r="1237">
      <c r="A1237" s="41"/>
      <c r="B1237" s="42" t="str">
        <f t="shared" si="1"/>
        <v/>
      </c>
      <c r="C1237" s="38" t="s">
        <v>3478</v>
      </c>
      <c r="D1237" s="43" t="s">
        <v>3479</v>
      </c>
      <c r="E1237" s="38" t="s">
        <v>3213</v>
      </c>
      <c r="F1237" s="38" t="s">
        <v>3427</v>
      </c>
      <c r="G1237" s="43" t="s">
        <v>60</v>
      </c>
      <c r="H1237" s="38" t="s">
        <v>3215</v>
      </c>
      <c r="I1237" s="43" t="s">
        <v>3428</v>
      </c>
      <c r="J1237" s="43" t="s">
        <v>3473</v>
      </c>
      <c r="K1237" s="43" t="s">
        <v>3480</v>
      </c>
      <c r="L1237" s="43" t="s">
        <v>3481</v>
      </c>
      <c r="M1237" s="43" t="s">
        <v>3482</v>
      </c>
      <c r="N1237" s="43" t="s">
        <v>3483</v>
      </c>
      <c r="O1237" s="38"/>
      <c r="P1237" s="38"/>
      <c r="Q1237" s="45">
        <v>44322.0</v>
      </c>
      <c r="R1237" s="46" t="str">
        <f>IFERROR(__xludf.DUMMYFUNCTION("if(isblank($A1237),"""",REGEXREPLACE($A1237,   "",?(\d),?"",  ""$1""&amp;""-""&amp;$H1237))"),"")</f>
        <v/>
      </c>
      <c r="S1237" s="47" t="b">
        <f t="shared" si="2"/>
        <v>0</v>
      </c>
      <c r="T1237" s="47" t="str">
        <f>IFERROR(__xludf.DUMMYFUNCTION("iferror(split(A1237,"","",TRUE,TRUE),"""")"),"")</f>
        <v/>
      </c>
      <c r="U1237" s="47"/>
      <c r="V1237" s="47"/>
      <c r="W1237" s="47"/>
      <c r="X1237" s="46" t="str">
        <f>IFERROR(__xludf.DUMMYFUNCTION("if(T1237="""","""",if($S1237,""Not aligned w/ a specific learning goal."",T1237&amp;"": ""&amp;vlookup(to_text(T1237),'1.Learning-Goals'!$A$3:$B$100,2,FALSE)))"),"")</f>
        <v/>
      </c>
      <c r="Y1237" s="46" t="str">
        <f>IFERROR(__xludf.DUMMYFUNCTION("if(U1237="""","""",if($S1237,""Not aligned w/ a specific learning goal."",U1237&amp;"": ""&amp;vlookup(to_text(U1237),'1.Learning-Goals'!$A$3:$B$100,2,FALSE)))"),"")</f>
        <v/>
      </c>
      <c r="Z1237" s="46" t="str">
        <f>IFERROR(__xludf.DUMMYFUNCTION("if(V1237="""","""",if($S1237,""Not aligned w/ a specific learning goal."",V1237&amp;"": ""&amp;vlookup(to_text(V1237),'1.Learning-Goals'!$A$3:$B$100,2,FALSE)))"),"")</f>
        <v/>
      </c>
      <c r="AA1237" s="46" t="str">
        <f>IFERROR(__xludf.DUMMYFUNCTION("if(W1237="""","""",if($S1237,""Not aligned w/ a specific learning goal."",W1237&amp;"": ""&amp;vlookup(to_text(W1237),'1.Learning-Goals'!$A$3:$B$100,2,FALSE)))"),"")</f>
        <v/>
      </c>
      <c r="AB1237" s="48"/>
      <c r="AC1237" s="48"/>
      <c r="AD1237" s="48"/>
      <c r="AE1237" s="48"/>
      <c r="AF1237" s="48"/>
      <c r="AG1237" s="48"/>
      <c r="AH1237" s="48"/>
      <c r="AI1237" s="48"/>
    </row>
    <row r="1238">
      <c r="A1238" s="41"/>
      <c r="B1238" s="42" t="str">
        <f t="shared" si="1"/>
        <v/>
      </c>
      <c r="C1238" s="38" t="s">
        <v>3484</v>
      </c>
      <c r="D1238" s="43" t="s">
        <v>3485</v>
      </c>
      <c r="E1238" s="38" t="s">
        <v>3213</v>
      </c>
      <c r="F1238" s="38" t="s">
        <v>3427</v>
      </c>
      <c r="G1238" s="43" t="s">
        <v>60</v>
      </c>
      <c r="H1238" s="38" t="s">
        <v>3215</v>
      </c>
      <c r="I1238" s="43" t="s">
        <v>3428</v>
      </c>
      <c r="J1238" s="43" t="s">
        <v>3473</v>
      </c>
      <c r="K1238" s="43" t="s">
        <v>3467</v>
      </c>
      <c r="L1238" s="43" t="s">
        <v>3468</v>
      </c>
      <c r="M1238" s="43" t="s">
        <v>3469</v>
      </c>
      <c r="N1238" s="43" t="s">
        <v>3470</v>
      </c>
      <c r="O1238" s="38"/>
      <c r="P1238" s="38"/>
      <c r="Q1238" s="45">
        <v>44322.0</v>
      </c>
      <c r="R1238" s="46" t="str">
        <f>IFERROR(__xludf.DUMMYFUNCTION("if(isblank($A1238),"""",REGEXREPLACE($A1238,   "",?(\d),?"",  ""$1""&amp;""-""&amp;$H1238))"),"")</f>
        <v/>
      </c>
      <c r="S1238" s="47" t="b">
        <f t="shared" si="2"/>
        <v>0</v>
      </c>
      <c r="T1238" s="47" t="str">
        <f>IFERROR(__xludf.DUMMYFUNCTION("iferror(split(A1238,"","",TRUE,TRUE),"""")"),"")</f>
        <v/>
      </c>
      <c r="U1238" s="47"/>
      <c r="V1238" s="47"/>
      <c r="W1238" s="47"/>
      <c r="X1238" s="46" t="str">
        <f>IFERROR(__xludf.DUMMYFUNCTION("if(T1238="""","""",if($S1238,""Not aligned w/ a specific learning goal."",T1238&amp;"": ""&amp;vlookup(to_text(T1238),'1.Learning-Goals'!$A$3:$B$100,2,FALSE)))"),"")</f>
        <v/>
      </c>
      <c r="Y1238" s="46" t="str">
        <f>IFERROR(__xludf.DUMMYFUNCTION("if(U1238="""","""",if($S1238,""Not aligned w/ a specific learning goal."",U1238&amp;"": ""&amp;vlookup(to_text(U1238),'1.Learning-Goals'!$A$3:$B$100,2,FALSE)))"),"")</f>
        <v/>
      </c>
      <c r="Z1238" s="46" t="str">
        <f>IFERROR(__xludf.DUMMYFUNCTION("if(V1238="""","""",if($S1238,""Not aligned w/ a specific learning goal."",V1238&amp;"": ""&amp;vlookup(to_text(V1238),'1.Learning-Goals'!$A$3:$B$100,2,FALSE)))"),"")</f>
        <v/>
      </c>
      <c r="AA1238" s="46" t="str">
        <f>IFERROR(__xludf.DUMMYFUNCTION("if(W1238="""","""",if($S1238,""Not aligned w/ a specific learning goal."",W1238&amp;"": ""&amp;vlookup(to_text(W1238),'1.Learning-Goals'!$A$3:$B$100,2,FALSE)))"),"")</f>
        <v/>
      </c>
      <c r="AB1238" s="48"/>
      <c r="AC1238" s="48"/>
      <c r="AD1238" s="48"/>
      <c r="AE1238" s="48"/>
      <c r="AF1238" s="48"/>
      <c r="AG1238" s="48"/>
      <c r="AH1238" s="48"/>
      <c r="AI1238" s="48"/>
    </row>
    <row r="1239">
      <c r="A1239" s="41"/>
      <c r="B1239" s="42" t="str">
        <f t="shared" si="1"/>
        <v/>
      </c>
      <c r="C1239" s="38" t="s">
        <v>3486</v>
      </c>
      <c r="D1239" s="43" t="s">
        <v>3487</v>
      </c>
      <c r="E1239" s="38" t="s">
        <v>3213</v>
      </c>
      <c r="F1239" s="38" t="s">
        <v>3427</v>
      </c>
      <c r="G1239" s="43" t="s">
        <v>65</v>
      </c>
      <c r="H1239" s="38" t="s">
        <v>3215</v>
      </c>
      <c r="I1239" s="43" t="s">
        <v>3428</v>
      </c>
      <c r="J1239" s="43" t="s">
        <v>3473</v>
      </c>
      <c r="K1239" s="43" t="s">
        <v>3488</v>
      </c>
      <c r="L1239" s="43" t="s">
        <v>3489</v>
      </c>
      <c r="M1239" s="43" t="s">
        <v>3490</v>
      </c>
      <c r="N1239" s="43" t="s">
        <v>3491</v>
      </c>
      <c r="O1239" s="38"/>
      <c r="P1239" s="38"/>
      <c r="Q1239" s="45">
        <v>44451.0</v>
      </c>
      <c r="R1239" s="46" t="str">
        <f>IFERROR(__xludf.DUMMYFUNCTION("if(isblank($A1239),"""",REGEXREPLACE($A1239,   "",?(\d),?"",  ""$1""&amp;""-""&amp;$H1239))"),"")</f>
        <v/>
      </c>
      <c r="S1239" s="47" t="b">
        <f t="shared" si="2"/>
        <v>0</v>
      </c>
      <c r="T1239" s="47" t="str">
        <f>IFERROR(__xludf.DUMMYFUNCTION("iferror(split(A1239,"","",TRUE,TRUE),"""")"),"")</f>
        <v/>
      </c>
      <c r="U1239" s="47"/>
      <c r="V1239" s="47"/>
      <c r="W1239" s="47"/>
      <c r="X1239" s="46" t="str">
        <f>IFERROR(__xludf.DUMMYFUNCTION("if(T1239="""","""",if($S1239,""Not aligned w/ a specific learning goal."",T1239&amp;"": ""&amp;vlookup(to_text(T1239),'1.Learning-Goals'!$A$3:$B$100,2,FALSE)))"),"")</f>
        <v/>
      </c>
      <c r="Y1239" s="46" t="str">
        <f>IFERROR(__xludf.DUMMYFUNCTION("if(U1239="""","""",if($S1239,""Not aligned w/ a specific learning goal."",U1239&amp;"": ""&amp;vlookup(to_text(U1239),'1.Learning-Goals'!$A$3:$B$100,2,FALSE)))"),"")</f>
        <v/>
      </c>
      <c r="Z1239" s="46" t="str">
        <f>IFERROR(__xludf.DUMMYFUNCTION("if(V1239="""","""",if($S1239,""Not aligned w/ a specific learning goal."",V1239&amp;"": ""&amp;vlookup(to_text(V1239),'1.Learning-Goals'!$A$3:$B$100,2,FALSE)))"),"")</f>
        <v/>
      </c>
      <c r="AA1239" s="46" t="str">
        <f>IFERROR(__xludf.DUMMYFUNCTION("if(W1239="""","""",if($S1239,""Not aligned w/ a specific learning goal."",W1239&amp;"": ""&amp;vlookup(to_text(W1239),'1.Learning-Goals'!$A$3:$B$100,2,FALSE)))"),"")</f>
        <v/>
      </c>
      <c r="AB1239" s="48"/>
      <c r="AC1239" s="48"/>
      <c r="AD1239" s="48"/>
      <c r="AE1239" s="48"/>
      <c r="AF1239" s="48"/>
      <c r="AG1239" s="48"/>
      <c r="AH1239" s="48"/>
      <c r="AI1239" s="48"/>
    </row>
    <row r="1240">
      <c r="A1240" s="41"/>
      <c r="B1240" s="42" t="str">
        <f t="shared" si="1"/>
        <v/>
      </c>
      <c r="C1240" s="38" t="s">
        <v>3492</v>
      </c>
      <c r="D1240" s="43" t="s">
        <v>3493</v>
      </c>
      <c r="E1240" s="38" t="s">
        <v>3213</v>
      </c>
      <c r="F1240" s="38" t="s">
        <v>3427</v>
      </c>
      <c r="G1240" s="43" t="s">
        <v>65</v>
      </c>
      <c r="H1240" s="38" t="s">
        <v>3215</v>
      </c>
      <c r="I1240" s="43" t="s">
        <v>3428</v>
      </c>
      <c r="J1240" s="43" t="s">
        <v>3473</v>
      </c>
      <c r="K1240" s="43" t="s">
        <v>3494</v>
      </c>
      <c r="L1240" s="43" t="s">
        <v>3495</v>
      </c>
      <c r="M1240" s="43" t="s">
        <v>3496</v>
      </c>
      <c r="N1240" s="43" t="s">
        <v>3497</v>
      </c>
      <c r="O1240" s="38"/>
      <c r="P1240" s="38"/>
      <c r="Q1240" s="45">
        <v>44451.0</v>
      </c>
      <c r="R1240" s="46" t="str">
        <f>IFERROR(__xludf.DUMMYFUNCTION("if(isblank($A1240),"""",REGEXREPLACE($A1240,   "",?(\d),?"",  ""$1""&amp;""-""&amp;$H1240))"),"")</f>
        <v/>
      </c>
      <c r="S1240" s="47" t="b">
        <f t="shared" si="2"/>
        <v>0</v>
      </c>
      <c r="T1240" s="47" t="str">
        <f>IFERROR(__xludf.DUMMYFUNCTION("iferror(split(A1240,"","",TRUE,TRUE),"""")"),"")</f>
        <v/>
      </c>
      <c r="U1240" s="47"/>
      <c r="V1240" s="47"/>
      <c r="W1240" s="47"/>
      <c r="X1240" s="46" t="str">
        <f>IFERROR(__xludf.DUMMYFUNCTION("if(T1240="""","""",if($S1240,""Not aligned w/ a specific learning goal."",T1240&amp;"": ""&amp;vlookup(to_text(T1240),'1.Learning-Goals'!$A$3:$B$100,2,FALSE)))"),"")</f>
        <v/>
      </c>
      <c r="Y1240" s="46" t="str">
        <f>IFERROR(__xludf.DUMMYFUNCTION("if(U1240="""","""",if($S1240,""Not aligned w/ a specific learning goal."",U1240&amp;"": ""&amp;vlookup(to_text(U1240),'1.Learning-Goals'!$A$3:$B$100,2,FALSE)))"),"")</f>
        <v/>
      </c>
      <c r="Z1240" s="46" t="str">
        <f>IFERROR(__xludf.DUMMYFUNCTION("if(V1240="""","""",if($S1240,""Not aligned w/ a specific learning goal."",V1240&amp;"": ""&amp;vlookup(to_text(V1240),'1.Learning-Goals'!$A$3:$B$100,2,FALSE)))"),"")</f>
        <v/>
      </c>
      <c r="AA1240" s="46" t="str">
        <f>IFERROR(__xludf.DUMMYFUNCTION("if(W1240="""","""",if($S1240,""Not aligned w/ a specific learning goal."",W1240&amp;"": ""&amp;vlookup(to_text(W1240),'1.Learning-Goals'!$A$3:$B$100,2,FALSE)))"),"")</f>
        <v/>
      </c>
      <c r="AB1240" s="48"/>
      <c r="AC1240" s="48"/>
      <c r="AD1240" s="48"/>
      <c r="AE1240" s="48"/>
      <c r="AF1240" s="48"/>
      <c r="AG1240" s="48"/>
      <c r="AH1240" s="48"/>
      <c r="AI1240" s="48"/>
    </row>
    <row r="1241">
      <c r="A1241" s="41"/>
      <c r="B1241" s="42" t="str">
        <f t="shared" si="1"/>
        <v/>
      </c>
      <c r="C1241" s="38" t="s">
        <v>3498</v>
      </c>
      <c r="D1241" s="43" t="s">
        <v>3499</v>
      </c>
      <c r="E1241" s="38" t="s">
        <v>3213</v>
      </c>
      <c r="F1241" s="38" t="s">
        <v>3427</v>
      </c>
      <c r="G1241" s="43" t="s">
        <v>65</v>
      </c>
      <c r="H1241" s="38" t="s">
        <v>3215</v>
      </c>
      <c r="I1241" s="43" t="s">
        <v>3428</v>
      </c>
      <c r="J1241" s="43" t="s">
        <v>3473</v>
      </c>
      <c r="K1241" s="43" t="s">
        <v>3500</v>
      </c>
      <c r="L1241" s="43" t="s">
        <v>3501</v>
      </c>
      <c r="M1241" s="43" t="s">
        <v>3502</v>
      </c>
      <c r="N1241" s="43" t="s">
        <v>3503</v>
      </c>
      <c r="O1241" s="38"/>
      <c r="P1241" s="38"/>
      <c r="Q1241" s="45">
        <v>44451.0</v>
      </c>
      <c r="R1241" s="46" t="str">
        <f>IFERROR(__xludf.DUMMYFUNCTION("if(isblank($A1241),"""",REGEXREPLACE($A1241,   "",?(\d),?"",  ""$1""&amp;""-""&amp;$H1241))"),"")</f>
        <v/>
      </c>
      <c r="S1241" s="47" t="b">
        <f t="shared" si="2"/>
        <v>0</v>
      </c>
      <c r="T1241" s="47" t="str">
        <f>IFERROR(__xludf.DUMMYFUNCTION("iferror(split(A1241,"","",TRUE,TRUE),"""")"),"")</f>
        <v/>
      </c>
      <c r="U1241" s="47"/>
      <c r="V1241" s="47"/>
      <c r="W1241" s="47"/>
      <c r="X1241" s="46" t="str">
        <f>IFERROR(__xludf.DUMMYFUNCTION("if(T1241="""","""",if($S1241,""Not aligned w/ a specific learning goal."",T1241&amp;"": ""&amp;vlookup(to_text(T1241),'1.Learning-Goals'!$A$3:$B$100,2,FALSE)))"),"")</f>
        <v/>
      </c>
      <c r="Y1241" s="46" t="str">
        <f>IFERROR(__xludf.DUMMYFUNCTION("if(U1241="""","""",if($S1241,""Not aligned w/ a specific learning goal."",U1241&amp;"": ""&amp;vlookup(to_text(U1241),'1.Learning-Goals'!$A$3:$B$100,2,FALSE)))"),"")</f>
        <v/>
      </c>
      <c r="Z1241" s="46" t="str">
        <f>IFERROR(__xludf.DUMMYFUNCTION("if(V1241="""","""",if($S1241,""Not aligned w/ a specific learning goal."",V1241&amp;"": ""&amp;vlookup(to_text(V1241),'1.Learning-Goals'!$A$3:$B$100,2,FALSE)))"),"")</f>
        <v/>
      </c>
      <c r="AA1241" s="46" t="str">
        <f>IFERROR(__xludf.DUMMYFUNCTION("if(W1241="""","""",if($S1241,""Not aligned w/ a specific learning goal."",W1241&amp;"": ""&amp;vlookup(to_text(W1241),'1.Learning-Goals'!$A$3:$B$100,2,FALSE)))"),"")</f>
        <v/>
      </c>
      <c r="AB1241" s="48"/>
      <c r="AC1241" s="48"/>
      <c r="AD1241" s="48"/>
      <c r="AE1241" s="48"/>
      <c r="AF1241" s="48"/>
      <c r="AG1241" s="48"/>
      <c r="AH1241" s="48"/>
      <c r="AI1241" s="48"/>
    </row>
    <row r="1242">
      <c r="A1242" s="41"/>
      <c r="B1242" s="42" t="str">
        <f t="shared" si="1"/>
        <v/>
      </c>
      <c r="C1242" s="38" t="s">
        <v>3504</v>
      </c>
      <c r="D1242" s="43" t="s">
        <v>3505</v>
      </c>
      <c r="E1242" s="38" t="s">
        <v>3213</v>
      </c>
      <c r="F1242" s="38" t="s">
        <v>3427</v>
      </c>
      <c r="G1242" s="43" t="s">
        <v>65</v>
      </c>
      <c r="H1242" s="38" t="s">
        <v>3215</v>
      </c>
      <c r="I1242" s="43" t="s">
        <v>3428</v>
      </c>
      <c r="J1242" s="43" t="s">
        <v>3506</v>
      </c>
      <c r="K1242" s="43" t="s">
        <v>3507</v>
      </c>
      <c r="L1242" s="43" t="s">
        <v>3508</v>
      </c>
      <c r="M1242" s="43" t="s">
        <v>3509</v>
      </c>
      <c r="N1242" s="43"/>
      <c r="O1242" s="38"/>
      <c r="P1242" s="38"/>
      <c r="Q1242" s="45">
        <v>44451.0</v>
      </c>
      <c r="R1242" s="46" t="str">
        <f>IFERROR(__xludf.DUMMYFUNCTION("if(isblank($A1242),"""",REGEXREPLACE($A1242,   "",?(\d),?"",  ""$1""&amp;""-""&amp;$H1242))"),"")</f>
        <v/>
      </c>
      <c r="S1242" s="47" t="b">
        <f t="shared" si="2"/>
        <v>0</v>
      </c>
      <c r="T1242" s="47" t="str">
        <f>IFERROR(__xludf.DUMMYFUNCTION("iferror(split(A1242,"","",TRUE,TRUE),"""")"),"")</f>
        <v/>
      </c>
      <c r="U1242" s="47"/>
      <c r="V1242" s="47"/>
      <c r="W1242" s="47"/>
      <c r="X1242" s="46" t="str">
        <f>IFERROR(__xludf.DUMMYFUNCTION("if(T1242="""","""",if($S1242,""Not aligned w/ a specific learning goal."",T1242&amp;"": ""&amp;vlookup(to_text(T1242),'1.Learning-Goals'!$A$3:$B$100,2,FALSE)))"),"")</f>
        <v/>
      </c>
      <c r="Y1242" s="46" t="str">
        <f>IFERROR(__xludf.DUMMYFUNCTION("if(U1242="""","""",if($S1242,""Not aligned w/ a specific learning goal."",U1242&amp;"": ""&amp;vlookup(to_text(U1242),'1.Learning-Goals'!$A$3:$B$100,2,FALSE)))"),"")</f>
        <v/>
      </c>
      <c r="Z1242" s="46" t="str">
        <f>IFERROR(__xludf.DUMMYFUNCTION("if(V1242="""","""",if($S1242,""Not aligned w/ a specific learning goal."",V1242&amp;"": ""&amp;vlookup(to_text(V1242),'1.Learning-Goals'!$A$3:$B$100,2,FALSE)))"),"")</f>
        <v/>
      </c>
      <c r="AA1242" s="46" t="str">
        <f>IFERROR(__xludf.DUMMYFUNCTION("if(W1242="""","""",if($S1242,""Not aligned w/ a specific learning goal."",W1242&amp;"": ""&amp;vlookup(to_text(W1242),'1.Learning-Goals'!$A$3:$B$100,2,FALSE)))"),"")</f>
        <v/>
      </c>
      <c r="AB1242" s="48"/>
      <c r="AC1242" s="48"/>
      <c r="AD1242" s="48"/>
      <c r="AE1242" s="48"/>
      <c r="AF1242" s="48"/>
      <c r="AG1242" s="48"/>
      <c r="AH1242" s="48"/>
      <c r="AI1242" s="48"/>
    </row>
    <row r="1243">
      <c r="A1243" s="41"/>
      <c r="B1243" s="42" t="str">
        <f t="shared" si="1"/>
        <v/>
      </c>
      <c r="C1243" s="38" t="s">
        <v>3510</v>
      </c>
      <c r="D1243" s="43" t="s">
        <v>3511</v>
      </c>
      <c r="E1243" s="38" t="s">
        <v>3213</v>
      </c>
      <c r="F1243" s="38" t="s">
        <v>3427</v>
      </c>
      <c r="G1243" s="43" t="s">
        <v>65</v>
      </c>
      <c r="H1243" s="38" t="s">
        <v>3215</v>
      </c>
      <c r="I1243" s="43" t="s">
        <v>3428</v>
      </c>
      <c r="J1243" s="43" t="s">
        <v>3506</v>
      </c>
      <c r="K1243" s="43" t="s">
        <v>3512</v>
      </c>
      <c r="L1243" s="43" t="s">
        <v>3513</v>
      </c>
      <c r="M1243" s="43" t="s">
        <v>3514</v>
      </c>
      <c r="N1243" s="43"/>
      <c r="O1243" s="38"/>
      <c r="P1243" s="38"/>
      <c r="Q1243" s="45">
        <v>44451.0</v>
      </c>
      <c r="R1243" s="46" t="str">
        <f>IFERROR(__xludf.DUMMYFUNCTION("if(isblank($A1243),"""",REGEXREPLACE($A1243,   "",?(\d),?"",  ""$1""&amp;""-""&amp;$H1243))"),"")</f>
        <v/>
      </c>
      <c r="S1243" s="47" t="b">
        <f t="shared" si="2"/>
        <v>0</v>
      </c>
      <c r="T1243" s="47" t="str">
        <f>IFERROR(__xludf.DUMMYFUNCTION("iferror(split(A1243,"","",TRUE,TRUE),"""")"),"")</f>
        <v/>
      </c>
      <c r="U1243" s="47"/>
      <c r="V1243" s="47"/>
      <c r="W1243" s="47"/>
      <c r="X1243" s="46" t="str">
        <f>IFERROR(__xludf.DUMMYFUNCTION("if(T1243="""","""",if($S1243,""Not aligned w/ a specific learning goal."",T1243&amp;"": ""&amp;vlookup(to_text(T1243),'1.Learning-Goals'!$A$3:$B$100,2,FALSE)))"),"")</f>
        <v/>
      </c>
      <c r="Y1243" s="46" t="str">
        <f>IFERROR(__xludf.DUMMYFUNCTION("if(U1243="""","""",if($S1243,""Not aligned w/ a specific learning goal."",U1243&amp;"": ""&amp;vlookup(to_text(U1243),'1.Learning-Goals'!$A$3:$B$100,2,FALSE)))"),"")</f>
        <v/>
      </c>
      <c r="Z1243" s="46" t="str">
        <f>IFERROR(__xludf.DUMMYFUNCTION("if(V1243="""","""",if($S1243,""Not aligned w/ a specific learning goal."",V1243&amp;"": ""&amp;vlookup(to_text(V1243),'1.Learning-Goals'!$A$3:$B$100,2,FALSE)))"),"")</f>
        <v/>
      </c>
      <c r="AA1243" s="46" t="str">
        <f>IFERROR(__xludf.DUMMYFUNCTION("if(W1243="""","""",if($S1243,""Not aligned w/ a specific learning goal."",W1243&amp;"": ""&amp;vlookup(to_text(W1243),'1.Learning-Goals'!$A$3:$B$100,2,FALSE)))"),"")</f>
        <v/>
      </c>
      <c r="AB1243" s="48"/>
      <c r="AC1243" s="48"/>
      <c r="AD1243" s="48"/>
      <c r="AE1243" s="48"/>
      <c r="AF1243" s="48"/>
      <c r="AG1243" s="48"/>
      <c r="AH1243" s="48"/>
      <c r="AI1243" s="48"/>
    </row>
    <row r="1244">
      <c r="A1244" s="41"/>
      <c r="B1244" s="42" t="str">
        <f t="shared" si="1"/>
        <v/>
      </c>
      <c r="C1244" s="38" t="s">
        <v>3515</v>
      </c>
      <c r="D1244" s="43" t="s">
        <v>3516</v>
      </c>
      <c r="E1244" s="38" t="s">
        <v>3213</v>
      </c>
      <c r="F1244" s="38" t="s">
        <v>3427</v>
      </c>
      <c r="G1244" s="43" t="s">
        <v>60</v>
      </c>
      <c r="H1244" s="38" t="s">
        <v>3215</v>
      </c>
      <c r="I1244" s="43" t="s">
        <v>3428</v>
      </c>
      <c r="J1244" s="43" t="s">
        <v>3517</v>
      </c>
      <c r="K1244" s="43" t="s">
        <v>3518</v>
      </c>
      <c r="L1244" s="43" t="s">
        <v>3519</v>
      </c>
      <c r="M1244" s="43" t="s">
        <v>3520</v>
      </c>
      <c r="N1244" s="43" t="s">
        <v>3521</v>
      </c>
      <c r="O1244" s="38"/>
      <c r="P1244" s="38"/>
      <c r="Q1244" s="45">
        <v>44322.0</v>
      </c>
      <c r="R1244" s="46" t="str">
        <f>IFERROR(__xludf.DUMMYFUNCTION("if(isblank($A1244),"""",REGEXREPLACE($A1244,   "",?(\d),?"",  ""$1""&amp;""-""&amp;$H1244))"),"")</f>
        <v/>
      </c>
      <c r="S1244" s="47" t="b">
        <f t="shared" si="2"/>
        <v>0</v>
      </c>
      <c r="T1244" s="47" t="str">
        <f>IFERROR(__xludf.DUMMYFUNCTION("iferror(split(A1244,"","",TRUE,TRUE),"""")"),"")</f>
        <v/>
      </c>
      <c r="U1244" s="47"/>
      <c r="V1244" s="47"/>
      <c r="W1244" s="47"/>
      <c r="X1244" s="46" t="str">
        <f>IFERROR(__xludf.DUMMYFUNCTION("if(T1244="""","""",if($S1244,""Not aligned w/ a specific learning goal."",T1244&amp;"": ""&amp;vlookup(to_text(T1244),'1.Learning-Goals'!$A$3:$B$100,2,FALSE)))"),"")</f>
        <v/>
      </c>
      <c r="Y1244" s="46" t="str">
        <f>IFERROR(__xludf.DUMMYFUNCTION("if(U1244="""","""",if($S1244,""Not aligned w/ a specific learning goal."",U1244&amp;"": ""&amp;vlookup(to_text(U1244),'1.Learning-Goals'!$A$3:$B$100,2,FALSE)))"),"")</f>
        <v/>
      </c>
      <c r="Z1244" s="46" t="str">
        <f>IFERROR(__xludf.DUMMYFUNCTION("if(V1244="""","""",if($S1244,""Not aligned w/ a specific learning goal."",V1244&amp;"": ""&amp;vlookup(to_text(V1244),'1.Learning-Goals'!$A$3:$B$100,2,FALSE)))"),"")</f>
        <v/>
      </c>
      <c r="AA1244" s="46" t="str">
        <f>IFERROR(__xludf.DUMMYFUNCTION("if(W1244="""","""",if($S1244,""Not aligned w/ a specific learning goal."",W1244&amp;"": ""&amp;vlookup(to_text(W1244),'1.Learning-Goals'!$A$3:$B$100,2,FALSE)))"),"")</f>
        <v/>
      </c>
      <c r="AB1244" s="48"/>
      <c r="AC1244" s="48"/>
      <c r="AD1244" s="48"/>
      <c r="AE1244" s="48"/>
      <c r="AF1244" s="48"/>
      <c r="AG1244" s="48"/>
      <c r="AH1244" s="48"/>
      <c r="AI1244" s="48"/>
    </row>
    <row r="1245">
      <c r="A1245" s="41"/>
      <c r="B1245" s="42" t="str">
        <f t="shared" si="1"/>
        <v/>
      </c>
      <c r="C1245" s="38" t="s">
        <v>3522</v>
      </c>
      <c r="D1245" s="43" t="s">
        <v>3523</v>
      </c>
      <c r="E1245" s="38" t="s">
        <v>3213</v>
      </c>
      <c r="F1245" s="38" t="s">
        <v>3427</v>
      </c>
      <c r="G1245" s="43" t="s">
        <v>60</v>
      </c>
      <c r="H1245" s="38" t="s">
        <v>3215</v>
      </c>
      <c r="I1245" s="43" t="s">
        <v>3428</v>
      </c>
      <c r="J1245" s="43" t="s">
        <v>3517</v>
      </c>
      <c r="K1245" s="43" t="s">
        <v>3524</v>
      </c>
      <c r="L1245" s="43" t="s">
        <v>3525</v>
      </c>
      <c r="M1245" s="43" t="s">
        <v>3526</v>
      </c>
      <c r="N1245" s="43" t="s">
        <v>3527</v>
      </c>
      <c r="O1245" s="38"/>
      <c r="P1245" s="38"/>
      <c r="Q1245" s="45">
        <v>44322.0</v>
      </c>
      <c r="R1245" s="46" t="str">
        <f>IFERROR(__xludf.DUMMYFUNCTION("if(isblank($A1245),"""",REGEXREPLACE($A1245,   "",?(\d),?"",  ""$1""&amp;""-""&amp;$H1245))"),"")</f>
        <v/>
      </c>
      <c r="S1245" s="47" t="b">
        <f t="shared" si="2"/>
        <v>0</v>
      </c>
      <c r="T1245" s="47" t="str">
        <f>IFERROR(__xludf.DUMMYFUNCTION("iferror(split(A1245,"","",TRUE,TRUE),"""")"),"")</f>
        <v/>
      </c>
      <c r="U1245" s="47"/>
      <c r="V1245" s="47"/>
      <c r="W1245" s="47"/>
      <c r="X1245" s="46" t="str">
        <f>IFERROR(__xludf.DUMMYFUNCTION("if(T1245="""","""",if($S1245,""Not aligned w/ a specific learning goal."",T1245&amp;"": ""&amp;vlookup(to_text(T1245),'1.Learning-Goals'!$A$3:$B$100,2,FALSE)))"),"")</f>
        <v/>
      </c>
      <c r="Y1245" s="46" t="str">
        <f>IFERROR(__xludf.DUMMYFUNCTION("if(U1245="""","""",if($S1245,""Not aligned w/ a specific learning goal."",U1245&amp;"": ""&amp;vlookup(to_text(U1245),'1.Learning-Goals'!$A$3:$B$100,2,FALSE)))"),"")</f>
        <v/>
      </c>
      <c r="Z1245" s="46" t="str">
        <f>IFERROR(__xludf.DUMMYFUNCTION("if(V1245="""","""",if($S1245,""Not aligned w/ a specific learning goal."",V1245&amp;"": ""&amp;vlookup(to_text(V1245),'1.Learning-Goals'!$A$3:$B$100,2,FALSE)))"),"")</f>
        <v/>
      </c>
      <c r="AA1245" s="46" t="str">
        <f>IFERROR(__xludf.DUMMYFUNCTION("if(W1245="""","""",if($S1245,""Not aligned w/ a specific learning goal."",W1245&amp;"": ""&amp;vlookup(to_text(W1245),'1.Learning-Goals'!$A$3:$B$100,2,FALSE)))"),"")</f>
        <v/>
      </c>
      <c r="AB1245" s="48"/>
      <c r="AC1245" s="48"/>
      <c r="AD1245" s="48"/>
      <c r="AE1245" s="48"/>
      <c r="AF1245" s="48"/>
      <c r="AG1245" s="48"/>
      <c r="AH1245" s="48"/>
      <c r="AI1245" s="48"/>
    </row>
    <row r="1246">
      <c r="A1246" s="41"/>
      <c r="B1246" s="42" t="str">
        <f t="shared" si="1"/>
        <v/>
      </c>
      <c r="C1246" s="38" t="s">
        <v>3528</v>
      </c>
      <c r="D1246" s="43" t="s">
        <v>3529</v>
      </c>
      <c r="E1246" s="38" t="s">
        <v>3213</v>
      </c>
      <c r="F1246" s="38" t="s">
        <v>3427</v>
      </c>
      <c r="G1246" s="43" t="s">
        <v>60</v>
      </c>
      <c r="H1246" s="38" t="s">
        <v>3215</v>
      </c>
      <c r="I1246" s="43" t="s">
        <v>3428</v>
      </c>
      <c r="J1246" s="43" t="s">
        <v>3517</v>
      </c>
      <c r="K1246" s="43" t="s">
        <v>3524</v>
      </c>
      <c r="L1246" s="43" t="s">
        <v>3525</v>
      </c>
      <c r="M1246" s="43" t="s">
        <v>3526</v>
      </c>
      <c r="N1246" s="43" t="s">
        <v>3527</v>
      </c>
      <c r="O1246" s="38"/>
      <c r="P1246" s="38"/>
      <c r="Q1246" s="45">
        <v>44322.0</v>
      </c>
      <c r="R1246" s="46" t="str">
        <f>IFERROR(__xludf.DUMMYFUNCTION("if(isblank($A1246),"""",REGEXREPLACE($A1246,   "",?(\d),?"",  ""$1""&amp;""-""&amp;$H1246))"),"")</f>
        <v/>
      </c>
      <c r="S1246" s="47" t="b">
        <f t="shared" si="2"/>
        <v>0</v>
      </c>
      <c r="T1246" s="47" t="str">
        <f>IFERROR(__xludf.DUMMYFUNCTION("iferror(split(A1246,"","",TRUE,TRUE),"""")"),"")</f>
        <v/>
      </c>
      <c r="U1246" s="47"/>
      <c r="V1246" s="47"/>
      <c r="W1246" s="47"/>
      <c r="X1246" s="46" t="str">
        <f>IFERROR(__xludf.DUMMYFUNCTION("if(T1246="""","""",if($S1246,""Not aligned w/ a specific learning goal."",T1246&amp;"": ""&amp;vlookup(to_text(T1246),'1.Learning-Goals'!$A$3:$B$100,2,FALSE)))"),"")</f>
        <v/>
      </c>
      <c r="Y1246" s="46" t="str">
        <f>IFERROR(__xludf.DUMMYFUNCTION("if(U1246="""","""",if($S1246,""Not aligned w/ a specific learning goal."",U1246&amp;"": ""&amp;vlookup(to_text(U1246),'1.Learning-Goals'!$A$3:$B$100,2,FALSE)))"),"")</f>
        <v/>
      </c>
      <c r="Z1246" s="46" t="str">
        <f>IFERROR(__xludf.DUMMYFUNCTION("if(V1246="""","""",if($S1246,""Not aligned w/ a specific learning goal."",V1246&amp;"": ""&amp;vlookup(to_text(V1246),'1.Learning-Goals'!$A$3:$B$100,2,FALSE)))"),"")</f>
        <v/>
      </c>
      <c r="AA1246" s="46" t="str">
        <f>IFERROR(__xludf.DUMMYFUNCTION("if(W1246="""","""",if($S1246,""Not aligned w/ a specific learning goal."",W1246&amp;"": ""&amp;vlookup(to_text(W1246),'1.Learning-Goals'!$A$3:$B$100,2,FALSE)))"),"")</f>
        <v/>
      </c>
      <c r="AB1246" s="48"/>
      <c r="AC1246" s="48"/>
      <c r="AD1246" s="48"/>
      <c r="AE1246" s="48"/>
      <c r="AF1246" s="48"/>
      <c r="AG1246" s="48"/>
      <c r="AH1246" s="48"/>
      <c r="AI1246" s="48"/>
    </row>
    <row r="1247">
      <c r="A1247" s="41"/>
      <c r="B1247" s="42" t="str">
        <f t="shared" si="1"/>
        <v/>
      </c>
      <c r="C1247" s="38" t="s">
        <v>3530</v>
      </c>
      <c r="D1247" s="43" t="s">
        <v>3531</v>
      </c>
      <c r="E1247" s="38" t="s">
        <v>3213</v>
      </c>
      <c r="F1247" s="38" t="s">
        <v>3427</v>
      </c>
      <c r="G1247" s="43" t="s">
        <v>65</v>
      </c>
      <c r="H1247" s="38" t="s">
        <v>3215</v>
      </c>
      <c r="I1247" s="43" t="s">
        <v>3428</v>
      </c>
      <c r="J1247" s="43" t="s">
        <v>3517</v>
      </c>
      <c r="K1247" s="43" t="s">
        <v>3532</v>
      </c>
      <c r="L1247" s="43" t="s">
        <v>3533</v>
      </c>
      <c r="M1247" s="43" t="s">
        <v>3534</v>
      </c>
      <c r="N1247" s="43" t="s">
        <v>3535</v>
      </c>
      <c r="O1247" s="38"/>
      <c r="P1247" s="38"/>
      <c r="Q1247" s="45">
        <v>44451.0</v>
      </c>
      <c r="R1247" s="46" t="str">
        <f>IFERROR(__xludf.DUMMYFUNCTION("if(isblank($A1247),"""",REGEXREPLACE($A1247,   "",?(\d),?"",  ""$1""&amp;""-""&amp;$H1247))"),"")</f>
        <v/>
      </c>
      <c r="S1247" s="47" t="b">
        <f t="shared" si="2"/>
        <v>0</v>
      </c>
      <c r="T1247" s="47" t="str">
        <f>IFERROR(__xludf.DUMMYFUNCTION("iferror(split(A1247,"","",TRUE,TRUE),"""")"),"")</f>
        <v/>
      </c>
      <c r="U1247" s="47"/>
      <c r="V1247" s="47"/>
      <c r="W1247" s="47"/>
      <c r="X1247" s="46" t="str">
        <f>IFERROR(__xludf.DUMMYFUNCTION("if(T1247="""","""",if($S1247,""Not aligned w/ a specific learning goal."",T1247&amp;"": ""&amp;vlookup(to_text(T1247),'1.Learning-Goals'!$A$3:$B$100,2,FALSE)))"),"")</f>
        <v/>
      </c>
      <c r="Y1247" s="46" t="str">
        <f>IFERROR(__xludf.DUMMYFUNCTION("if(U1247="""","""",if($S1247,""Not aligned w/ a specific learning goal."",U1247&amp;"": ""&amp;vlookup(to_text(U1247),'1.Learning-Goals'!$A$3:$B$100,2,FALSE)))"),"")</f>
        <v/>
      </c>
      <c r="Z1247" s="46" t="str">
        <f>IFERROR(__xludf.DUMMYFUNCTION("if(V1247="""","""",if($S1247,""Not aligned w/ a specific learning goal."",V1247&amp;"": ""&amp;vlookup(to_text(V1247),'1.Learning-Goals'!$A$3:$B$100,2,FALSE)))"),"")</f>
        <v/>
      </c>
      <c r="AA1247" s="46" t="str">
        <f>IFERROR(__xludf.DUMMYFUNCTION("if(W1247="""","""",if($S1247,""Not aligned w/ a specific learning goal."",W1247&amp;"": ""&amp;vlookup(to_text(W1247),'1.Learning-Goals'!$A$3:$B$100,2,FALSE)))"),"")</f>
        <v/>
      </c>
      <c r="AB1247" s="48"/>
      <c r="AC1247" s="48"/>
      <c r="AD1247" s="48"/>
      <c r="AE1247" s="48"/>
      <c r="AF1247" s="48"/>
      <c r="AG1247" s="48"/>
      <c r="AH1247" s="48"/>
      <c r="AI1247" s="48"/>
    </row>
    <row r="1248">
      <c r="A1248" s="41"/>
      <c r="B1248" s="42" t="str">
        <f t="shared" si="1"/>
        <v/>
      </c>
      <c r="C1248" s="38" t="s">
        <v>3536</v>
      </c>
      <c r="D1248" s="43" t="s">
        <v>3537</v>
      </c>
      <c r="E1248" s="38" t="s">
        <v>3213</v>
      </c>
      <c r="F1248" s="38" t="s">
        <v>3427</v>
      </c>
      <c r="G1248" s="43" t="s">
        <v>65</v>
      </c>
      <c r="H1248" s="38" t="s">
        <v>3215</v>
      </c>
      <c r="I1248" s="43" t="s">
        <v>3428</v>
      </c>
      <c r="J1248" s="43" t="s">
        <v>3517</v>
      </c>
      <c r="K1248" s="43" t="s">
        <v>3538</v>
      </c>
      <c r="L1248" s="43" t="s">
        <v>3539</v>
      </c>
      <c r="M1248" s="43" t="s">
        <v>3540</v>
      </c>
      <c r="N1248" s="43" t="s">
        <v>3541</v>
      </c>
      <c r="O1248" s="38"/>
      <c r="P1248" s="38"/>
      <c r="Q1248" s="45">
        <v>44451.0</v>
      </c>
      <c r="R1248" s="46" t="str">
        <f>IFERROR(__xludf.DUMMYFUNCTION("if(isblank($A1248),"""",REGEXREPLACE($A1248,   "",?(\d),?"",  ""$1""&amp;""-""&amp;$H1248))"),"")</f>
        <v/>
      </c>
      <c r="S1248" s="47" t="b">
        <f t="shared" si="2"/>
        <v>0</v>
      </c>
      <c r="T1248" s="47" t="str">
        <f>IFERROR(__xludf.DUMMYFUNCTION("iferror(split(A1248,"","",TRUE,TRUE),"""")"),"")</f>
        <v/>
      </c>
      <c r="U1248" s="47"/>
      <c r="V1248" s="47"/>
      <c r="W1248" s="47"/>
      <c r="X1248" s="46" t="str">
        <f>IFERROR(__xludf.DUMMYFUNCTION("if(T1248="""","""",if($S1248,""Not aligned w/ a specific learning goal."",T1248&amp;"": ""&amp;vlookup(to_text(T1248),'1.Learning-Goals'!$A$3:$B$100,2,FALSE)))"),"")</f>
        <v/>
      </c>
      <c r="Y1248" s="46" t="str">
        <f>IFERROR(__xludf.DUMMYFUNCTION("if(U1248="""","""",if($S1248,""Not aligned w/ a specific learning goal."",U1248&amp;"": ""&amp;vlookup(to_text(U1248),'1.Learning-Goals'!$A$3:$B$100,2,FALSE)))"),"")</f>
        <v/>
      </c>
      <c r="Z1248" s="46" t="str">
        <f>IFERROR(__xludf.DUMMYFUNCTION("if(V1248="""","""",if($S1248,""Not aligned w/ a specific learning goal."",V1248&amp;"": ""&amp;vlookup(to_text(V1248),'1.Learning-Goals'!$A$3:$B$100,2,FALSE)))"),"")</f>
        <v/>
      </c>
      <c r="AA1248" s="46" t="str">
        <f>IFERROR(__xludf.DUMMYFUNCTION("if(W1248="""","""",if($S1248,""Not aligned w/ a specific learning goal."",W1248&amp;"": ""&amp;vlookup(to_text(W1248),'1.Learning-Goals'!$A$3:$B$100,2,FALSE)))"),"")</f>
        <v/>
      </c>
      <c r="AB1248" s="48"/>
      <c r="AC1248" s="48"/>
      <c r="AD1248" s="48"/>
      <c r="AE1248" s="48"/>
      <c r="AF1248" s="48"/>
      <c r="AG1248" s="48"/>
      <c r="AH1248" s="48"/>
      <c r="AI1248" s="48"/>
    </row>
    <row r="1249">
      <c r="A1249" s="41"/>
      <c r="B1249" s="42" t="str">
        <f t="shared" si="1"/>
        <v/>
      </c>
      <c r="C1249" s="38" t="s">
        <v>3542</v>
      </c>
      <c r="D1249" s="43" t="s">
        <v>3543</v>
      </c>
      <c r="E1249" s="38" t="s">
        <v>3213</v>
      </c>
      <c r="F1249" s="38" t="s">
        <v>3427</v>
      </c>
      <c r="G1249" s="43" t="s">
        <v>65</v>
      </c>
      <c r="H1249" s="38" t="s">
        <v>3215</v>
      </c>
      <c r="I1249" s="43" t="s">
        <v>3428</v>
      </c>
      <c r="J1249" s="43" t="s">
        <v>3517</v>
      </c>
      <c r="K1249" s="43" t="s">
        <v>3538</v>
      </c>
      <c r="L1249" s="43" t="s">
        <v>3539</v>
      </c>
      <c r="M1249" s="43" t="s">
        <v>3540</v>
      </c>
      <c r="N1249" s="43" t="s">
        <v>3541</v>
      </c>
      <c r="O1249" s="38"/>
      <c r="P1249" s="38"/>
      <c r="Q1249" s="45">
        <v>44451.0</v>
      </c>
      <c r="R1249" s="46" t="str">
        <f>IFERROR(__xludf.DUMMYFUNCTION("if(isblank($A1249),"""",REGEXREPLACE($A1249,   "",?(\d),?"",  ""$1""&amp;""-""&amp;$H1249))"),"")</f>
        <v/>
      </c>
      <c r="S1249" s="47" t="b">
        <f t="shared" si="2"/>
        <v>0</v>
      </c>
      <c r="T1249" s="47" t="str">
        <f>IFERROR(__xludf.DUMMYFUNCTION("iferror(split(A1249,"","",TRUE,TRUE),"""")"),"")</f>
        <v/>
      </c>
      <c r="U1249" s="47"/>
      <c r="V1249" s="47"/>
      <c r="W1249" s="47"/>
      <c r="X1249" s="46" t="str">
        <f>IFERROR(__xludf.DUMMYFUNCTION("if(T1249="""","""",if($S1249,""Not aligned w/ a specific learning goal."",T1249&amp;"": ""&amp;vlookup(to_text(T1249),'1.Learning-Goals'!$A$3:$B$100,2,FALSE)))"),"")</f>
        <v/>
      </c>
      <c r="Y1249" s="46" t="str">
        <f>IFERROR(__xludf.DUMMYFUNCTION("if(U1249="""","""",if($S1249,""Not aligned w/ a specific learning goal."",U1249&amp;"": ""&amp;vlookup(to_text(U1249),'1.Learning-Goals'!$A$3:$B$100,2,FALSE)))"),"")</f>
        <v/>
      </c>
      <c r="Z1249" s="46" t="str">
        <f>IFERROR(__xludf.DUMMYFUNCTION("if(V1249="""","""",if($S1249,""Not aligned w/ a specific learning goal."",V1249&amp;"": ""&amp;vlookup(to_text(V1249),'1.Learning-Goals'!$A$3:$B$100,2,FALSE)))"),"")</f>
        <v/>
      </c>
      <c r="AA1249" s="46" t="str">
        <f>IFERROR(__xludf.DUMMYFUNCTION("if(W1249="""","""",if($S1249,""Not aligned w/ a specific learning goal."",W1249&amp;"": ""&amp;vlookup(to_text(W1249),'1.Learning-Goals'!$A$3:$B$100,2,FALSE)))"),"")</f>
        <v/>
      </c>
      <c r="AB1249" s="48"/>
      <c r="AC1249" s="48"/>
      <c r="AD1249" s="48"/>
      <c r="AE1249" s="48"/>
      <c r="AF1249" s="48"/>
      <c r="AG1249" s="48"/>
      <c r="AH1249" s="48"/>
      <c r="AI1249" s="48"/>
    </row>
    <row r="1250">
      <c r="A1250" s="41"/>
      <c r="B1250" s="42" t="str">
        <f t="shared" si="1"/>
        <v/>
      </c>
      <c r="C1250" s="38" t="s">
        <v>3544</v>
      </c>
      <c r="D1250" s="43" t="s">
        <v>3545</v>
      </c>
      <c r="E1250" s="38" t="s">
        <v>3213</v>
      </c>
      <c r="F1250" s="38" t="s">
        <v>3427</v>
      </c>
      <c r="G1250" s="43" t="s">
        <v>60</v>
      </c>
      <c r="H1250" s="38" t="s">
        <v>3215</v>
      </c>
      <c r="I1250" s="43" t="s">
        <v>3428</v>
      </c>
      <c r="J1250" s="43" t="s">
        <v>3546</v>
      </c>
      <c r="K1250" s="43" t="s">
        <v>3547</v>
      </c>
      <c r="L1250" s="43" t="s">
        <v>3548</v>
      </c>
      <c r="M1250" s="43" t="s">
        <v>3549</v>
      </c>
      <c r="N1250" s="43" t="s">
        <v>3550</v>
      </c>
      <c r="O1250" s="38"/>
      <c r="P1250" s="38"/>
      <c r="Q1250" s="45">
        <v>44322.0</v>
      </c>
      <c r="R1250" s="46" t="str">
        <f>IFERROR(__xludf.DUMMYFUNCTION("if(isblank($A1250),"""",REGEXREPLACE($A1250,   "",?(\d),?"",  ""$1""&amp;""-""&amp;$H1250))"),"")</f>
        <v/>
      </c>
      <c r="S1250" s="47" t="b">
        <f t="shared" si="2"/>
        <v>0</v>
      </c>
      <c r="T1250" s="47" t="str">
        <f>IFERROR(__xludf.DUMMYFUNCTION("iferror(split(A1250,"","",TRUE,TRUE),"""")"),"")</f>
        <v/>
      </c>
      <c r="U1250" s="47"/>
      <c r="V1250" s="47"/>
      <c r="W1250" s="47"/>
      <c r="X1250" s="46" t="str">
        <f>IFERROR(__xludf.DUMMYFUNCTION("if(T1250="""","""",if($S1250,""Not aligned w/ a specific learning goal."",T1250&amp;"": ""&amp;vlookup(to_text(T1250),'1.Learning-Goals'!$A$3:$B$100,2,FALSE)))"),"")</f>
        <v/>
      </c>
      <c r="Y1250" s="46" t="str">
        <f>IFERROR(__xludf.DUMMYFUNCTION("if(U1250="""","""",if($S1250,""Not aligned w/ a specific learning goal."",U1250&amp;"": ""&amp;vlookup(to_text(U1250),'1.Learning-Goals'!$A$3:$B$100,2,FALSE)))"),"")</f>
        <v/>
      </c>
      <c r="Z1250" s="46" t="str">
        <f>IFERROR(__xludf.DUMMYFUNCTION("if(V1250="""","""",if($S1250,""Not aligned w/ a specific learning goal."",V1250&amp;"": ""&amp;vlookup(to_text(V1250),'1.Learning-Goals'!$A$3:$B$100,2,FALSE)))"),"")</f>
        <v/>
      </c>
      <c r="AA1250" s="46" t="str">
        <f>IFERROR(__xludf.DUMMYFUNCTION("if(W1250="""","""",if($S1250,""Not aligned w/ a specific learning goal."",W1250&amp;"": ""&amp;vlookup(to_text(W1250),'1.Learning-Goals'!$A$3:$B$100,2,FALSE)))"),"")</f>
        <v/>
      </c>
      <c r="AB1250" s="48"/>
      <c r="AC1250" s="48"/>
      <c r="AD1250" s="48"/>
      <c r="AE1250" s="48"/>
      <c r="AF1250" s="48"/>
      <c r="AG1250" s="48"/>
      <c r="AH1250" s="48"/>
      <c r="AI1250" s="48"/>
    </row>
    <row r="1251">
      <c r="A1251" s="41"/>
      <c r="B1251" s="42" t="str">
        <f t="shared" si="1"/>
        <v/>
      </c>
      <c r="C1251" s="38" t="s">
        <v>3551</v>
      </c>
      <c r="D1251" s="43" t="s">
        <v>3552</v>
      </c>
      <c r="E1251" s="38" t="s">
        <v>3213</v>
      </c>
      <c r="F1251" s="38" t="s">
        <v>3427</v>
      </c>
      <c r="G1251" s="43" t="s">
        <v>60</v>
      </c>
      <c r="H1251" s="38" t="s">
        <v>3215</v>
      </c>
      <c r="I1251" s="43" t="s">
        <v>3428</v>
      </c>
      <c r="J1251" s="43" t="s">
        <v>3546</v>
      </c>
      <c r="K1251" s="43" t="s">
        <v>3553</v>
      </c>
      <c r="L1251" s="43" t="s">
        <v>3554</v>
      </c>
      <c r="M1251" s="43" t="s">
        <v>3555</v>
      </c>
      <c r="N1251" s="43" t="s">
        <v>3556</v>
      </c>
      <c r="O1251" s="38"/>
      <c r="P1251" s="38"/>
      <c r="Q1251" s="45">
        <v>44322.0</v>
      </c>
      <c r="R1251" s="46" t="str">
        <f>IFERROR(__xludf.DUMMYFUNCTION("if(isblank($A1251),"""",REGEXREPLACE($A1251,   "",?(\d),?"",  ""$1""&amp;""-""&amp;$H1251))"),"")</f>
        <v/>
      </c>
      <c r="S1251" s="47" t="b">
        <f t="shared" si="2"/>
        <v>0</v>
      </c>
      <c r="T1251" s="47" t="str">
        <f>IFERROR(__xludf.DUMMYFUNCTION("iferror(split(A1251,"","",TRUE,TRUE),"""")"),"")</f>
        <v/>
      </c>
      <c r="U1251" s="47"/>
      <c r="V1251" s="47"/>
      <c r="W1251" s="47"/>
      <c r="X1251" s="46" t="str">
        <f>IFERROR(__xludf.DUMMYFUNCTION("if(T1251="""","""",if($S1251,""Not aligned w/ a specific learning goal."",T1251&amp;"": ""&amp;vlookup(to_text(T1251),'1.Learning-Goals'!$A$3:$B$100,2,FALSE)))"),"")</f>
        <v/>
      </c>
      <c r="Y1251" s="46" t="str">
        <f>IFERROR(__xludf.DUMMYFUNCTION("if(U1251="""","""",if($S1251,""Not aligned w/ a specific learning goal."",U1251&amp;"": ""&amp;vlookup(to_text(U1251),'1.Learning-Goals'!$A$3:$B$100,2,FALSE)))"),"")</f>
        <v/>
      </c>
      <c r="Z1251" s="46" t="str">
        <f>IFERROR(__xludf.DUMMYFUNCTION("if(V1251="""","""",if($S1251,""Not aligned w/ a specific learning goal."",V1251&amp;"": ""&amp;vlookup(to_text(V1251),'1.Learning-Goals'!$A$3:$B$100,2,FALSE)))"),"")</f>
        <v/>
      </c>
      <c r="AA1251" s="46" t="str">
        <f>IFERROR(__xludf.DUMMYFUNCTION("if(W1251="""","""",if($S1251,""Not aligned w/ a specific learning goal."",W1251&amp;"": ""&amp;vlookup(to_text(W1251),'1.Learning-Goals'!$A$3:$B$100,2,FALSE)))"),"")</f>
        <v/>
      </c>
      <c r="AB1251" s="48"/>
      <c r="AC1251" s="48"/>
      <c r="AD1251" s="48"/>
      <c r="AE1251" s="48"/>
      <c r="AF1251" s="48"/>
      <c r="AG1251" s="48"/>
      <c r="AH1251" s="48"/>
      <c r="AI1251" s="48"/>
    </row>
    <row r="1252">
      <c r="A1252" s="41"/>
      <c r="B1252" s="42" t="str">
        <f t="shared" si="1"/>
        <v/>
      </c>
      <c r="C1252" s="38" t="s">
        <v>3557</v>
      </c>
      <c r="D1252" s="43" t="s">
        <v>3558</v>
      </c>
      <c r="E1252" s="38" t="s">
        <v>3213</v>
      </c>
      <c r="F1252" s="38" t="s">
        <v>3427</v>
      </c>
      <c r="G1252" s="43" t="s">
        <v>60</v>
      </c>
      <c r="H1252" s="38" t="s">
        <v>3215</v>
      </c>
      <c r="I1252" s="43" t="s">
        <v>3428</v>
      </c>
      <c r="J1252" s="43" t="s">
        <v>3546</v>
      </c>
      <c r="K1252" s="43" t="s">
        <v>3559</v>
      </c>
      <c r="L1252" s="43" t="s">
        <v>3560</v>
      </c>
      <c r="M1252" s="43" t="s">
        <v>3561</v>
      </c>
      <c r="N1252" s="43" t="s">
        <v>3562</v>
      </c>
      <c r="O1252" s="38"/>
      <c r="P1252" s="38"/>
      <c r="Q1252" s="45">
        <v>44322.0</v>
      </c>
      <c r="R1252" s="46" t="str">
        <f>IFERROR(__xludf.DUMMYFUNCTION("if(isblank($A1252),"""",REGEXREPLACE($A1252,   "",?(\d),?"",  ""$1""&amp;""-""&amp;$H1252))"),"")</f>
        <v/>
      </c>
      <c r="S1252" s="47" t="b">
        <f t="shared" si="2"/>
        <v>0</v>
      </c>
      <c r="T1252" s="47" t="str">
        <f>IFERROR(__xludf.DUMMYFUNCTION("iferror(split(A1252,"","",TRUE,TRUE),"""")"),"")</f>
        <v/>
      </c>
      <c r="U1252" s="47"/>
      <c r="V1252" s="47"/>
      <c r="W1252" s="47"/>
      <c r="X1252" s="46" t="str">
        <f>IFERROR(__xludf.DUMMYFUNCTION("if(T1252="""","""",if($S1252,""Not aligned w/ a specific learning goal."",T1252&amp;"": ""&amp;vlookup(to_text(T1252),'1.Learning-Goals'!$A$3:$B$100,2,FALSE)))"),"")</f>
        <v/>
      </c>
      <c r="Y1252" s="46" t="str">
        <f>IFERROR(__xludf.DUMMYFUNCTION("if(U1252="""","""",if($S1252,""Not aligned w/ a specific learning goal."",U1252&amp;"": ""&amp;vlookup(to_text(U1252),'1.Learning-Goals'!$A$3:$B$100,2,FALSE)))"),"")</f>
        <v/>
      </c>
      <c r="Z1252" s="46" t="str">
        <f>IFERROR(__xludf.DUMMYFUNCTION("if(V1252="""","""",if($S1252,""Not aligned w/ a specific learning goal."",V1252&amp;"": ""&amp;vlookup(to_text(V1252),'1.Learning-Goals'!$A$3:$B$100,2,FALSE)))"),"")</f>
        <v/>
      </c>
      <c r="AA1252" s="46" t="str">
        <f>IFERROR(__xludf.DUMMYFUNCTION("if(W1252="""","""",if($S1252,""Not aligned w/ a specific learning goal."",W1252&amp;"": ""&amp;vlookup(to_text(W1252),'1.Learning-Goals'!$A$3:$B$100,2,FALSE)))"),"")</f>
        <v/>
      </c>
      <c r="AB1252" s="48"/>
      <c r="AC1252" s="48"/>
      <c r="AD1252" s="48"/>
      <c r="AE1252" s="48"/>
      <c r="AF1252" s="48"/>
      <c r="AG1252" s="48"/>
      <c r="AH1252" s="48"/>
      <c r="AI1252" s="48"/>
    </row>
    <row r="1253">
      <c r="A1253" s="41"/>
      <c r="B1253" s="42" t="str">
        <f t="shared" si="1"/>
        <v/>
      </c>
      <c r="C1253" s="38" t="s">
        <v>3563</v>
      </c>
      <c r="D1253" s="43" t="s">
        <v>3564</v>
      </c>
      <c r="E1253" s="38" t="s">
        <v>3213</v>
      </c>
      <c r="F1253" s="38" t="s">
        <v>3427</v>
      </c>
      <c r="G1253" s="43" t="s">
        <v>65</v>
      </c>
      <c r="H1253" s="38" t="s">
        <v>3215</v>
      </c>
      <c r="I1253" s="43" t="s">
        <v>3428</v>
      </c>
      <c r="J1253" s="43" t="s">
        <v>3546</v>
      </c>
      <c r="K1253" s="43" t="s">
        <v>3565</v>
      </c>
      <c r="L1253" s="43" t="s">
        <v>3566</v>
      </c>
      <c r="M1253" s="43" t="s">
        <v>3567</v>
      </c>
      <c r="N1253" s="43" t="s">
        <v>3568</v>
      </c>
      <c r="O1253" s="38"/>
      <c r="P1253" s="38"/>
      <c r="Q1253" s="45">
        <v>44451.0</v>
      </c>
      <c r="R1253" s="46" t="str">
        <f>IFERROR(__xludf.DUMMYFUNCTION("if(isblank($A1253),"""",REGEXREPLACE($A1253,   "",?(\d),?"",  ""$1""&amp;""-""&amp;$H1253))"),"")</f>
        <v/>
      </c>
      <c r="S1253" s="47" t="b">
        <f t="shared" si="2"/>
        <v>0</v>
      </c>
      <c r="T1253" s="47" t="str">
        <f>IFERROR(__xludf.DUMMYFUNCTION("iferror(split(A1253,"","",TRUE,TRUE),"""")"),"")</f>
        <v/>
      </c>
      <c r="U1253" s="47"/>
      <c r="V1253" s="47"/>
      <c r="W1253" s="47"/>
      <c r="X1253" s="46" t="str">
        <f>IFERROR(__xludf.DUMMYFUNCTION("if(T1253="""","""",if($S1253,""Not aligned w/ a specific learning goal."",T1253&amp;"": ""&amp;vlookup(to_text(T1253),'1.Learning-Goals'!$A$3:$B$100,2,FALSE)))"),"")</f>
        <v/>
      </c>
      <c r="Y1253" s="46" t="str">
        <f>IFERROR(__xludf.DUMMYFUNCTION("if(U1253="""","""",if($S1253,""Not aligned w/ a specific learning goal."",U1253&amp;"": ""&amp;vlookup(to_text(U1253),'1.Learning-Goals'!$A$3:$B$100,2,FALSE)))"),"")</f>
        <v/>
      </c>
      <c r="Z1253" s="46" t="str">
        <f>IFERROR(__xludf.DUMMYFUNCTION("if(V1253="""","""",if($S1253,""Not aligned w/ a specific learning goal."",V1253&amp;"": ""&amp;vlookup(to_text(V1253),'1.Learning-Goals'!$A$3:$B$100,2,FALSE)))"),"")</f>
        <v/>
      </c>
      <c r="AA1253" s="46" t="str">
        <f>IFERROR(__xludf.DUMMYFUNCTION("if(W1253="""","""",if($S1253,""Not aligned w/ a specific learning goal."",W1253&amp;"": ""&amp;vlookup(to_text(W1253),'1.Learning-Goals'!$A$3:$B$100,2,FALSE)))"),"")</f>
        <v/>
      </c>
      <c r="AB1253" s="48"/>
      <c r="AC1253" s="48"/>
      <c r="AD1253" s="48"/>
      <c r="AE1253" s="48"/>
      <c r="AF1253" s="48"/>
      <c r="AG1253" s="48"/>
      <c r="AH1253" s="48"/>
      <c r="AI1253" s="48"/>
    </row>
    <row r="1254">
      <c r="A1254" s="41"/>
      <c r="B1254" s="42" t="str">
        <f t="shared" si="1"/>
        <v/>
      </c>
      <c r="C1254" s="38" t="s">
        <v>3569</v>
      </c>
      <c r="D1254" s="43" t="s">
        <v>3570</v>
      </c>
      <c r="E1254" s="38" t="s">
        <v>3213</v>
      </c>
      <c r="F1254" s="38" t="s">
        <v>3427</v>
      </c>
      <c r="G1254" s="43" t="s">
        <v>65</v>
      </c>
      <c r="H1254" s="38" t="s">
        <v>3215</v>
      </c>
      <c r="I1254" s="43" t="s">
        <v>3428</v>
      </c>
      <c r="J1254" s="43" t="s">
        <v>3546</v>
      </c>
      <c r="K1254" s="43" t="s">
        <v>3565</v>
      </c>
      <c r="L1254" s="43" t="s">
        <v>3566</v>
      </c>
      <c r="M1254" s="43" t="s">
        <v>3567</v>
      </c>
      <c r="N1254" s="43" t="s">
        <v>3568</v>
      </c>
      <c r="O1254" s="38"/>
      <c r="P1254" s="38"/>
      <c r="Q1254" s="45">
        <v>44451.0</v>
      </c>
      <c r="R1254" s="46" t="str">
        <f>IFERROR(__xludf.DUMMYFUNCTION("if(isblank($A1254),"""",REGEXREPLACE($A1254,   "",?(\d),?"",  ""$1""&amp;""-""&amp;$H1254))"),"")</f>
        <v/>
      </c>
      <c r="S1254" s="47" t="b">
        <f t="shared" si="2"/>
        <v>0</v>
      </c>
      <c r="T1254" s="47" t="str">
        <f>IFERROR(__xludf.DUMMYFUNCTION("iferror(split(A1254,"","",TRUE,TRUE),"""")"),"")</f>
        <v/>
      </c>
      <c r="U1254" s="47"/>
      <c r="V1254" s="47"/>
      <c r="W1254" s="47"/>
      <c r="X1254" s="46" t="str">
        <f>IFERROR(__xludf.DUMMYFUNCTION("if(T1254="""","""",if($S1254,""Not aligned w/ a specific learning goal."",T1254&amp;"": ""&amp;vlookup(to_text(T1254),'1.Learning-Goals'!$A$3:$B$100,2,FALSE)))"),"")</f>
        <v/>
      </c>
      <c r="Y1254" s="46" t="str">
        <f>IFERROR(__xludf.DUMMYFUNCTION("if(U1254="""","""",if($S1254,""Not aligned w/ a specific learning goal."",U1254&amp;"": ""&amp;vlookup(to_text(U1254),'1.Learning-Goals'!$A$3:$B$100,2,FALSE)))"),"")</f>
        <v/>
      </c>
      <c r="Z1254" s="46" t="str">
        <f>IFERROR(__xludf.DUMMYFUNCTION("if(V1254="""","""",if($S1254,""Not aligned w/ a specific learning goal."",V1254&amp;"": ""&amp;vlookup(to_text(V1254),'1.Learning-Goals'!$A$3:$B$100,2,FALSE)))"),"")</f>
        <v/>
      </c>
      <c r="AA1254" s="46" t="str">
        <f>IFERROR(__xludf.DUMMYFUNCTION("if(W1254="""","""",if($S1254,""Not aligned w/ a specific learning goal."",W1254&amp;"": ""&amp;vlookup(to_text(W1254),'1.Learning-Goals'!$A$3:$B$100,2,FALSE)))"),"")</f>
        <v/>
      </c>
      <c r="AB1254" s="48"/>
      <c r="AC1254" s="48"/>
      <c r="AD1254" s="48"/>
      <c r="AE1254" s="48"/>
      <c r="AF1254" s="48"/>
      <c r="AG1254" s="48"/>
      <c r="AH1254" s="48"/>
      <c r="AI1254" s="48"/>
    </row>
    <row r="1255">
      <c r="A1255" s="41"/>
      <c r="B1255" s="42" t="str">
        <f t="shared" si="1"/>
        <v/>
      </c>
      <c r="C1255" s="38" t="s">
        <v>3571</v>
      </c>
      <c r="D1255" s="43" t="s">
        <v>3572</v>
      </c>
      <c r="E1255" s="38" t="s">
        <v>3213</v>
      </c>
      <c r="F1255" s="38" t="s">
        <v>3427</v>
      </c>
      <c r="G1255" s="43" t="s">
        <v>65</v>
      </c>
      <c r="H1255" s="38" t="s">
        <v>3215</v>
      </c>
      <c r="I1255" s="43" t="s">
        <v>3428</v>
      </c>
      <c r="J1255" s="43" t="s">
        <v>3546</v>
      </c>
      <c r="K1255" s="43" t="s">
        <v>3573</v>
      </c>
      <c r="L1255" s="43" t="s">
        <v>3574</v>
      </c>
      <c r="M1255" s="43" t="s">
        <v>3575</v>
      </c>
      <c r="N1255" s="43" t="s">
        <v>3576</v>
      </c>
      <c r="O1255" s="38"/>
      <c r="P1255" s="38"/>
      <c r="Q1255" s="45">
        <v>44451.0</v>
      </c>
      <c r="R1255" s="46" t="str">
        <f>IFERROR(__xludf.DUMMYFUNCTION("if(isblank($A1255),"""",REGEXREPLACE($A1255,   "",?(\d),?"",  ""$1""&amp;""-""&amp;$H1255))"),"")</f>
        <v/>
      </c>
      <c r="S1255" s="47" t="b">
        <f t="shared" si="2"/>
        <v>0</v>
      </c>
      <c r="T1255" s="47" t="str">
        <f>IFERROR(__xludf.DUMMYFUNCTION("iferror(split(A1255,"","",TRUE,TRUE),"""")"),"")</f>
        <v/>
      </c>
      <c r="U1255" s="47"/>
      <c r="V1255" s="47"/>
      <c r="W1255" s="47"/>
      <c r="X1255" s="46" t="str">
        <f>IFERROR(__xludf.DUMMYFUNCTION("if(T1255="""","""",if($S1255,""Not aligned w/ a specific learning goal."",T1255&amp;"": ""&amp;vlookup(to_text(T1255),'1.Learning-Goals'!$A$3:$B$100,2,FALSE)))"),"")</f>
        <v/>
      </c>
      <c r="Y1255" s="46" t="str">
        <f>IFERROR(__xludf.DUMMYFUNCTION("if(U1255="""","""",if($S1255,""Not aligned w/ a specific learning goal."",U1255&amp;"": ""&amp;vlookup(to_text(U1255),'1.Learning-Goals'!$A$3:$B$100,2,FALSE)))"),"")</f>
        <v/>
      </c>
      <c r="Z1255" s="46" t="str">
        <f>IFERROR(__xludf.DUMMYFUNCTION("if(V1255="""","""",if($S1255,""Not aligned w/ a specific learning goal."",V1255&amp;"": ""&amp;vlookup(to_text(V1255),'1.Learning-Goals'!$A$3:$B$100,2,FALSE)))"),"")</f>
        <v/>
      </c>
      <c r="AA1255" s="46" t="str">
        <f>IFERROR(__xludf.DUMMYFUNCTION("if(W1255="""","""",if($S1255,""Not aligned w/ a specific learning goal."",W1255&amp;"": ""&amp;vlookup(to_text(W1255),'1.Learning-Goals'!$A$3:$B$100,2,FALSE)))"),"")</f>
        <v/>
      </c>
      <c r="AB1255" s="48"/>
      <c r="AC1255" s="48"/>
      <c r="AD1255" s="48"/>
      <c r="AE1255" s="48"/>
      <c r="AF1255" s="48"/>
      <c r="AG1255" s="48"/>
      <c r="AH1255" s="48"/>
      <c r="AI1255" s="48"/>
    </row>
    <row r="1256">
      <c r="A1256" s="41"/>
      <c r="B1256" s="42" t="str">
        <f t="shared" si="1"/>
        <v/>
      </c>
      <c r="C1256" s="38" t="s">
        <v>3577</v>
      </c>
      <c r="D1256" s="43" t="s">
        <v>3578</v>
      </c>
      <c r="E1256" s="38" t="s">
        <v>3213</v>
      </c>
      <c r="F1256" s="38" t="s">
        <v>3427</v>
      </c>
      <c r="G1256" s="43" t="s">
        <v>60</v>
      </c>
      <c r="H1256" s="38" t="s">
        <v>3215</v>
      </c>
      <c r="I1256" s="43" t="s">
        <v>3428</v>
      </c>
      <c r="J1256" s="43" t="s">
        <v>3579</v>
      </c>
      <c r="K1256" s="43" t="s">
        <v>3580</v>
      </c>
      <c r="L1256" s="43" t="s">
        <v>3581</v>
      </c>
      <c r="M1256" s="43" t="s">
        <v>3582</v>
      </c>
      <c r="N1256" s="43"/>
      <c r="O1256" s="38"/>
      <c r="P1256" s="38"/>
      <c r="Q1256" s="45">
        <v>44322.0</v>
      </c>
      <c r="R1256" s="46" t="str">
        <f>IFERROR(__xludf.DUMMYFUNCTION("if(isblank($A1256),"""",REGEXREPLACE($A1256,   "",?(\d),?"",  ""$1""&amp;""-""&amp;$H1256))"),"")</f>
        <v/>
      </c>
      <c r="S1256" s="47" t="b">
        <f t="shared" si="2"/>
        <v>0</v>
      </c>
      <c r="T1256" s="47" t="str">
        <f>IFERROR(__xludf.DUMMYFUNCTION("iferror(split(A1256,"","",TRUE,TRUE),"""")"),"")</f>
        <v/>
      </c>
      <c r="U1256" s="47"/>
      <c r="V1256" s="47"/>
      <c r="W1256" s="47"/>
      <c r="X1256" s="46" t="str">
        <f>IFERROR(__xludf.DUMMYFUNCTION("if(T1256="""","""",if($S1256,""Not aligned w/ a specific learning goal."",T1256&amp;"": ""&amp;vlookup(to_text(T1256),'1.Learning-Goals'!$A$3:$B$100,2,FALSE)))"),"")</f>
        <v/>
      </c>
      <c r="Y1256" s="46" t="str">
        <f>IFERROR(__xludf.DUMMYFUNCTION("if(U1256="""","""",if($S1256,""Not aligned w/ a specific learning goal."",U1256&amp;"": ""&amp;vlookup(to_text(U1256),'1.Learning-Goals'!$A$3:$B$100,2,FALSE)))"),"")</f>
        <v/>
      </c>
      <c r="Z1256" s="46" t="str">
        <f>IFERROR(__xludf.DUMMYFUNCTION("if(V1256="""","""",if($S1256,""Not aligned w/ a specific learning goal."",V1256&amp;"": ""&amp;vlookup(to_text(V1256),'1.Learning-Goals'!$A$3:$B$100,2,FALSE)))"),"")</f>
        <v/>
      </c>
      <c r="AA1256" s="46" t="str">
        <f>IFERROR(__xludf.DUMMYFUNCTION("if(W1256="""","""",if($S1256,""Not aligned w/ a specific learning goal."",W1256&amp;"": ""&amp;vlookup(to_text(W1256),'1.Learning-Goals'!$A$3:$B$100,2,FALSE)))"),"")</f>
        <v/>
      </c>
      <c r="AB1256" s="48"/>
      <c r="AC1256" s="48"/>
      <c r="AD1256" s="48"/>
      <c r="AE1256" s="48"/>
      <c r="AF1256" s="48"/>
      <c r="AG1256" s="48"/>
      <c r="AH1256" s="48"/>
      <c r="AI1256" s="48"/>
    </row>
    <row r="1257">
      <c r="A1257" s="41"/>
      <c r="B1257" s="42" t="str">
        <f t="shared" si="1"/>
        <v/>
      </c>
      <c r="C1257" s="38" t="s">
        <v>3583</v>
      </c>
      <c r="D1257" s="43" t="s">
        <v>3584</v>
      </c>
      <c r="E1257" s="38" t="s">
        <v>3213</v>
      </c>
      <c r="F1257" s="38" t="s">
        <v>3427</v>
      </c>
      <c r="G1257" s="43" t="s">
        <v>60</v>
      </c>
      <c r="H1257" s="38" t="s">
        <v>3215</v>
      </c>
      <c r="I1257" s="43" t="s">
        <v>3428</v>
      </c>
      <c r="J1257" s="43" t="s">
        <v>3579</v>
      </c>
      <c r="K1257" s="43" t="s">
        <v>3585</v>
      </c>
      <c r="L1257" s="43" t="s">
        <v>3586</v>
      </c>
      <c r="M1257" s="43" t="s">
        <v>3587</v>
      </c>
      <c r="N1257" s="43" t="s">
        <v>3588</v>
      </c>
      <c r="O1257" s="38"/>
      <c r="P1257" s="38"/>
      <c r="Q1257" s="45">
        <v>44322.0</v>
      </c>
      <c r="R1257" s="46" t="str">
        <f>IFERROR(__xludf.DUMMYFUNCTION("if(isblank($A1257),"""",REGEXREPLACE($A1257,   "",?(\d),?"",  ""$1""&amp;""-""&amp;$H1257))"),"")</f>
        <v/>
      </c>
      <c r="S1257" s="47" t="b">
        <f t="shared" si="2"/>
        <v>0</v>
      </c>
      <c r="T1257" s="47" t="str">
        <f>IFERROR(__xludf.DUMMYFUNCTION("iferror(split(A1257,"","",TRUE,TRUE),"""")"),"")</f>
        <v/>
      </c>
      <c r="U1257" s="47"/>
      <c r="V1257" s="47"/>
      <c r="W1257" s="47"/>
      <c r="X1257" s="46" t="str">
        <f>IFERROR(__xludf.DUMMYFUNCTION("if(T1257="""","""",if($S1257,""Not aligned w/ a specific learning goal."",T1257&amp;"": ""&amp;vlookup(to_text(T1257),'1.Learning-Goals'!$A$3:$B$100,2,FALSE)))"),"")</f>
        <v/>
      </c>
      <c r="Y1257" s="46" t="str">
        <f>IFERROR(__xludf.DUMMYFUNCTION("if(U1257="""","""",if($S1257,""Not aligned w/ a specific learning goal."",U1257&amp;"": ""&amp;vlookup(to_text(U1257),'1.Learning-Goals'!$A$3:$B$100,2,FALSE)))"),"")</f>
        <v/>
      </c>
      <c r="Z1257" s="46" t="str">
        <f>IFERROR(__xludf.DUMMYFUNCTION("if(V1257="""","""",if($S1257,""Not aligned w/ a specific learning goal."",V1257&amp;"": ""&amp;vlookup(to_text(V1257),'1.Learning-Goals'!$A$3:$B$100,2,FALSE)))"),"")</f>
        <v/>
      </c>
      <c r="AA1257" s="46" t="str">
        <f>IFERROR(__xludf.DUMMYFUNCTION("if(W1257="""","""",if($S1257,""Not aligned w/ a specific learning goal."",W1257&amp;"": ""&amp;vlookup(to_text(W1257),'1.Learning-Goals'!$A$3:$B$100,2,FALSE)))"),"")</f>
        <v/>
      </c>
      <c r="AB1257" s="48"/>
      <c r="AC1257" s="48"/>
      <c r="AD1257" s="48"/>
      <c r="AE1257" s="48"/>
      <c r="AF1257" s="48"/>
      <c r="AG1257" s="48"/>
      <c r="AH1257" s="48"/>
      <c r="AI1257" s="48"/>
    </row>
    <row r="1258">
      <c r="A1258" s="41"/>
      <c r="B1258" s="42" t="str">
        <f t="shared" si="1"/>
        <v/>
      </c>
      <c r="C1258" s="38" t="s">
        <v>3589</v>
      </c>
      <c r="D1258" s="43" t="s">
        <v>3590</v>
      </c>
      <c r="E1258" s="38" t="s">
        <v>3213</v>
      </c>
      <c r="F1258" s="38" t="s">
        <v>3427</v>
      </c>
      <c r="G1258" s="43" t="s">
        <v>60</v>
      </c>
      <c r="H1258" s="38" t="s">
        <v>3215</v>
      </c>
      <c r="I1258" s="43" t="s">
        <v>3428</v>
      </c>
      <c r="J1258" s="43" t="s">
        <v>3579</v>
      </c>
      <c r="K1258" s="43" t="s">
        <v>3442</v>
      </c>
      <c r="L1258" s="43" t="s">
        <v>3443</v>
      </c>
      <c r="M1258" s="43" t="s">
        <v>3444</v>
      </c>
      <c r="N1258" s="43"/>
      <c r="O1258" s="38"/>
      <c r="P1258" s="38"/>
      <c r="Q1258" s="45">
        <v>44322.0</v>
      </c>
      <c r="R1258" s="46" t="str">
        <f>IFERROR(__xludf.DUMMYFUNCTION("if(isblank($A1258),"""",REGEXREPLACE($A1258,   "",?(\d),?"",  ""$1""&amp;""-""&amp;$H1258))"),"")</f>
        <v/>
      </c>
      <c r="S1258" s="47" t="b">
        <f t="shared" si="2"/>
        <v>0</v>
      </c>
      <c r="T1258" s="47" t="str">
        <f>IFERROR(__xludf.DUMMYFUNCTION("iferror(split(A1258,"","",TRUE,TRUE),"""")"),"")</f>
        <v/>
      </c>
      <c r="U1258" s="47"/>
      <c r="V1258" s="47"/>
      <c r="W1258" s="47"/>
      <c r="X1258" s="46" t="str">
        <f>IFERROR(__xludf.DUMMYFUNCTION("if(T1258="""","""",if($S1258,""Not aligned w/ a specific learning goal."",T1258&amp;"": ""&amp;vlookup(to_text(T1258),'1.Learning-Goals'!$A$3:$B$100,2,FALSE)))"),"")</f>
        <v/>
      </c>
      <c r="Y1258" s="46" t="str">
        <f>IFERROR(__xludf.DUMMYFUNCTION("if(U1258="""","""",if($S1258,""Not aligned w/ a specific learning goal."",U1258&amp;"": ""&amp;vlookup(to_text(U1258),'1.Learning-Goals'!$A$3:$B$100,2,FALSE)))"),"")</f>
        <v/>
      </c>
      <c r="Z1258" s="46" t="str">
        <f>IFERROR(__xludf.DUMMYFUNCTION("if(V1258="""","""",if($S1258,""Not aligned w/ a specific learning goal."",V1258&amp;"": ""&amp;vlookup(to_text(V1258),'1.Learning-Goals'!$A$3:$B$100,2,FALSE)))"),"")</f>
        <v/>
      </c>
      <c r="AA1258" s="46" t="str">
        <f>IFERROR(__xludf.DUMMYFUNCTION("if(W1258="""","""",if($S1258,""Not aligned w/ a specific learning goal."",W1258&amp;"": ""&amp;vlookup(to_text(W1258),'1.Learning-Goals'!$A$3:$B$100,2,FALSE)))"),"")</f>
        <v/>
      </c>
      <c r="AB1258" s="48"/>
      <c r="AC1258" s="48"/>
      <c r="AD1258" s="48"/>
      <c r="AE1258" s="48"/>
      <c r="AF1258" s="48"/>
      <c r="AG1258" s="48"/>
      <c r="AH1258" s="48"/>
      <c r="AI1258" s="48"/>
    </row>
    <row r="1259">
      <c r="A1259" s="41"/>
      <c r="B1259" s="42" t="str">
        <f t="shared" si="1"/>
        <v/>
      </c>
      <c r="C1259" s="38" t="s">
        <v>3591</v>
      </c>
      <c r="D1259" s="43" t="s">
        <v>3592</v>
      </c>
      <c r="E1259" s="38" t="s">
        <v>3213</v>
      </c>
      <c r="F1259" s="38" t="s">
        <v>3427</v>
      </c>
      <c r="G1259" s="43" t="s">
        <v>60</v>
      </c>
      <c r="H1259" s="38" t="s">
        <v>3215</v>
      </c>
      <c r="I1259" s="43" t="s">
        <v>3428</v>
      </c>
      <c r="J1259" s="43" t="s">
        <v>3579</v>
      </c>
      <c r="K1259" s="43" t="s">
        <v>3593</v>
      </c>
      <c r="L1259" s="43" t="s">
        <v>3594</v>
      </c>
      <c r="M1259" s="43" t="s">
        <v>3595</v>
      </c>
      <c r="N1259" s="43" t="s">
        <v>3596</v>
      </c>
      <c r="O1259" s="38"/>
      <c r="P1259" s="38"/>
      <c r="Q1259" s="45">
        <v>44322.0</v>
      </c>
      <c r="R1259" s="46" t="str">
        <f>IFERROR(__xludf.DUMMYFUNCTION("if(isblank($A1259),"""",REGEXREPLACE($A1259,   "",?(\d),?"",  ""$1""&amp;""-""&amp;$H1259))"),"")</f>
        <v/>
      </c>
      <c r="S1259" s="47" t="b">
        <f t="shared" si="2"/>
        <v>0</v>
      </c>
      <c r="T1259" s="47" t="str">
        <f>IFERROR(__xludf.DUMMYFUNCTION("iferror(split(A1259,"","",TRUE,TRUE),"""")"),"")</f>
        <v/>
      </c>
      <c r="U1259" s="47"/>
      <c r="V1259" s="47"/>
      <c r="W1259" s="47"/>
      <c r="X1259" s="46" t="str">
        <f>IFERROR(__xludf.DUMMYFUNCTION("if(T1259="""","""",if($S1259,""Not aligned w/ a specific learning goal."",T1259&amp;"": ""&amp;vlookup(to_text(T1259),'1.Learning-Goals'!$A$3:$B$100,2,FALSE)))"),"")</f>
        <v/>
      </c>
      <c r="Y1259" s="46" t="str">
        <f>IFERROR(__xludf.DUMMYFUNCTION("if(U1259="""","""",if($S1259,""Not aligned w/ a specific learning goal."",U1259&amp;"": ""&amp;vlookup(to_text(U1259),'1.Learning-Goals'!$A$3:$B$100,2,FALSE)))"),"")</f>
        <v/>
      </c>
      <c r="Z1259" s="46" t="str">
        <f>IFERROR(__xludf.DUMMYFUNCTION("if(V1259="""","""",if($S1259,""Not aligned w/ a specific learning goal."",V1259&amp;"": ""&amp;vlookup(to_text(V1259),'1.Learning-Goals'!$A$3:$B$100,2,FALSE)))"),"")</f>
        <v/>
      </c>
      <c r="AA1259" s="46" t="str">
        <f>IFERROR(__xludf.DUMMYFUNCTION("if(W1259="""","""",if($S1259,""Not aligned w/ a specific learning goal."",W1259&amp;"": ""&amp;vlookup(to_text(W1259),'1.Learning-Goals'!$A$3:$B$100,2,FALSE)))"),"")</f>
        <v/>
      </c>
      <c r="AB1259" s="48"/>
      <c r="AC1259" s="48"/>
      <c r="AD1259" s="48"/>
      <c r="AE1259" s="48"/>
      <c r="AF1259" s="48"/>
      <c r="AG1259" s="48"/>
      <c r="AH1259" s="48"/>
      <c r="AI1259" s="48"/>
    </row>
    <row r="1260">
      <c r="A1260" s="41"/>
      <c r="B1260" s="42" t="str">
        <f t="shared" si="1"/>
        <v/>
      </c>
      <c r="C1260" s="38" t="s">
        <v>3597</v>
      </c>
      <c r="D1260" s="43" t="s">
        <v>3598</v>
      </c>
      <c r="E1260" s="38" t="s">
        <v>3213</v>
      </c>
      <c r="F1260" s="38" t="s">
        <v>3427</v>
      </c>
      <c r="G1260" s="43" t="s">
        <v>65</v>
      </c>
      <c r="H1260" s="38" t="s">
        <v>3215</v>
      </c>
      <c r="I1260" s="43" t="s">
        <v>3428</v>
      </c>
      <c r="J1260" s="43" t="s">
        <v>3579</v>
      </c>
      <c r="K1260" s="43" t="s">
        <v>3599</v>
      </c>
      <c r="L1260" s="43" t="s">
        <v>3600</v>
      </c>
      <c r="M1260" s="43" t="s">
        <v>3601</v>
      </c>
      <c r="N1260" s="43" t="s">
        <v>3602</v>
      </c>
      <c r="O1260" s="38"/>
      <c r="P1260" s="38"/>
      <c r="Q1260" s="45">
        <v>44451.0</v>
      </c>
      <c r="R1260" s="46" t="str">
        <f>IFERROR(__xludf.DUMMYFUNCTION("if(isblank($A1260),"""",REGEXREPLACE($A1260,   "",?(\d),?"",  ""$1""&amp;""-""&amp;$H1260))"),"")</f>
        <v/>
      </c>
      <c r="S1260" s="47" t="b">
        <f t="shared" si="2"/>
        <v>0</v>
      </c>
      <c r="T1260" s="47" t="str">
        <f>IFERROR(__xludf.DUMMYFUNCTION("iferror(split(A1260,"","",TRUE,TRUE),"""")"),"")</f>
        <v/>
      </c>
      <c r="U1260" s="47"/>
      <c r="V1260" s="47"/>
      <c r="W1260" s="47"/>
      <c r="X1260" s="46" t="str">
        <f>IFERROR(__xludf.DUMMYFUNCTION("if(T1260="""","""",if($S1260,""Not aligned w/ a specific learning goal."",T1260&amp;"": ""&amp;vlookup(to_text(T1260),'1.Learning-Goals'!$A$3:$B$100,2,FALSE)))"),"")</f>
        <v/>
      </c>
      <c r="Y1260" s="46" t="str">
        <f>IFERROR(__xludf.DUMMYFUNCTION("if(U1260="""","""",if($S1260,""Not aligned w/ a specific learning goal."",U1260&amp;"": ""&amp;vlookup(to_text(U1260),'1.Learning-Goals'!$A$3:$B$100,2,FALSE)))"),"")</f>
        <v/>
      </c>
      <c r="Z1260" s="46" t="str">
        <f>IFERROR(__xludf.DUMMYFUNCTION("if(V1260="""","""",if($S1260,""Not aligned w/ a specific learning goal."",V1260&amp;"": ""&amp;vlookup(to_text(V1260),'1.Learning-Goals'!$A$3:$B$100,2,FALSE)))"),"")</f>
        <v/>
      </c>
      <c r="AA1260" s="46" t="str">
        <f>IFERROR(__xludf.DUMMYFUNCTION("if(W1260="""","""",if($S1260,""Not aligned w/ a specific learning goal."",W1260&amp;"": ""&amp;vlookup(to_text(W1260),'1.Learning-Goals'!$A$3:$B$100,2,FALSE)))"),"")</f>
        <v/>
      </c>
      <c r="AB1260" s="48"/>
      <c r="AC1260" s="48"/>
      <c r="AD1260" s="48"/>
      <c r="AE1260" s="48"/>
      <c r="AF1260" s="48"/>
      <c r="AG1260" s="48"/>
      <c r="AH1260" s="48"/>
      <c r="AI1260" s="48"/>
    </row>
    <row r="1261">
      <c r="A1261" s="41"/>
      <c r="B1261" s="42" t="str">
        <f t="shared" si="1"/>
        <v/>
      </c>
      <c r="C1261" s="38" t="s">
        <v>3603</v>
      </c>
      <c r="D1261" s="43" t="s">
        <v>3604</v>
      </c>
      <c r="E1261" s="38" t="s">
        <v>3213</v>
      </c>
      <c r="F1261" s="38" t="s">
        <v>3427</v>
      </c>
      <c r="G1261" s="43" t="s">
        <v>65</v>
      </c>
      <c r="H1261" s="38" t="s">
        <v>3215</v>
      </c>
      <c r="I1261" s="43" t="s">
        <v>3428</v>
      </c>
      <c r="J1261" s="43" t="s">
        <v>3579</v>
      </c>
      <c r="K1261" s="43" t="s">
        <v>3605</v>
      </c>
      <c r="L1261" s="43" t="s">
        <v>3606</v>
      </c>
      <c r="M1261" s="43" t="s">
        <v>3607</v>
      </c>
      <c r="N1261" s="43"/>
      <c r="O1261" s="38"/>
      <c r="P1261" s="38"/>
      <c r="Q1261" s="45">
        <v>44451.0</v>
      </c>
      <c r="R1261" s="46" t="str">
        <f>IFERROR(__xludf.DUMMYFUNCTION("if(isblank($A1261),"""",REGEXREPLACE($A1261,   "",?(\d),?"",  ""$1""&amp;""-""&amp;$H1261))"),"")</f>
        <v/>
      </c>
      <c r="S1261" s="47" t="b">
        <f t="shared" si="2"/>
        <v>0</v>
      </c>
      <c r="T1261" s="47" t="str">
        <f>IFERROR(__xludf.DUMMYFUNCTION("iferror(split(A1261,"","",TRUE,TRUE),"""")"),"")</f>
        <v/>
      </c>
      <c r="U1261" s="47"/>
      <c r="V1261" s="47"/>
      <c r="W1261" s="47"/>
      <c r="X1261" s="46" t="str">
        <f>IFERROR(__xludf.DUMMYFUNCTION("if(T1261="""","""",if($S1261,""Not aligned w/ a specific learning goal."",T1261&amp;"": ""&amp;vlookup(to_text(T1261),'1.Learning-Goals'!$A$3:$B$100,2,FALSE)))"),"")</f>
        <v/>
      </c>
      <c r="Y1261" s="46" t="str">
        <f>IFERROR(__xludf.DUMMYFUNCTION("if(U1261="""","""",if($S1261,""Not aligned w/ a specific learning goal."",U1261&amp;"": ""&amp;vlookup(to_text(U1261),'1.Learning-Goals'!$A$3:$B$100,2,FALSE)))"),"")</f>
        <v/>
      </c>
      <c r="Z1261" s="46" t="str">
        <f>IFERROR(__xludf.DUMMYFUNCTION("if(V1261="""","""",if($S1261,""Not aligned w/ a specific learning goal."",V1261&amp;"": ""&amp;vlookup(to_text(V1261),'1.Learning-Goals'!$A$3:$B$100,2,FALSE)))"),"")</f>
        <v/>
      </c>
      <c r="AA1261" s="46" t="str">
        <f>IFERROR(__xludf.DUMMYFUNCTION("if(W1261="""","""",if($S1261,""Not aligned w/ a specific learning goal."",W1261&amp;"": ""&amp;vlookup(to_text(W1261),'1.Learning-Goals'!$A$3:$B$100,2,FALSE)))"),"")</f>
        <v/>
      </c>
      <c r="AB1261" s="48"/>
      <c r="AC1261" s="48"/>
      <c r="AD1261" s="48"/>
      <c r="AE1261" s="48"/>
      <c r="AF1261" s="48"/>
      <c r="AG1261" s="48"/>
      <c r="AH1261" s="48"/>
      <c r="AI1261" s="48"/>
    </row>
    <row r="1262">
      <c r="A1262" s="41"/>
      <c r="B1262" s="42" t="str">
        <f t="shared" si="1"/>
        <v/>
      </c>
      <c r="C1262" s="38" t="s">
        <v>3608</v>
      </c>
      <c r="D1262" s="43" t="s">
        <v>3609</v>
      </c>
      <c r="E1262" s="38" t="s">
        <v>3213</v>
      </c>
      <c r="F1262" s="38" t="s">
        <v>3427</v>
      </c>
      <c r="G1262" s="43" t="s">
        <v>65</v>
      </c>
      <c r="H1262" s="38" t="s">
        <v>3215</v>
      </c>
      <c r="I1262" s="43" t="s">
        <v>3428</v>
      </c>
      <c r="J1262" s="43" t="s">
        <v>3579</v>
      </c>
      <c r="K1262" s="43" t="s">
        <v>3610</v>
      </c>
      <c r="L1262" s="43" t="s">
        <v>3611</v>
      </c>
      <c r="M1262" s="43" t="s">
        <v>3612</v>
      </c>
      <c r="N1262" s="43"/>
      <c r="O1262" s="38"/>
      <c r="P1262" s="38"/>
      <c r="Q1262" s="45">
        <v>44451.0</v>
      </c>
      <c r="R1262" s="46" t="str">
        <f>IFERROR(__xludf.DUMMYFUNCTION("if(isblank($A1262),"""",REGEXREPLACE($A1262,   "",?(\d),?"",  ""$1""&amp;""-""&amp;$H1262))"),"")</f>
        <v/>
      </c>
      <c r="S1262" s="47" t="b">
        <f t="shared" si="2"/>
        <v>0</v>
      </c>
      <c r="T1262" s="47" t="str">
        <f>IFERROR(__xludf.DUMMYFUNCTION("iferror(split(A1262,"","",TRUE,TRUE),"""")"),"")</f>
        <v/>
      </c>
      <c r="U1262" s="47"/>
      <c r="V1262" s="47"/>
      <c r="W1262" s="47"/>
      <c r="X1262" s="46" t="str">
        <f>IFERROR(__xludf.DUMMYFUNCTION("if(T1262="""","""",if($S1262,""Not aligned w/ a specific learning goal."",T1262&amp;"": ""&amp;vlookup(to_text(T1262),'1.Learning-Goals'!$A$3:$B$100,2,FALSE)))"),"")</f>
        <v/>
      </c>
      <c r="Y1262" s="46" t="str">
        <f>IFERROR(__xludf.DUMMYFUNCTION("if(U1262="""","""",if($S1262,""Not aligned w/ a specific learning goal."",U1262&amp;"": ""&amp;vlookup(to_text(U1262),'1.Learning-Goals'!$A$3:$B$100,2,FALSE)))"),"")</f>
        <v/>
      </c>
      <c r="Z1262" s="46" t="str">
        <f>IFERROR(__xludf.DUMMYFUNCTION("if(V1262="""","""",if($S1262,""Not aligned w/ a specific learning goal."",V1262&amp;"": ""&amp;vlookup(to_text(V1262),'1.Learning-Goals'!$A$3:$B$100,2,FALSE)))"),"")</f>
        <v/>
      </c>
      <c r="AA1262" s="46" t="str">
        <f>IFERROR(__xludf.DUMMYFUNCTION("if(W1262="""","""",if($S1262,""Not aligned w/ a specific learning goal."",W1262&amp;"": ""&amp;vlookup(to_text(W1262),'1.Learning-Goals'!$A$3:$B$100,2,FALSE)))"),"")</f>
        <v/>
      </c>
      <c r="AB1262" s="48"/>
      <c r="AC1262" s="48"/>
      <c r="AD1262" s="48"/>
      <c r="AE1262" s="48"/>
      <c r="AF1262" s="48"/>
      <c r="AG1262" s="48"/>
      <c r="AH1262" s="48"/>
      <c r="AI1262" s="48"/>
    </row>
    <row r="1263">
      <c r="A1263" s="41"/>
      <c r="B1263" s="42" t="str">
        <f t="shared" si="1"/>
        <v/>
      </c>
      <c r="C1263" s="38" t="s">
        <v>3613</v>
      </c>
      <c r="D1263" s="43" t="s">
        <v>3614</v>
      </c>
      <c r="E1263" s="38" t="s">
        <v>3213</v>
      </c>
      <c r="F1263" s="38" t="s">
        <v>3427</v>
      </c>
      <c r="G1263" s="43" t="s">
        <v>65</v>
      </c>
      <c r="H1263" s="38" t="s">
        <v>3215</v>
      </c>
      <c r="I1263" s="43" t="s">
        <v>3428</v>
      </c>
      <c r="J1263" s="43" t="s">
        <v>3579</v>
      </c>
      <c r="K1263" s="43" t="s">
        <v>3605</v>
      </c>
      <c r="L1263" s="43" t="s">
        <v>3606</v>
      </c>
      <c r="M1263" s="43" t="s">
        <v>3607</v>
      </c>
      <c r="N1263" s="43"/>
      <c r="O1263" s="38"/>
      <c r="P1263" s="38"/>
      <c r="Q1263" s="45">
        <v>44451.0</v>
      </c>
      <c r="R1263" s="46" t="str">
        <f>IFERROR(__xludf.DUMMYFUNCTION("if(isblank($A1263),"""",REGEXREPLACE($A1263,   "",?(\d),?"",  ""$1""&amp;""-""&amp;$H1263))"),"")</f>
        <v/>
      </c>
      <c r="S1263" s="47" t="b">
        <f t="shared" si="2"/>
        <v>0</v>
      </c>
      <c r="T1263" s="47" t="str">
        <f>IFERROR(__xludf.DUMMYFUNCTION("iferror(split(A1263,"","",TRUE,TRUE),"""")"),"")</f>
        <v/>
      </c>
      <c r="U1263" s="47"/>
      <c r="V1263" s="47"/>
      <c r="W1263" s="47"/>
      <c r="X1263" s="46" t="str">
        <f>IFERROR(__xludf.DUMMYFUNCTION("if(T1263="""","""",if($S1263,""Not aligned w/ a specific learning goal."",T1263&amp;"": ""&amp;vlookup(to_text(T1263),'1.Learning-Goals'!$A$3:$B$100,2,FALSE)))"),"")</f>
        <v/>
      </c>
      <c r="Y1263" s="46" t="str">
        <f>IFERROR(__xludf.DUMMYFUNCTION("if(U1263="""","""",if($S1263,""Not aligned w/ a specific learning goal."",U1263&amp;"": ""&amp;vlookup(to_text(U1263),'1.Learning-Goals'!$A$3:$B$100,2,FALSE)))"),"")</f>
        <v/>
      </c>
      <c r="Z1263" s="46" t="str">
        <f>IFERROR(__xludf.DUMMYFUNCTION("if(V1263="""","""",if($S1263,""Not aligned w/ a specific learning goal."",V1263&amp;"": ""&amp;vlookup(to_text(V1263),'1.Learning-Goals'!$A$3:$B$100,2,FALSE)))"),"")</f>
        <v/>
      </c>
      <c r="AA1263" s="46" t="str">
        <f>IFERROR(__xludf.DUMMYFUNCTION("if(W1263="""","""",if($S1263,""Not aligned w/ a specific learning goal."",W1263&amp;"": ""&amp;vlookup(to_text(W1263),'1.Learning-Goals'!$A$3:$B$100,2,FALSE)))"),"")</f>
        <v/>
      </c>
      <c r="AB1263" s="48"/>
      <c r="AC1263" s="48"/>
      <c r="AD1263" s="48"/>
      <c r="AE1263" s="48"/>
      <c r="AF1263" s="48"/>
      <c r="AG1263" s="48"/>
      <c r="AH1263" s="48"/>
      <c r="AI1263" s="48"/>
    </row>
    <row r="1264">
      <c r="A1264" s="41"/>
      <c r="B1264" s="42" t="str">
        <f t="shared" si="1"/>
        <v/>
      </c>
      <c r="C1264" s="38" t="s">
        <v>3615</v>
      </c>
      <c r="D1264" s="43" t="s">
        <v>3616</v>
      </c>
      <c r="E1264" s="38" t="s">
        <v>3213</v>
      </c>
      <c r="F1264" s="38" t="s">
        <v>3427</v>
      </c>
      <c r="G1264" s="43" t="s">
        <v>60</v>
      </c>
      <c r="H1264" s="38" t="s">
        <v>3215</v>
      </c>
      <c r="I1264" s="43" t="s">
        <v>3428</v>
      </c>
      <c r="J1264" s="43" t="s">
        <v>3617</v>
      </c>
      <c r="K1264" s="43" t="s">
        <v>3593</v>
      </c>
      <c r="L1264" s="43" t="s">
        <v>3594</v>
      </c>
      <c r="M1264" s="43" t="s">
        <v>3595</v>
      </c>
      <c r="N1264" s="43" t="s">
        <v>3596</v>
      </c>
      <c r="O1264" s="38"/>
      <c r="P1264" s="38"/>
      <c r="Q1264" s="45">
        <v>44322.0</v>
      </c>
      <c r="R1264" s="46" t="str">
        <f>IFERROR(__xludf.DUMMYFUNCTION("if(isblank($A1264),"""",REGEXREPLACE($A1264,   "",?(\d),?"",  ""$1""&amp;""-""&amp;$H1264))"),"")</f>
        <v/>
      </c>
      <c r="S1264" s="47" t="b">
        <f t="shared" si="2"/>
        <v>0</v>
      </c>
      <c r="T1264" s="47" t="str">
        <f>IFERROR(__xludf.DUMMYFUNCTION("iferror(split(A1264,"","",TRUE,TRUE),"""")"),"")</f>
        <v/>
      </c>
      <c r="U1264" s="47"/>
      <c r="V1264" s="47"/>
      <c r="W1264" s="47"/>
      <c r="X1264" s="46" t="str">
        <f>IFERROR(__xludf.DUMMYFUNCTION("if(T1264="""","""",if($S1264,""Not aligned w/ a specific learning goal."",T1264&amp;"": ""&amp;vlookup(to_text(T1264),'1.Learning-Goals'!$A$3:$B$100,2,FALSE)))"),"")</f>
        <v/>
      </c>
      <c r="Y1264" s="46" t="str">
        <f>IFERROR(__xludf.DUMMYFUNCTION("if(U1264="""","""",if($S1264,""Not aligned w/ a specific learning goal."",U1264&amp;"": ""&amp;vlookup(to_text(U1264),'1.Learning-Goals'!$A$3:$B$100,2,FALSE)))"),"")</f>
        <v/>
      </c>
      <c r="Z1264" s="46" t="str">
        <f>IFERROR(__xludf.DUMMYFUNCTION("if(V1264="""","""",if($S1264,""Not aligned w/ a specific learning goal."",V1264&amp;"": ""&amp;vlookup(to_text(V1264),'1.Learning-Goals'!$A$3:$B$100,2,FALSE)))"),"")</f>
        <v/>
      </c>
      <c r="AA1264" s="46" t="str">
        <f>IFERROR(__xludf.DUMMYFUNCTION("if(W1264="""","""",if($S1264,""Not aligned w/ a specific learning goal."",W1264&amp;"": ""&amp;vlookup(to_text(W1264),'1.Learning-Goals'!$A$3:$B$100,2,FALSE)))"),"")</f>
        <v/>
      </c>
      <c r="AB1264" s="48"/>
      <c r="AC1264" s="48"/>
      <c r="AD1264" s="48"/>
      <c r="AE1264" s="48"/>
      <c r="AF1264" s="48"/>
      <c r="AG1264" s="48"/>
      <c r="AH1264" s="48"/>
      <c r="AI1264" s="48"/>
    </row>
    <row r="1265">
      <c r="A1265" s="41"/>
      <c r="B1265" s="42" t="str">
        <f t="shared" si="1"/>
        <v/>
      </c>
      <c r="C1265" s="38" t="s">
        <v>3618</v>
      </c>
      <c r="D1265" s="43" t="s">
        <v>3619</v>
      </c>
      <c r="E1265" s="38" t="s">
        <v>3213</v>
      </c>
      <c r="F1265" s="38" t="s">
        <v>3427</v>
      </c>
      <c r="G1265" s="43" t="s">
        <v>60</v>
      </c>
      <c r="H1265" s="38" t="s">
        <v>3215</v>
      </c>
      <c r="I1265" s="43" t="s">
        <v>3428</v>
      </c>
      <c r="J1265" s="43" t="s">
        <v>3617</v>
      </c>
      <c r="K1265" s="43" t="s">
        <v>3620</v>
      </c>
      <c r="L1265" s="43" t="s">
        <v>3621</v>
      </c>
      <c r="M1265" s="43" t="s">
        <v>3622</v>
      </c>
      <c r="N1265" s="43" t="s">
        <v>3596</v>
      </c>
      <c r="O1265" s="38"/>
      <c r="P1265" s="38"/>
      <c r="Q1265" s="45">
        <v>44322.0</v>
      </c>
      <c r="R1265" s="46" t="str">
        <f>IFERROR(__xludf.DUMMYFUNCTION("if(isblank($A1265),"""",REGEXREPLACE($A1265,   "",?(\d),?"",  ""$1""&amp;""-""&amp;$H1265))"),"")</f>
        <v/>
      </c>
      <c r="S1265" s="47" t="b">
        <f t="shared" si="2"/>
        <v>0</v>
      </c>
      <c r="T1265" s="47" t="str">
        <f>IFERROR(__xludf.DUMMYFUNCTION("iferror(split(A1265,"","",TRUE,TRUE),"""")"),"")</f>
        <v/>
      </c>
      <c r="U1265" s="47"/>
      <c r="V1265" s="47"/>
      <c r="W1265" s="47"/>
      <c r="X1265" s="46" t="str">
        <f>IFERROR(__xludf.DUMMYFUNCTION("if(T1265="""","""",if($S1265,""Not aligned w/ a specific learning goal."",T1265&amp;"": ""&amp;vlookup(to_text(T1265),'1.Learning-Goals'!$A$3:$B$100,2,FALSE)))"),"")</f>
        <v/>
      </c>
      <c r="Y1265" s="46" t="str">
        <f>IFERROR(__xludf.DUMMYFUNCTION("if(U1265="""","""",if($S1265,""Not aligned w/ a specific learning goal."",U1265&amp;"": ""&amp;vlookup(to_text(U1265),'1.Learning-Goals'!$A$3:$B$100,2,FALSE)))"),"")</f>
        <v/>
      </c>
      <c r="Z1265" s="46" t="str">
        <f>IFERROR(__xludf.DUMMYFUNCTION("if(V1265="""","""",if($S1265,""Not aligned w/ a specific learning goal."",V1265&amp;"": ""&amp;vlookup(to_text(V1265),'1.Learning-Goals'!$A$3:$B$100,2,FALSE)))"),"")</f>
        <v/>
      </c>
      <c r="AA1265" s="46" t="str">
        <f>IFERROR(__xludf.DUMMYFUNCTION("if(W1265="""","""",if($S1265,""Not aligned w/ a specific learning goal."",W1265&amp;"": ""&amp;vlookup(to_text(W1265),'1.Learning-Goals'!$A$3:$B$100,2,FALSE)))"),"")</f>
        <v/>
      </c>
      <c r="AB1265" s="48"/>
      <c r="AC1265" s="48"/>
      <c r="AD1265" s="48"/>
      <c r="AE1265" s="48"/>
      <c r="AF1265" s="48"/>
      <c r="AG1265" s="48"/>
      <c r="AH1265" s="48"/>
      <c r="AI1265" s="48"/>
    </row>
    <row r="1266">
      <c r="A1266" s="41"/>
      <c r="B1266" s="42" t="str">
        <f t="shared" si="1"/>
        <v/>
      </c>
      <c r="C1266" s="38" t="s">
        <v>3623</v>
      </c>
      <c r="D1266" s="43" t="s">
        <v>3624</v>
      </c>
      <c r="E1266" s="38" t="s">
        <v>3213</v>
      </c>
      <c r="F1266" s="38" t="s">
        <v>3427</v>
      </c>
      <c r="G1266" s="43" t="s">
        <v>60</v>
      </c>
      <c r="H1266" s="38" t="s">
        <v>3215</v>
      </c>
      <c r="I1266" s="43" t="s">
        <v>3428</v>
      </c>
      <c r="J1266" s="43" t="s">
        <v>3617</v>
      </c>
      <c r="K1266" s="43" t="s">
        <v>3593</v>
      </c>
      <c r="L1266" s="43" t="s">
        <v>3594</v>
      </c>
      <c r="M1266" s="43" t="s">
        <v>3595</v>
      </c>
      <c r="N1266" s="43" t="s">
        <v>3596</v>
      </c>
      <c r="O1266" s="38"/>
      <c r="P1266" s="38"/>
      <c r="Q1266" s="45">
        <v>44322.0</v>
      </c>
      <c r="R1266" s="46" t="str">
        <f>IFERROR(__xludf.DUMMYFUNCTION("if(isblank($A1266),"""",REGEXREPLACE($A1266,   "",?(\d),?"",  ""$1""&amp;""-""&amp;$H1266))"),"")</f>
        <v/>
      </c>
      <c r="S1266" s="47" t="b">
        <f t="shared" si="2"/>
        <v>0</v>
      </c>
      <c r="T1266" s="47" t="str">
        <f>IFERROR(__xludf.DUMMYFUNCTION("iferror(split(A1266,"","",TRUE,TRUE),"""")"),"")</f>
        <v/>
      </c>
      <c r="U1266" s="47"/>
      <c r="V1266" s="47"/>
      <c r="W1266" s="47"/>
      <c r="X1266" s="46" t="str">
        <f>IFERROR(__xludf.DUMMYFUNCTION("if(T1266="""","""",if($S1266,""Not aligned w/ a specific learning goal."",T1266&amp;"": ""&amp;vlookup(to_text(T1266),'1.Learning-Goals'!$A$3:$B$100,2,FALSE)))"),"")</f>
        <v/>
      </c>
      <c r="Y1266" s="46" t="str">
        <f>IFERROR(__xludf.DUMMYFUNCTION("if(U1266="""","""",if($S1266,""Not aligned w/ a specific learning goal."",U1266&amp;"": ""&amp;vlookup(to_text(U1266),'1.Learning-Goals'!$A$3:$B$100,2,FALSE)))"),"")</f>
        <v/>
      </c>
      <c r="Z1266" s="46" t="str">
        <f>IFERROR(__xludf.DUMMYFUNCTION("if(V1266="""","""",if($S1266,""Not aligned w/ a specific learning goal."",V1266&amp;"": ""&amp;vlookup(to_text(V1266),'1.Learning-Goals'!$A$3:$B$100,2,FALSE)))"),"")</f>
        <v/>
      </c>
      <c r="AA1266" s="46" t="str">
        <f>IFERROR(__xludf.DUMMYFUNCTION("if(W1266="""","""",if($S1266,""Not aligned w/ a specific learning goal."",W1266&amp;"": ""&amp;vlookup(to_text(W1266),'1.Learning-Goals'!$A$3:$B$100,2,FALSE)))"),"")</f>
        <v/>
      </c>
      <c r="AB1266" s="48"/>
      <c r="AC1266" s="48"/>
      <c r="AD1266" s="48"/>
      <c r="AE1266" s="48"/>
      <c r="AF1266" s="48"/>
      <c r="AG1266" s="48"/>
      <c r="AH1266" s="48"/>
      <c r="AI1266" s="48"/>
    </row>
    <row r="1267">
      <c r="A1267" s="41"/>
      <c r="B1267" s="42" t="str">
        <f t="shared" si="1"/>
        <v/>
      </c>
      <c r="C1267" s="38" t="s">
        <v>3625</v>
      </c>
      <c r="D1267" s="43" t="s">
        <v>3626</v>
      </c>
      <c r="E1267" s="38" t="s">
        <v>3213</v>
      </c>
      <c r="F1267" s="38" t="s">
        <v>3427</v>
      </c>
      <c r="G1267" s="43" t="s">
        <v>65</v>
      </c>
      <c r="H1267" s="38" t="s">
        <v>3215</v>
      </c>
      <c r="I1267" s="43" t="s">
        <v>3428</v>
      </c>
      <c r="J1267" s="43" t="s">
        <v>3617</v>
      </c>
      <c r="K1267" s="43" t="s">
        <v>3599</v>
      </c>
      <c r="L1267" s="43" t="s">
        <v>3600</v>
      </c>
      <c r="M1267" s="43" t="s">
        <v>3601</v>
      </c>
      <c r="N1267" s="43" t="s">
        <v>3602</v>
      </c>
      <c r="O1267" s="38"/>
      <c r="P1267" s="38"/>
      <c r="Q1267" s="45">
        <v>44451.0</v>
      </c>
      <c r="R1267" s="46" t="str">
        <f>IFERROR(__xludf.DUMMYFUNCTION("if(isblank($A1267),"""",REGEXREPLACE($A1267,   "",?(\d),?"",  ""$1""&amp;""-""&amp;$H1267))"),"")</f>
        <v/>
      </c>
      <c r="S1267" s="47" t="b">
        <f t="shared" si="2"/>
        <v>0</v>
      </c>
      <c r="T1267" s="47" t="str">
        <f>IFERROR(__xludf.DUMMYFUNCTION("iferror(split(A1267,"","",TRUE,TRUE),"""")"),"")</f>
        <v/>
      </c>
      <c r="U1267" s="47"/>
      <c r="V1267" s="47"/>
      <c r="W1267" s="47"/>
      <c r="X1267" s="46" t="str">
        <f>IFERROR(__xludf.DUMMYFUNCTION("if(T1267="""","""",if($S1267,""Not aligned w/ a specific learning goal."",T1267&amp;"": ""&amp;vlookup(to_text(T1267),'1.Learning-Goals'!$A$3:$B$100,2,FALSE)))"),"")</f>
        <v/>
      </c>
      <c r="Y1267" s="46" t="str">
        <f>IFERROR(__xludf.DUMMYFUNCTION("if(U1267="""","""",if($S1267,""Not aligned w/ a specific learning goal."",U1267&amp;"": ""&amp;vlookup(to_text(U1267),'1.Learning-Goals'!$A$3:$B$100,2,FALSE)))"),"")</f>
        <v/>
      </c>
      <c r="Z1267" s="46" t="str">
        <f>IFERROR(__xludf.DUMMYFUNCTION("if(V1267="""","""",if($S1267,""Not aligned w/ a specific learning goal."",V1267&amp;"": ""&amp;vlookup(to_text(V1267),'1.Learning-Goals'!$A$3:$B$100,2,FALSE)))"),"")</f>
        <v/>
      </c>
      <c r="AA1267" s="46" t="str">
        <f>IFERROR(__xludf.DUMMYFUNCTION("if(W1267="""","""",if($S1267,""Not aligned w/ a specific learning goal."",W1267&amp;"": ""&amp;vlookup(to_text(W1267),'1.Learning-Goals'!$A$3:$B$100,2,FALSE)))"),"")</f>
        <v/>
      </c>
      <c r="AB1267" s="48"/>
      <c r="AC1267" s="48"/>
      <c r="AD1267" s="48"/>
      <c r="AE1267" s="48"/>
      <c r="AF1267" s="48"/>
      <c r="AG1267" s="48"/>
      <c r="AH1267" s="48"/>
      <c r="AI1267" s="48"/>
    </row>
    <row r="1268">
      <c r="A1268" s="41"/>
      <c r="B1268" s="42" t="str">
        <f t="shared" si="1"/>
        <v/>
      </c>
      <c r="C1268" s="38" t="s">
        <v>3627</v>
      </c>
      <c r="D1268" s="43" t="s">
        <v>3628</v>
      </c>
      <c r="E1268" s="38" t="s">
        <v>3213</v>
      </c>
      <c r="F1268" s="38" t="s">
        <v>3427</v>
      </c>
      <c r="G1268" s="43" t="s">
        <v>65</v>
      </c>
      <c r="H1268" s="38" t="s">
        <v>3215</v>
      </c>
      <c r="I1268" s="43" t="s">
        <v>3428</v>
      </c>
      <c r="J1268" s="43" t="s">
        <v>3617</v>
      </c>
      <c r="K1268" s="43" t="s">
        <v>3599</v>
      </c>
      <c r="L1268" s="43" t="s">
        <v>3600</v>
      </c>
      <c r="M1268" s="43" t="s">
        <v>3601</v>
      </c>
      <c r="N1268" s="43" t="s">
        <v>3602</v>
      </c>
      <c r="O1268" s="38"/>
      <c r="P1268" s="38"/>
      <c r="Q1268" s="45">
        <v>44451.0</v>
      </c>
      <c r="R1268" s="46" t="str">
        <f>IFERROR(__xludf.DUMMYFUNCTION("if(isblank($A1268),"""",REGEXREPLACE($A1268,   "",?(\d),?"",  ""$1""&amp;""-""&amp;$H1268))"),"")</f>
        <v/>
      </c>
      <c r="S1268" s="47" t="b">
        <f t="shared" si="2"/>
        <v>0</v>
      </c>
      <c r="T1268" s="47" t="str">
        <f>IFERROR(__xludf.DUMMYFUNCTION("iferror(split(A1268,"","",TRUE,TRUE),"""")"),"")</f>
        <v/>
      </c>
      <c r="U1268" s="47"/>
      <c r="V1268" s="47"/>
      <c r="W1268" s="47"/>
      <c r="X1268" s="46" t="str">
        <f>IFERROR(__xludf.DUMMYFUNCTION("if(T1268="""","""",if($S1268,""Not aligned w/ a specific learning goal."",T1268&amp;"": ""&amp;vlookup(to_text(T1268),'1.Learning-Goals'!$A$3:$B$100,2,FALSE)))"),"")</f>
        <v/>
      </c>
      <c r="Y1268" s="46" t="str">
        <f>IFERROR(__xludf.DUMMYFUNCTION("if(U1268="""","""",if($S1268,""Not aligned w/ a specific learning goal."",U1268&amp;"": ""&amp;vlookup(to_text(U1268),'1.Learning-Goals'!$A$3:$B$100,2,FALSE)))"),"")</f>
        <v/>
      </c>
      <c r="Z1268" s="46" t="str">
        <f>IFERROR(__xludf.DUMMYFUNCTION("if(V1268="""","""",if($S1268,""Not aligned w/ a specific learning goal."",V1268&amp;"": ""&amp;vlookup(to_text(V1268),'1.Learning-Goals'!$A$3:$B$100,2,FALSE)))"),"")</f>
        <v/>
      </c>
      <c r="AA1268" s="46" t="str">
        <f>IFERROR(__xludf.DUMMYFUNCTION("if(W1268="""","""",if($S1268,""Not aligned w/ a specific learning goal."",W1268&amp;"": ""&amp;vlookup(to_text(W1268),'1.Learning-Goals'!$A$3:$B$100,2,FALSE)))"),"")</f>
        <v/>
      </c>
      <c r="AB1268" s="48"/>
      <c r="AC1268" s="48"/>
      <c r="AD1268" s="48"/>
      <c r="AE1268" s="48"/>
      <c r="AF1268" s="48"/>
      <c r="AG1268" s="48"/>
      <c r="AH1268" s="48"/>
      <c r="AI1268" s="48"/>
    </row>
    <row r="1269">
      <c r="A1269" s="41"/>
      <c r="B1269" s="42" t="str">
        <f t="shared" si="1"/>
        <v/>
      </c>
      <c r="C1269" s="38" t="s">
        <v>3629</v>
      </c>
      <c r="D1269" s="43" t="s">
        <v>3630</v>
      </c>
      <c r="E1269" s="38" t="s">
        <v>3213</v>
      </c>
      <c r="F1269" s="38" t="s">
        <v>3427</v>
      </c>
      <c r="G1269" s="43" t="s">
        <v>65</v>
      </c>
      <c r="H1269" s="38" t="s">
        <v>3215</v>
      </c>
      <c r="I1269" s="43" t="s">
        <v>3428</v>
      </c>
      <c r="J1269" s="43" t="s">
        <v>3617</v>
      </c>
      <c r="K1269" s="43" t="s">
        <v>3599</v>
      </c>
      <c r="L1269" s="43" t="s">
        <v>3600</v>
      </c>
      <c r="M1269" s="43" t="s">
        <v>3601</v>
      </c>
      <c r="N1269" s="43" t="s">
        <v>3602</v>
      </c>
      <c r="O1269" s="38"/>
      <c r="P1269" s="38"/>
      <c r="Q1269" s="45">
        <v>44451.0</v>
      </c>
      <c r="R1269" s="46" t="str">
        <f>IFERROR(__xludf.DUMMYFUNCTION("if(isblank($A1269),"""",REGEXREPLACE($A1269,   "",?(\d),?"",  ""$1""&amp;""-""&amp;$H1269))"),"")</f>
        <v/>
      </c>
      <c r="S1269" s="47" t="b">
        <f t="shared" si="2"/>
        <v>0</v>
      </c>
      <c r="T1269" s="47" t="str">
        <f>IFERROR(__xludf.DUMMYFUNCTION("iferror(split(A1269,"","",TRUE,TRUE),"""")"),"")</f>
        <v/>
      </c>
      <c r="U1269" s="47"/>
      <c r="V1269" s="47"/>
      <c r="W1269" s="47"/>
      <c r="X1269" s="46" t="str">
        <f>IFERROR(__xludf.DUMMYFUNCTION("if(T1269="""","""",if($S1269,""Not aligned w/ a specific learning goal."",T1269&amp;"": ""&amp;vlookup(to_text(T1269),'1.Learning-Goals'!$A$3:$B$100,2,FALSE)))"),"")</f>
        <v/>
      </c>
      <c r="Y1269" s="46" t="str">
        <f>IFERROR(__xludf.DUMMYFUNCTION("if(U1269="""","""",if($S1269,""Not aligned w/ a specific learning goal."",U1269&amp;"": ""&amp;vlookup(to_text(U1269),'1.Learning-Goals'!$A$3:$B$100,2,FALSE)))"),"")</f>
        <v/>
      </c>
      <c r="Z1269" s="46" t="str">
        <f>IFERROR(__xludf.DUMMYFUNCTION("if(V1269="""","""",if($S1269,""Not aligned w/ a specific learning goal."",V1269&amp;"": ""&amp;vlookup(to_text(V1269),'1.Learning-Goals'!$A$3:$B$100,2,FALSE)))"),"")</f>
        <v/>
      </c>
      <c r="AA1269" s="46" t="str">
        <f>IFERROR(__xludf.DUMMYFUNCTION("if(W1269="""","""",if($S1269,""Not aligned w/ a specific learning goal."",W1269&amp;"": ""&amp;vlookup(to_text(W1269),'1.Learning-Goals'!$A$3:$B$100,2,FALSE)))"),"")</f>
        <v/>
      </c>
      <c r="AB1269" s="48"/>
      <c r="AC1269" s="48"/>
      <c r="AD1269" s="48"/>
      <c r="AE1269" s="48"/>
      <c r="AF1269" s="48"/>
      <c r="AG1269" s="48"/>
      <c r="AH1269" s="48"/>
      <c r="AI1269" s="48"/>
    </row>
    <row r="1270">
      <c r="A1270" s="41"/>
      <c r="B1270" s="42" t="str">
        <f t="shared" si="1"/>
        <v/>
      </c>
      <c r="C1270" s="38" t="s">
        <v>3631</v>
      </c>
      <c r="D1270" s="43" t="s">
        <v>3632</v>
      </c>
      <c r="E1270" s="38" t="s">
        <v>3213</v>
      </c>
      <c r="F1270" s="38" t="s">
        <v>3427</v>
      </c>
      <c r="G1270" s="43" t="s">
        <v>65</v>
      </c>
      <c r="H1270" s="38" t="s">
        <v>3215</v>
      </c>
      <c r="I1270" s="43" t="s">
        <v>3428</v>
      </c>
      <c r="J1270" s="43" t="s">
        <v>3617</v>
      </c>
      <c r="K1270" s="43" t="s">
        <v>3599</v>
      </c>
      <c r="L1270" s="43" t="s">
        <v>3600</v>
      </c>
      <c r="M1270" s="43" t="s">
        <v>3601</v>
      </c>
      <c r="N1270" s="43" t="s">
        <v>3602</v>
      </c>
      <c r="O1270" s="38"/>
      <c r="P1270" s="38"/>
      <c r="Q1270" s="45">
        <v>44451.0</v>
      </c>
      <c r="R1270" s="46" t="str">
        <f>IFERROR(__xludf.DUMMYFUNCTION("if(isblank($A1270),"""",REGEXREPLACE($A1270,   "",?(\d),?"",  ""$1""&amp;""-""&amp;$H1270))"),"")</f>
        <v/>
      </c>
      <c r="S1270" s="47" t="b">
        <f t="shared" si="2"/>
        <v>0</v>
      </c>
      <c r="T1270" s="47" t="str">
        <f>IFERROR(__xludf.DUMMYFUNCTION("iferror(split(A1270,"","",TRUE,TRUE),"""")"),"")</f>
        <v/>
      </c>
      <c r="U1270" s="47"/>
      <c r="V1270" s="47"/>
      <c r="W1270" s="47"/>
      <c r="X1270" s="46" t="str">
        <f>IFERROR(__xludf.DUMMYFUNCTION("if(T1270="""","""",if($S1270,""Not aligned w/ a specific learning goal."",T1270&amp;"": ""&amp;vlookup(to_text(T1270),'1.Learning-Goals'!$A$3:$B$100,2,FALSE)))"),"")</f>
        <v/>
      </c>
      <c r="Y1270" s="46" t="str">
        <f>IFERROR(__xludf.DUMMYFUNCTION("if(U1270="""","""",if($S1270,""Not aligned w/ a specific learning goal."",U1270&amp;"": ""&amp;vlookup(to_text(U1270),'1.Learning-Goals'!$A$3:$B$100,2,FALSE)))"),"")</f>
        <v/>
      </c>
      <c r="Z1270" s="46" t="str">
        <f>IFERROR(__xludf.DUMMYFUNCTION("if(V1270="""","""",if($S1270,""Not aligned w/ a specific learning goal."",V1270&amp;"": ""&amp;vlookup(to_text(V1270),'1.Learning-Goals'!$A$3:$B$100,2,FALSE)))"),"")</f>
        <v/>
      </c>
      <c r="AA1270" s="46" t="str">
        <f>IFERROR(__xludf.DUMMYFUNCTION("if(W1270="""","""",if($S1270,""Not aligned w/ a specific learning goal."",W1270&amp;"": ""&amp;vlookup(to_text(W1270),'1.Learning-Goals'!$A$3:$B$100,2,FALSE)))"),"")</f>
        <v/>
      </c>
      <c r="AB1270" s="48"/>
      <c r="AC1270" s="48"/>
      <c r="AD1270" s="48"/>
      <c r="AE1270" s="48"/>
      <c r="AF1270" s="48"/>
      <c r="AG1270" s="48"/>
      <c r="AH1270" s="48"/>
      <c r="AI1270" s="48"/>
    </row>
    <row r="1271">
      <c r="A1271" s="41"/>
      <c r="B1271" s="42" t="str">
        <f t="shared" si="1"/>
        <v/>
      </c>
      <c r="C1271" s="38" t="s">
        <v>3633</v>
      </c>
      <c r="D1271" s="43" t="s">
        <v>3634</v>
      </c>
      <c r="E1271" s="38" t="s">
        <v>3213</v>
      </c>
      <c r="F1271" s="38" t="s">
        <v>3427</v>
      </c>
      <c r="G1271" s="43" t="s">
        <v>65</v>
      </c>
      <c r="H1271" s="38" t="s">
        <v>3215</v>
      </c>
      <c r="I1271" s="43" t="s">
        <v>3428</v>
      </c>
      <c r="J1271" s="43" t="s">
        <v>3617</v>
      </c>
      <c r="K1271" s="43" t="s">
        <v>3635</v>
      </c>
      <c r="L1271" s="43" t="s">
        <v>3636</v>
      </c>
      <c r="M1271" s="43" t="s">
        <v>3637</v>
      </c>
      <c r="N1271" s="43" t="s">
        <v>3638</v>
      </c>
      <c r="O1271" s="38"/>
      <c r="P1271" s="38"/>
      <c r="Q1271" s="45">
        <v>44451.0</v>
      </c>
      <c r="R1271" s="46" t="str">
        <f>IFERROR(__xludf.DUMMYFUNCTION("if(isblank($A1271),"""",REGEXREPLACE($A1271,   "",?(\d),?"",  ""$1""&amp;""-""&amp;$H1271))"),"")</f>
        <v/>
      </c>
      <c r="S1271" s="47" t="b">
        <f t="shared" si="2"/>
        <v>0</v>
      </c>
      <c r="T1271" s="47" t="str">
        <f>IFERROR(__xludf.DUMMYFUNCTION("iferror(split(A1271,"","",TRUE,TRUE),"""")"),"")</f>
        <v/>
      </c>
      <c r="U1271" s="47"/>
      <c r="V1271" s="47"/>
      <c r="W1271" s="47"/>
      <c r="X1271" s="46" t="str">
        <f>IFERROR(__xludf.DUMMYFUNCTION("if(T1271="""","""",if($S1271,""Not aligned w/ a specific learning goal."",T1271&amp;"": ""&amp;vlookup(to_text(T1271),'1.Learning-Goals'!$A$3:$B$100,2,FALSE)))"),"")</f>
        <v/>
      </c>
      <c r="Y1271" s="46" t="str">
        <f>IFERROR(__xludf.DUMMYFUNCTION("if(U1271="""","""",if($S1271,""Not aligned w/ a specific learning goal."",U1271&amp;"": ""&amp;vlookup(to_text(U1271),'1.Learning-Goals'!$A$3:$B$100,2,FALSE)))"),"")</f>
        <v/>
      </c>
      <c r="Z1271" s="46" t="str">
        <f>IFERROR(__xludf.DUMMYFUNCTION("if(V1271="""","""",if($S1271,""Not aligned w/ a specific learning goal."",V1271&amp;"": ""&amp;vlookup(to_text(V1271),'1.Learning-Goals'!$A$3:$B$100,2,FALSE)))"),"")</f>
        <v/>
      </c>
      <c r="AA1271" s="46" t="str">
        <f>IFERROR(__xludf.DUMMYFUNCTION("if(W1271="""","""",if($S1271,""Not aligned w/ a specific learning goal."",W1271&amp;"": ""&amp;vlookup(to_text(W1271),'1.Learning-Goals'!$A$3:$B$100,2,FALSE)))"),"")</f>
        <v/>
      </c>
      <c r="AB1271" s="48"/>
      <c r="AC1271" s="48"/>
      <c r="AD1271" s="48"/>
      <c r="AE1271" s="48"/>
      <c r="AF1271" s="48"/>
      <c r="AG1271" s="48"/>
      <c r="AH1271" s="48"/>
      <c r="AI1271" s="48"/>
    </row>
    <row r="1272">
      <c r="A1272" s="41"/>
      <c r="B1272" s="42" t="str">
        <f t="shared" si="1"/>
        <v/>
      </c>
      <c r="C1272" s="38" t="s">
        <v>3639</v>
      </c>
      <c r="D1272" s="43" t="s">
        <v>3640</v>
      </c>
      <c r="E1272" s="38" t="s">
        <v>3213</v>
      </c>
      <c r="F1272" s="38" t="s">
        <v>3427</v>
      </c>
      <c r="G1272" s="43" t="s">
        <v>60</v>
      </c>
      <c r="H1272" s="38" t="s">
        <v>3215</v>
      </c>
      <c r="I1272" s="43" t="s">
        <v>3428</v>
      </c>
      <c r="J1272" s="43" t="s">
        <v>3641</v>
      </c>
      <c r="K1272" s="43" t="s">
        <v>3585</v>
      </c>
      <c r="L1272" s="43" t="s">
        <v>3586</v>
      </c>
      <c r="M1272" s="43" t="s">
        <v>3587</v>
      </c>
      <c r="N1272" s="43" t="s">
        <v>3588</v>
      </c>
      <c r="O1272" s="38"/>
      <c r="P1272" s="38"/>
      <c r="Q1272" s="45">
        <v>44322.0</v>
      </c>
      <c r="R1272" s="46" t="str">
        <f>IFERROR(__xludf.DUMMYFUNCTION("if(isblank($A1272),"""",REGEXREPLACE($A1272,   "",?(\d),?"",  ""$1""&amp;""-""&amp;$H1272))"),"")</f>
        <v/>
      </c>
      <c r="S1272" s="47" t="b">
        <f t="shared" si="2"/>
        <v>0</v>
      </c>
      <c r="T1272" s="47" t="str">
        <f>IFERROR(__xludf.DUMMYFUNCTION("iferror(split(A1272,"","",TRUE,TRUE),"""")"),"")</f>
        <v/>
      </c>
      <c r="U1272" s="47"/>
      <c r="V1272" s="47"/>
      <c r="W1272" s="47"/>
      <c r="X1272" s="46" t="str">
        <f>IFERROR(__xludf.DUMMYFUNCTION("if(T1272="""","""",if($S1272,""Not aligned w/ a specific learning goal."",T1272&amp;"": ""&amp;vlookup(to_text(T1272),'1.Learning-Goals'!$A$3:$B$100,2,FALSE)))"),"")</f>
        <v/>
      </c>
      <c r="Y1272" s="46" t="str">
        <f>IFERROR(__xludf.DUMMYFUNCTION("if(U1272="""","""",if($S1272,""Not aligned w/ a specific learning goal."",U1272&amp;"": ""&amp;vlookup(to_text(U1272),'1.Learning-Goals'!$A$3:$B$100,2,FALSE)))"),"")</f>
        <v/>
      </c>
      <c r="Z1272" s="46" t="str">
        <f>IFERROR(__xludf.DUMMYFUNCTION("if(V1272="""","""",if($S1272,""Not aligned w/ a specific learning goal."",V1272&amp;"": ""&amp;vlookup(to_text(V1272),'1.Learning-Goals'!$A$3:$B$100,2,FALSE)))"),"")</f>
        <v/>
      </c>
      <c r="AA1272" s="46" t="str">
        <f>IFERROR(__xludf.DUMMYFUNCTION("if(W1272="""","""",if($S1272,""Not aligned w/ a specific learning goal."",W1272&amp;"": ""&amp;vlookup(to_text(W1272),'1.Learning-Goals'!$A$3:$B$100,2,FALSE)))"),"")</f>
        <v/>
      </c>
      <c r="AB1272" s="48"/>
      <c r="AC1272" s="48"/>
      <c r="AD1272" s="48"/>
      <c r="AE1272" s="48"/>
      <c r="AF1272" s="48"/>
      <c r="AG1272" s="48"/>
      <c r="AH1272" s="48"/>
      <c r="AI1272" s="48"/>
    </row>
    <row r="1273">
      <c r="A1273" s="41"/>
      <c r="B1273" s="42" t="str">
        <f t="shared" si="1"/>
        <v/>
      </c>
      <c r="C1273" s="38" t="s">
        <v>3642</v>
      </c>
      <c r="D1273" s="43" t="s">
        <v>3643</v>
      </c>
      <c r="E1273" s="38" t="s">
        <v>3213</v>
      </c>
      <c r="F1273" s="38" t="s">
        <v>3427</v>
      </c>
      <c r="G1273" s="43" t="s">
        <v>65</v>
      </c>
      <c r="H1273" s="38" t="s">
        <v>3215</v>
      </c>
      <c r="I1273" s="43" t="s">
        <v>3428</v>
      </c>
      <c r="J1273" s="43" t="s">
        <v>3641</v>
      </c>
      <c r="K1273" s="43" t="s">
        <v>3644</v>
      </c>
      <c r="L1273" s="43" t="s">
        <v>3645</v>
      </c>
      <c r="M1273" s="43" t="s">
        <v>3646</v>
      </c>
      <c r="N1273" s="43" t="s">
        <v>3647</v>
      </c>
      <c r="O1273" s="38"/>
      <c r="P1273" s="38"/>
      <c r="Q1273" s="45">
        <v>44451.0</v>
      </c>
      <c r="R1273" s="46" t="str">
        <f>IFERROR(__xludf.DUMMYFUNCTION("if(isblank($A1273),"""",REGEXREPLACE($A1273,   "",?(\d),?"",  ""$1""&amp;""-""&amp;$H1273))"),"")</f>
        <v/>
      </c>
      <c r="S1273" s="47" t="b">
        <f t="shared" si="2"/>
        <v>0</v>
      </c>
      <c r="T1273" s="47" t="str">
        <f>IFERROR(__xludf.DUMMYFUNCTION("iferror(split(A1273,"","",TRUE,TRUE),"""")"),"")</f>
        <v/>
      </c>
      <c r="U1273" s="47"/>
      <c r="V1273" s="47"/>
      <c r="W1273" s="47"/>
      <c r="X1273" s="46" t="str">
        <f>IFERROR(__xludf.DUMMYFUNCTION("if(T1273="""","""",if($S1273,""Not aligned w/ a specific learning goal."",T1273&amp;"": ""&amp;vlookup(to_text(T1273),'1.Learning-Goals'!$A$3:$B$100,2,FALSE)))"),"")</f>
        <v/>
      </c>
      <c r="Y1273" s="46" t="str">
        <f>IFERROR(__xludf.DUMMYFUNCTION("if(U1273="""","""",if($S1273,""Not aligned w/ a specific learning goal."",U1273&amp;"": ""&amp;vlookup(to_text(U1273),'1.Learning-Goals'!$A$3:$B$100,2,FALSE)))"),"")</f>
        <v/>
      </c>
      <c r="Z1273" s="46" t="str">
        <f>IFERROR(__xludf.DUMMYFUNCTION("if(V1273="""","""",if($S1273,""Not aligned w/ a specific learning goal."",V1273&amp;"": ""&amp;vlookup(to_text(V1273),'1.Learning-Goals'!$A$3:$B$100,2,FALSE)))"),"")</f>
        <v/>
      </c>
      <c r="AA1273" s="46" t="str">
        <f>IFERROR(__xludf.DUMMYFUNCTION("if(W1273="""","""",if($S1273,""Not aligned w/ a specific learning goal."",W1273&amp;"": ""&amp;vlookup(to_text(W1273),'1.Learning-Goals'!$A$3:$B$100,2,FALSE)))"),"")</f>
        <v/>
      </c>
      <c r="AB1273" s="48"/>
      <c r="AC1273" s="48"/>
      <c r="AD1273" s="48"/>
      <c r="AE1273" s="48"/>
      <c r="AF1273" s="48"/>
      <c r="AG1273" s="48"/>
      <c r="AH1273" s="48"/>
      <c r="AI1273" s="48"/>
    </row>
    <row r="1274">
      <c r="A1274" s="41"/>
      <c r="B1274" s="42" t="str">
        <f t="shared" si="1"/>
        <v/>
      </c>
      <c r="C1274" s="38" t="s">
        <v>3648</v>
      </c>
      <c r="D1274" s="43" t="s">
        <v>3649</v>
      </c>
      <c r="E1274" s="38" t="s">
        <v>3213</v>
      </c>
      <c r="F1274" s="38" t="s">
        <v>3427</v>
      </c>
      <c r="G1274" s="43" t="s">
        <v>60</v>
      </c>
      <c r="H1274" s="38" t="s">
        <v>3215</v>
      </c>
      <c r="I1274" s="43" t="s">
        <v>3428</v>
      </c>
      <c r="J1274" s="43" t="s">
        <v>3650</v>
      </c>
      <c r="K1274" s="43" t="s">
        <v>3651</v>
      </c>
      <c r="L1274" s="43" t="s">
        <v>3652</v>
      </c>
      <c r="M1274" s="43" t="s">
        <v>3653</v>
      </c>
      <c r="N1274" s="43" t="s">
        <v>3654</v>
      </c>
      <c r="O1274" s="38"/>
      <c r="P1274" s="38"/>
      <c r="Q1274" s="45">
        <v>44322.0</v>
      </c>
      <c r="R1274" s="46" t="str">
        <f>IFERROR(__xludf.DUMMYFUNCTION("if(isblank($A1274),"""",REGEXREPLACE($A1274,   "",?(\d),?"",  ""$1""&amp;""-""&amp;$H1274))"),"")</f>
        <v/>
      </c>
      <c r="S1274" s="47" t="b">
        <f t="shared" si="2"/>
        <v>0</v>
      </c>
      <c r="T1274" s="47" t="str">
        <f>IFERROR(__xludf.DUMMYFUNCTION("iferror(split(A1274,"","",TRUE,TRUE),"""")"),"")</f>
        <v/>
      </c>
      <c r="U1274" s="47"/>
      <c r="V1274" s="47"/>
      <c r="W1274" s="47"/>
      <c r="X1274" s="46" t="str">
        <f>IFERROR(__xludf.DUMMYFUNCTION("if(T1274="""","""",if($S1274,""Not aligned w/ a specific learning goal."",T1274&amp;"": ""&amp;vlookup(to_text(T1274),'1.Learning-Goals'!$A$3:$B$100,2,FALSE)))"),"")</f>
        <v/>
      </c>
      <c r="Y1274" s="46" t="str">
        <f>IFERROR(__xludf.DUMMYFUNCTION("if(U1274="""","""",if($S1274,""Not aligned w/ a specific learning goal."",U1274&amp;"": ""&amp;vlookup(to_text(U1274),'1.Learning-Goals'!$A$3:$B$100,2,FALSE)))"),"")</f>
        <v/>
      </c>
      <c r="Z1274" s="46" t="str">
        <f>IFERROR(__xludf.DUMMYFUNCTION("if(V1274="""","""",if($S1274,""Not aligned w/ a specific learning goal."",V1274&amp;"": ""&amp;vlookup(to_text(V1274),'1.Learning-Goals'!$A$3:$B$100,2,FALSE)))"),"")</f>
        <v/>
      </c>
      <c r="AA1274" s="46" t="str">
        <f>IFERROR(__xludf.DUMMYFUNCTION("if(W1274="""","""",if($S1274,""Not aligned w/ a specific learning goal."",W1274&amp;"": ""&amp;vlookup(to_text(W1274),'1.Learning-Goals'!$A$3:$B$100,2,FALSE)))"),"")</f>
        <v/>
      </c>
      <c r="AB1274" s="48"/>
      <c r="AC1274" s="48"/>
      <c r="AD1274" s="48"/>
      <c r="AE1274" s="48"/>
      <c r="AF1274" s="48"/>
      <c r="AG1274" s="48"/>
      <c r="AH1274" s="48"/>
      <c r="AI1274" s="48"/>
    </row>
    <row r="1275">
      <c r="A1275" s="41"/>
      <c r="B1275" s="42" t="str">
        <f t="shared" si="1"/>
        <v/>
      </c>
      <c r="C1275" s="38" t="s">
        <v>3655</v>
      </c>
      <c r="D1275" s="43" t="s">
        <v>3656</v>
      </c>
      <c r="E1275" s="38" t="s">
        <v>3213</v>
      </c>
      <c r="F1275" s="38" t="s">
        <v>3427</v>
      </c>
      <c r="G1275" s="43" t="s">
        <v>60</v>
      </c>
      <c r="H1275" s="38" t="s">
        <v>3215</v>
      </c>
      <c r="I1275" s="43" t="s">
        <v>3428</v>
      </c>
      <c r="J1275" s="43" t="s">
        <v>3650</v>
      </c>
      <c r="K1275" s="43" t="s">
        <v>3657</v>
      </c>
      <c r="L1275" s="43" t="s">
        <v>3658</v>
      </c>
      <c r="M1275" s="43" t="s">
        <v>3659</v>
      </c>
      <c r="N1275" s="43" t="s">
        <v>3660</v>
      </c>
      <c r="O1275" s="38"/>
      <c r="P1275" s="38"/>
      <c r="Q1275" s="45">
        <v>44322.0</v>
      </c>
      <c r="R1275" s="46" t="str">
        <f>IFERROR(__xludf.DUMMYFUNCTION("if(isblank($A1275),"""",REGEXREPLACE($A1275,   "",?(\d),?"",  ""$1""&amp;""-""&amp;$H1275))"),"")</f>
        <v/>
      </c>
      <c r="S1275" s="47" t="b">
        <f t="shared" si="2"/>
        <v>0</v>
      </c>
      <c r="T1275" s="47" t="str">
        <f>IFERROR(__xludf.DUMMYFUNCTION("iferror(split(A1275,"","",TRUE,TRUE),"""")"),"")</f>
        <v/>
      </c>
      <c r="U1275" s="47"/>
      <c r="V1275" s="47"/>
      <c r="W1275" s="47"/>
      <c r="X1275" s="46" t="str">
        <f>IFERROR(__xludf.DUMMYFUNCTION("if(T1275="""","""",if($S1275,""Not aligned w/ a specific learning goal."",T1275&amp;"": ""&amp;vlookup(to_text(T1275),'1.Learning-Goals'!$A$3:$B$100,2,FALSE)))"),"")</f>
        <v/>
      </c>
      <c r="Y1275" s="46" t="str">
        <f>IFERROR(__xludf.DUMMYFUNCTION("if(U1275="""","""",if($S1275,""Not aligned w/ a specific learning goal."",U1275&amp;"": ""&amp;vlookup(to_text(U1275),'1.Learning-Goals'!$A$3:$B$100,2,FALSE)))"),"")</f>
        <v/>
      </c>
      <c r="Z1275" s="46" t="str">
        <f>IFERROR(__xludf.DUMMYFUNCTION("if(V1275="""","""",if($S1275,""Not aligned w/ a specific learning goal."",V1275&amp;"": ""&amp;vlookup(to_text(V1275),'1.Learning-Goals'!$A$3:$B$100,2,FALSE)))"),"")</f>
        <v/>
      </c>
      <c r="AA1275" s="46" t="str">
        <f>IFERROR(__xludf.DUMMYFUNCTION("if(W1275="""","""",if($S1275,""Not aligned w/ a specific learning goal."",W1275&amp;"": ""&amp;vlookup(to_text(W1275),'1.Learning-Goals'!$A$3:$B$100,2,FALSE)))"),"")</f>
        <v/>
      </c>
      <c r="AB1275" s="48"/>
      <c r="AC1275" s="48"/>
      <c r="AD1275" s="48"/>
      <c r="AE1275" s="48"/>
      <c r="AF1275" s="48"/>
      <c r="AG1275" s="48"/>
      <c r="AH1275" s="48"/>
      <c r="AI1275" s="48"/>
    </row>
    <row r="1276">
      <c r="A1276" s="41"/>
      <c r="B1276" s="42" t="str">
        <f t="shared" si="1"/>
        <v/>
      </c>
      <c r="C1276" s="38" t="s">
        <v>3661</v>
      </c>
      <c r="D1276" s="43" t="s">
        <v>3662</v>
      </c>
      <c r="E1276" s="38" t="s">
        <v>3213</v>
      </c>
      <c r="F1276" s="38" t="s">
        <v>3427</v>
      </c>
      <c r="G1276" s="43" t="s">
        <v>65</v>
      </c>
      <c r="H1276" s="38" t="s">
        <v>3215</v>
      </c>
      <c r="I1276" s="43" t="s">
        <v>3428</v>
      </c>
      <c r="J1276" s="43" t="s">
        <v>3650</v>
      </c>
      <c r="K1276" s="43" t="s">
        <v>3663</v>
      </c>
      <c r="L1276" s="43" t="s">
        <v>3664</v>
      </c>
      <c r="M1276" s="43" t="s">
        <v>3665</v>
      </c>
      <c r="N1276" s="43" t="s">
        <v>3666</v>
      </c>
      <c r="O1276" s="38"/>
      <c r="P1276" s="38"/>
      <c r="Q1276" s="45">
        <v>44451.0</v>
      </c>
      <c r="R1276" s="46" t="str">
        <f>IFERROR(__xludf.DUMMYFUNCTION("if(isblank($A1276),"""",REGEXREPLACE($A1276,   "",?(\d),?"",  ""$1""&amp;""-""&amp;$H1276))"),"")</f>
        <v/>
      </c>
      <c r="S1276" s="47" t="b">
        <f t="shared" si="2"/>
        <v>0</v>
      </c>
      <c r="T1276" s="47" t="str">
        <f>IFERROR(__xludf.DUMMYFUNCTION("iferror(split(A1276,"","",TRUE,TRUE),"""")"),"")</f>
        <v/>
      </c>
      <c r="U1276" s="47"/>
      <c r="V1276" s="47"/>
      <c r="W1276" s="47"/>
      <c r="X1276" s="46" t="str">
        <f>IFERROR(__xludf.DUMMYFUNCTION("if(T1276="""","""",if($S1276,""Not aligned w/ a specific learning goal."",T1276&amp;"": ""&amp;vlookup(to_text(T1276),'1.Learning-Goals'!$A$3:$B$100,2,FALSE)))"),"")</f>
        <v/>
      </c>
      <c r="Y1276" s="46" t="str">
        <f>IFERROR(__xludf.DUMMYFUNCTION("if(U1276="""","""",if($S1276,""Not aligned w/ a specific learning goal."",U1276&amp;"": ""&amp;vlookup(to_text(U1276),'1.Learning-Goals'!$A$3:$B$100,2,FALSE)))"),"")</f>
        <v/>
      </c>
      <c r="Z1276" s="46" t="str">
        <f>IFERROR(__xludf.DUMMYFUNCTION("if(V1276="""","""",if($S1276,""Not aligned w/ a specific learning goal."",V1276&amp;"": ""&amp;vlookup(to_text(V1276),'1.Learning-Goals'!$A$3:$B$100,2,FALSE)))"),"")</f>
        <v/>
      </c>
      <c r="AA1276" s="46" t="str">
        <f>IFERROR(__xludf.DUMMYFUNCTION("if(W1276="""","""",if($S1276,""Not aligned w/ a specific learning goal."",W1276&amp;"": ""&amp;vlookup(to_text(W1276),'1.Learning-Goals'!$A$3:$B$100,2,FALSE)))"),"")</f>
        <v/>
      </c>
      <c r="AB1276" s="48"/>
      <c r="AC1276" s="48"/>
      <c r="AD1276" s="48"/>
      <c r="AE1276" s="48"/>
      <c r="AF1276" s="48"/>
      <c r="AG1276" s="48"/>
      <c r="AH1276" s="48"/>
      <c r="AI1276" s="48"/>
    </row>
    <row r="1277">
      <c r="A1277" s="41"/>
      <c r="B1277" s="42" t="str">
        <f t="shared" si="1"/>
        <v/>
      </c>
      <c r="C1277" s="38" t="s">
        <v>3667</v>
      </c>
      <c r="D1277" s="43" t="s">
        <v>3668</v>
      </c>
      <c r="E1277" s="38" t="s">
        <v>3213</v>
      </c>
      <c r="F1277" s="38" t="s">
        <v>3427</v>
      </c>
      <c r="G1277" s="43" t="s">
        <v>65</v>
      </c>
      <c r="H1277" s="38" t="s">
        <v>3215</v>
      </c>
      <c r="I1277" s="43" t="s">
        <v>3428</v>
      </c>
      <c r="J1277" s="43" t="s">
        <v>3650</v>
      </c>
      <c r="K1277" s="43" t="s">
        <v>3669</v>
      </c>
      <c r="L1277" s="43" t="s">
        <v>3670</v>
      </c>
      <c r="M1277" s="43" t="s">
        <v>3671</v>
      </c>
      <c r="N1277" s="43" t="s">
        <v>3672</v>
      </c>
      <c r="O1277" s="38"/>
      <c r="P1277" s="38"/>
      <c r="Q1277" s="45">
        <v>44451.0</v>
      </c>
      <c r="R1277" s="46" t="str">
        <f>IFERROR(__xludf.DUMMYFUNCTION("if(isblank($A1277),"""",REGEXREPLACE($A1277,   "",?(\d),?"",  ""$1""&amp;""-""&amp;$H1277))"),"")</f>
        <v/>
      </c>
      <c r="S1277" s="47" t="b">
        <f t="shared" si="2"/>
        <v>0</v>
      </c>
      <c r="T1277" s="47" t="str">
        <f>IFERROR(__xludf.DUMMYFUNCTION("iferror(split(A1277,"","",TRUE,TRUE),"""")"),"")</f>
        <v/>
      </c>
      <c r="U1277" s="47"/>
      <c r="V1277" s="47"/>
      <c r="W1277" s="47"/>
      <c r="X1277" s="46" t="str">
        <f>IFERROR(__xludf.DUMMYFUNCTION("if(T1277="""","""",if($S1277,""Not aligned w/ a specific learning goal."",T1277&amp;"": ""&amp;vlookup(to_text(T1277),'1.Learning-Goals'!$A$3:$B$100,2,FALSE)))"),"")</f>
        <v/>
      </c>
      <c r="Y1277" s="46" t="str">
        <f>IFERROR(__xludf.DUMMYFUNCTION("if(U1277="""","""",if($S1277,""Not aligned w/ a specific learning goal."",U1277&amp;"": ""&amp;vlookup(to_text(U1277),'1.Learning-Goals'!$A$3:$B$100,2,FALSE)))"),"")</f>
        <v/>
      </c>
      <c r="Z1277" s="46" t="str">
        <f>IFERROR(__xludf.DUMMYFUNCTION("if(V1277="""","""",if($S1277,""Not aligned w/ a specific learning goal."",V1277&amp;"": ""&amp;vlookup(to_text(V1277),'1.Learning-Goals'!$A$3:$B$100,2,FALSE)))"),"")</f>
        <v/>
      </c>
      <c r="AA1277" s="46" t="str">
        <f>IFERROR(__xludf.DUMMYFUNCTION("if(W1277="""","""",if($S1277,""Not aligned w/ a specific learning goal."",W1277&amp;"": ""&amp;vlookup(to_text(W1277),'1.Learning-Goals'!$A$3:$B$100,2,FALSE)))"),"")</f>
        <v/>
      </c>
      <c r="AB1277" s="48"/>
      <c r="AC1277" s="48"/>
      <c r="AD1277" s="48"/>
      <c r="AE1277" s="48"/>
      <c r="AF1277" s="48"/>
      <c r="AG1277" s="48"/>
      <c r="AH1277" s="48"/>
      <c r="AI1277" s="48"/>
    </row>
    <row r="1278">
      <c r="A1278" s="41"/>
      <c r="B1278" s="42" t="str">
        <f t="shared" si="1"/>
        <v/>
      </c>
      <c r="C1278" s="38" t="s">
        <v>3673</v>
      </c>
      <c r="D1278" s="43" t="s">
        <v>3674</v>
      </c>
      <c r="E1278" s="38" t="s">
        <v>3213</v>
      </c>
      <c r="F1278" s="38" t="s">
        <v>3427</v>
      </c>
      <c r="G1278" s="43" t="s">
        <v>65</v>
      </c>
      <c r="H1278" s="38" t="s">
        <v>3215</v>
      </c>
      <c r="I1278" s="43" t="s">
        <v>3428</v>
      </c>
      <c r="J1278" s="43" t="s">
        <v>3650</v>
      </c>
      <c r="K1278" s="43" t="s">
        <v>3675</v>
      </c>
      <c r="L1278" s="43" t="s">
        <v>3676</v>
      </c>
      <c r="M1278" s="43" t="s">
        <v>3677</v>
      </c>
      <c r="N1278" s="43" t="s">
        <v>3678</v>
      </c>
      <c r="O1278" s="38"/>
      <c r="P1278" s="38"/>
      <c r="Q1278" s="45">
        <v>44451.0</v>
      </c>
      <c r="R1278" s="46" t="str">
        <f>IFERROR(__xludf.DUMMYFUNCTION("if(isblank($A1278),"""",REGEXREPLACE($A1278,   "",?(\d),?"",  ""$1""&amp;""-""&amp;$H1278))"),"")</f>
        <v/>
      </c>
      <c r="S1278" s="47" t="b">
        <f t="shared" si="2"/>
        <v>0</v>
      </c>
      <c r="T1278" s="47" t="str">
        <f>IFERROR(__xludf.DUMMYFUNCTION("iferror(split(A1278,"","",TRUE,TRUE),"""")"),"")</f>
        <v/>
      </c>
      <c r="U1278" s="47"/>
      <c r="V1278" s="47"/>
      <c r="W1278" s="47"/>
      <c r="X1278" s="46" t="str">
        <f>IFERROR(__xludf.DUMMYFUNCTION("if(T1278="""","""",if($S1278,""Not aligned w/ a specific learning goal."",T1278&amp;"": ""&amp;vlookup(to_text(T1278),'1.Learning-Goals'!$A$3:$B$100,2,FALSE)))"),"")</f>
        <v/>
      </c>
      <c r="Y1278" s="46" t="str">
        <f>IFERROR(__xludf.DUMMYFUNCTION("if(U1278="""","""",if($S1278,""Not aligned w/ a specific learning goal."",U1278&amp;"": ""&amp;vlookup(to_text(U1278),'1.Learning-Goals'!$A$3:$B$100,2,FALSE)))"),"")</f>
        <v/>
      </c>
      <c r="Z1278" s="46" t="str">
        <f>IFERROR(__xludf.DUMMYFUNCTION("if(V1278="""","""",if($S1278,""Not aligned w/ a specific learning goal."",V1278&amp;"": ""&amp;vlookup(to_text(V1278),'1.Learning-Goals'!$A$3:$B$100,2,FALSE)))"),"")</f>
        <v/>
      </c>
      <c r="AA1278" s="46" t="str">
        <f>IFERROR(__xludf.DUMMYFUNCTION("if(W1278="""","""",if($S1278,""Not aligned w/ a specific learning goal."",W1278&amp;"": ""&amp;vlookup(to_text(W1278),'1.Learning-Goals'!$A$3:$B$100,2,FALSE)))"),"")</f>
        <v/>
      </c>
      <c r="AB1278" s="48"/>
      <c r="AC1278" s="48"/>
      <c r="AD1278" s="48"/>
      <c r="AE1278" s="48"/>
      <c r="AF1278" s="48"/>
      <c r="AG1278" s="48"/>
      <c r="AH1278" s="48"/>
      <c r="AI1278" s="48"/>
    </row>
    <row r="1279">
      <c r="A1279" s="41"/>
      <c r="B1279" s="42" t="str">
        <f t="shared" si="1"/>
        <v/>
      </c>
      <c r="C1279" s="38" t="s">
        <v>3679</v>
      </c>
      <c r="D1279" s="43" t="s">
        <v>3680</v>
      </c>
      <c r="E1279" s="38" t="s">
        <v>3213</v>
      </c>
      <c r="F1279" s="38" t="s">
        <v>3427</v>
      </c>
      <c r="G1279" s="43" t="s">
        <v>65</v>
      </c>
      <c r="H1279" s="38" t="s">
        <v>3215</v>
      </c>
      <c r="I1279" s="43" t="s">
        <v>3428</v>
      </c>
      <c r="J1279" s="43" t="s">
        <v>3650</v>
      </c>
      <c r="K1279" s="43" t="s">
        <v>3681</v>
      </c>
      <c r="L1279" s="43" t="s">
        <v>3682</v>
      </c>
      <c r="M1279" s="43" t="s">
        <v>3683</v>
      </c>
      <c r="N1279" s="43" t="s">
        <v>3684</v>
      </c>
      <c r="O1279" s="38"/>
      <c r="P1279" s="38"/>
      <c r="Q1279" s="45">
        <v>44451.0</v>
      </c>
      <c r="R1279" s="46" t="str">
        <f>IFERROR(__xludf.DUMMYFUNCTION("if(isblank($A1279),"""",REGEXREPLACE($A1279,   "",?(\d),?"",  ""$1""&amp;""-""&amp;$H1279))"),"")</f>
        <v/>
      </c>
      <c r="S1279" s="47" t="b">
        <f t="shared" si="2"/>
        <v>0</v>
      </c>
      <c r="T1279" s="47" t="str">
        <f>IFERROR(__xludf.DUMMYFUNCTION("iferror(split(A1279,"","",TRUE,TRUE),"""")"),"")</f>
        <v/>
      </c>
      <c r="U1279" s="47"/>
      <c r="V1279" s="47"/>
      <c r="W1279" s="47"/>
      <c r="X1279" s="46" t="str">
        <f>IFERROR(__xludf.DUMMYFUNCTION("if(T1279="""","""",if($S1279,""Not aligned w/ a specific learning goal."",T1279&amp;"": ""&amp;vlookup(to_text(T1279),'1.Learning-Goals'!$A$3:$B$100,2,FALSE)))"),"")</f>
        <v/>
      </c>
      <c r="Y1279" s="46" t="str">
        <f>IFERROR(__xludf.DUMMYFUNCTION("if(U1279="""","""",if($S1279,""Not aligned w/ a specific learning goal."",U1279&amp;"": ""&amp;vlookup(to_text(U1279),'1.Learning-Goals'!$A$3:$B$100,2,FALSE)))"),"")</f>
        <v/>
      </c>
      <c r="Z1279" s="46" t="str">
        <f>IFERROR(__xludf.DUMMYFUNCTION("if(V1279="""","""",if($S1279,""Not aligned w/ a specific learning goal."",V1279&amp;"": ""&amp;vlookup(to_text(V1279),'1.Learning-Goals'!$A$3:$B$100,2,FALSE)))"),"")</f>
        <v/>
      </c>
      <c r="AA1279" s="46" t="str">
        <f>IFERROR(__xludf.DUMMYFUNCTION("if(W1279="""","""",if($S1279,""Not aligned w/ a specific learning goal."",W1279&amp;"": ""&amp;vlookup(to_text(W1279),'1.Learning-Goals'!$A$3:$B$100,2,FALSE)))"),"")</f>
        <v/>
      </c>
      <c r="AB1279" s="48"/>
      <c r="AC1279" s="48"/>
      <c r="AD1279" s="48"/>
      <c r="AE1279" s="48"/>
      <c r="AF1279" s="48"/>
      <c r="AG1279" s="48"/>
      <c r="AH1279" s="48"/>
      <c r="AI1279" s="48"/>
    </row>
    <row r="1280">
      <c r="A1280" s="41"/>
      <c r="B1280" s="42" t="str">
        <f t="shared" si="1"/>
        <v/>
      </c>
      <c r="C1280" s="38" t="s">
        <v>3685</v>
      </c>
      <c r="D1280" s="43" t="s">
        <v>3686</v>
      </c>
      <c r="E1280" s="38" t="s">
        <v>3213</v>
      </c>
      <c r="F1280" s="38" t="s">
        <v>3427</v>
      </c>
      <c r="G1280" s="43" t="s">
        <v>60</v>
      </c>
      <c r="H1280" s="38" t="s">
        <v>3215</v>
      </c>
      <c r="I1280" s="43" t="s">
        <v>3428</v>
      </c>
      <c r="J1280" s="43" t="s">
        <v>3687</v>
      </c>
      <c r="K1280" s="43" t="s">
        <v>3688</v>
      </c>
      <c r="L1280" s="43" t="s">
        <v>3689</v>
      </c>
      <c r="M1280" s="43" t="s">
        <v>3690</v>
      </c>
      <c r="N1280" s="43" t="s">
        <v>3691</v>
      </c>
      <c r="O1280" s="38"/>
      <c r="P1280" s="38"/>
      <c r="Q1280" s="45">
        <v>44322.0</v>
      </c>
      <c r="R1280" s="46" t="str">
        <f>IFERROR(__xludf.DUMMYFUNCTION("if(isblank($A1280),"""",REGEXREPLACE($A1280,   "",?(\d),?"",  ""$1""&amp;""-""&amp;$H1280))"),"")</f>
        <v/>
      </c>
      <c r="S1280" s="47" t="b">
        <f t="shared" si="2"/>
        <v>0</v>
      </c>
      <c r="T1280" s="47" t="str">
        <f>IFERROR(__xludf.DUMMYFUNCTION("iferror(split(A1280,"","",TRUE,TRUE),"""")"),"")</f>
        <v/>
      </c>
      <c r="U1280" s="47"/>
      <c r="V1280" s="47"/>
      <c r="W1280" s="47"/>
      <c r="X1280" s="46" t="str">
        <f>IFERROR(__xludf.DUMMYFUNCTION("if(T1280="""","""",if($S1280,""Not aligned w/ a specific learning goal."",T1280&amp;"": ""&amp;vlookup(to_text(T1280),'1.Learning-Goals'!$A$3:$B$100,2,FALSE)))"),"")</f>
        <v/>
      </c>
      <c r="Y1280" s="46" t="str">
        <f>IFERROR(__xludf.DUMMYFUNCTION("if(U1280="""","""",if($S1280,""Not aligned w/ a specific learning goal."",U1280&amp;"": ""&amp;vlookup(to_text(U1280),'1.Learning-Goals'!$A$3:$B$100,2,FALSE)))"),"")</f>
        <v/>
      </c>
      <c r="Z1280" s="46" t="str">
        <f>IFERROR(__xludf.DUMMYFUNCTION("if(V1280="""","""",if($S1280,""Not aligned w/ a specific learning goal."",V1280&amp;"": ""&amp;vlookup(to_text(V1280),'1.Learning-Goals'!$A$3:$B$100,2,FALSE)))"),"")</f>
        <v/>
      </c>
      <c r="AA1280" s="46" t="str">
        <f>IFERROR(__xludf.DUMMYFUNCTION("if(W1280="""","""",if($S1280,""Not aligned w/ a specific learning goal."",W1280&amp;"": ""&amp;vlookup(to_text(W1280),'1.Learning-Goals'!$A$3:$B$100,2,FALSE)))"),"")</f>
        <v/>
      </c>
      <c r="AB1280" s="48"/>
      <c r="AC1280" s="48"/>
      <c r="AD1280" s="48"/>
      <c r="AE1280" s="48"/>
      <c r="AF1280" s="48"/>
      <c r="AG1280" s="48"/>
      <c r="AH1280" s="48"/>
      <c r="AI1280" s="48"/>
    </row>
    <row r="1281">
      <c r="A1281" s="41"/>
      <c r="B1281" s="42" t="str">
        <f t="shared" si="1"/>
        <v/>
      </c>
      <c r="C1281" s="38" t="s">
        <v>3692</v>
      </c>
      <c r="D1281" s="43" t="s">
        <v>3693</v>
      </c>
      <c r="E1281" s="38" t="s">
        <v>3213</v>
      </c>
      <c r="F1281" s="38" t="s">
        <v>3427</v>
      </c>
      <c r="G1281" s="43" t="s">
        <v>60</v>
      </c>
      <c r="H1281" s="38" t="s">
        <v>3215</v>
      </c>
      <c r="I1281" s="43" t="s">
        <v>3428</v>
      </c>
      <c r="J1281" s="43" t="s">
        <v>3687</v>
      </c>
      <c r="K1281" s="43" t="s">
        <v>3694</v>
      </c>
      <c r="L1281" s="43" t="s">
        <v>3695</v>
      </c>
      <c r="M1281" s="43" t="s">
        <v>3696</v>
      </c>
      <c r="N1281" s="43" t="s">
        <v>3697</v>
      </c>
      <c r="O1281" s="38"/>
      <c r="P1281" s="38"/>
      <c r="Q1281" s="45">
        <v>44322.0</v>
      </c>
      <c r="R1281" s="46" t="str">
        <f>IFERROR(__xludf.DUMMYFUNCTION("if(isblank($A1281),"""",REGEXREPLACE($A1281,   "",?(\d),?"",  ""$1""&amp;""-""&amp;$H1281))"),"")</f>
        <v/>
      </c>
      <c r="S1281" s="47" t="b">
        <f t="shared" si="2"/>
        <v>0</v>
      </c>
      <c r="T1281" s="47" t="str">
        <f>IFERROR(__xludf.DUMMYFUNCTION("iferror(split(A1281,"","",TRUE,TRUE),"""")"),"")</f>
        <v/>
      </c>
      <c r="U1281" s="47"/>
      <c r="V1281" s="47"/>
      <c r="W1281" s="47"/>
      <c r="X1281" s="46" t="str">
        <f>IFERROR(__xludf.DUMMYFUNCTION("if(T1281="""","""",if($S1281,""Not aligned w/ a specific learning goal."",T1281&amp;"": ""&amp;vlookup(to_text(T1281),'1.Learning-Goals'!$A$3:$B$100,2,FALSE)))"),"")</f>
        <v/>
      </c>
      <c r="Y1281" s="46" t="str">
        <f>IFERROR(__xludf.DUMMYFUNCTION("if(U1281="""","""",if($S1281,""Not aligned w/ a specific learning goal."",U1281&amp;"": ""&amp;vlookup(to_text(U1281),'1.Learning-Goals'!$A$3:$B$100,2,FALSE)))"),"")</f>
        <v/>
      </c>
      <c r="Z1281" s="46" t="str">
        <f>IFERROR(__xludf.DUMMYFUNCTION("if(V1281="""","""",if($S1281,""Not aligned w/ a specific learning goal."",V1281&amp;"": ""&amp;vlookup(to_text(V1281),'1.Learning-Goals'!$A$3:$B$100,2,FALSE)))"),"")</f>
        <v/>
      </c>
      <c r="AA1281" s="46" t="str">
        <f>IFERROR(__xludf.DUMMYFUNCTION("if(W1281="""","""",if($S1281,""Not aligned w/ a specific learning goal."",W1281&amp;"": ""&amp;vlookup(to_text(W1281),'1.Learning-Goals'!$A$3:$B$100,2,FALSE)))"),"")</f>
        <v/>
      </c>
      <c r="AB1281" s="48"/>
      <c r="AC1281" s="48"/>
      <c r="AD1281" s="48"/>
      <c r="AE1281" s="48"/>
      <c r="AF1281" s="48"/>
      <c r="AG1281" s="48"/>
      <c r="AH1281" s="48"/>
      <c r="AI1281" s="48"/>
    </row>
    <row r="1282">
      <c r="A1282" s="41"/>
      <c r="B1282" s="42" t="str">
        <f t="shared" si="1"/>
        <v/>
      </c>
      <c r="C1282" s="38" t="s">
        <v>3698</v>
      </c>
      <c r="D1282" s="43" t="s">
        <v>3699</v>
      </c>
      <c r="E1282" s="38" t="s">
        <v>3213</v>
      </c>
      <c r="F1282" s="38" t="s">
        <v>3427</v>
      </c>
      <c r="G1282" s="43" t="s">
        <v>65</v>
      </c>
      <c r="H1282" s="38" t="s">
        <v>3215</v>
      </c>
      <c r="I1282" s="43" t="s">
        <v>3428</v>
      </c>
      <c r="J1282" s="43" t="s">
        <v>3687</v>
      </c>
      <c r="K1282" s="43" t="s">
        <v>3700</v>
      </c>
      <c r="L1282" s="43" t="s">
        <v>3701</v>
      </c>
      <c r="M1282" s="43" t="s">
        <v>3702</v>
      </c>
      <c r="N1282" s="43" t="s">
        <v>3703</v>
      </c>
      <c r="O1282" s="38"/>
      <c r="P1282" s="38"/>
      <c r="Q1282" s="45">
        <v>44451.0</v>
      </c>
      <c r="R1282" s="46" t="str">
        <f>IFERROR(__xludf.DUMMYFUNCTION("if(isblank($A1282),"""",REGEXREPLACE($A1282,   "",?(\d),?"",  ""$1""&amp;""-""&amp;$H1282))"),"")</f>
        <v/>
      </c>
      <c r="S1282" s="47" t="b">
        <f t="shared" si="2"/>
        <v>0</v>
      </c>
      <c r="T1282" s="47" t="str">
        <f>IFERROR(__xludf.DUMMYFUNCTION("iferror(split(A1282,"","",TRUE,TRUE),"""")"),"")</f>
        <v/>
      </c>
      <c r="U1282" s="47"/>
      <c r="V1282" s="47"/>
      <c r="W1282" s="47"/>
      <c r="X1282" s="46" t="str">
        <f>IFERROR(__xludf.DUMMYFUNCTION("if(T1282="""","""",if($S1282,""Not aligned w/ a specific learning goal."",T1282&amp;"": ""&amp;vlookup(to_text(T1282),'1.Learning-Goals'!$A$3:$B$100,2,FALSE)))"),"")</f>
        <v/>
      </c>
      <c r="Y1282" s="46" t="str">
        <f>IFERROR(__xludf.DUMMYFUNCTION("if(U1282="""","""",if($S1282,""Not aligned w/ a specific learning goal."",U1282&amp;"": ""&amp;vlookup(to_text(U1282),'1.Learning-Goals'!$A$3:$B$100,2,FALSE)))"),"")</f>
        <v/>
      </c>
      <c r="Z1282" s="46" t="str">
        <f>IFERROR(__xludf.DUMMYFUNCTION("if(V1282="""","""",if($S1282,""Not aligned w/ a specific learning goal."",V1282&amp;"": ""&amp;vlookup(to_text(V1282),'1.Learning-Goals'!$A$3:$B$100,2,FALSE)))"),"")</f>
        <v/>
      </c>
      <c r="AA1282" s="46" t="str">
        <f>IFERROR(__xludf.DUMMYFUNCTION("if(W1282="""","""",if($S1282,""Not aligned w/ a specific learning goal."",W1282&amp;"": ""&amp;vlookup(to_text(W1282),'1.Learning-Goals'!$A$3:$B$100,2,FALSE)))"),"")</f>
        <v/>
      </c>
      <c r="AB1282" s="48"/>
      <c r="AC1282" s="48"/>
      <c r="AD1282" s="48"/>
      <c r="AE1282" s="48"/>
      <c r="AF1282" s="48"/>
      <c r="AG1282" s="48"/>
      <c r="AH1282" s="48"/>
      <c r="AI1282" s="48"/>
    </row>
    <row r="1283">
      <c r="A1283" s="41"/>
      <c r="B1283" s="42" t="str">
        <f t="shared" si="1"/>
        <v/>
      </c>
      <c r="C1283" s="38" t="s">
        <v>3704</v>
      </c>
      <c r="D1283" s="43" t="s">
        <v>3705</v>
      </c>
      <c r="E1283" s="38" t="s">
        <v>3213</v>
      </c>
      <c r="F1283" s="38" t="s">
        <v>3427</v>
      </c>
      <c r="G1283" s="43" t="s">
        <v>65</v>
      </c>
      <c r="H1283" s="38" t="s">
        <v>3215</v>
      </c>
      <c r="I1283" s="43" t="s">
        <v>3428</v>
      </c>
      <c r="J1283" s="43" t="s">
        <v>3687</v>
      </c>
      <c r="K1283" s="43" t="s">
        <v>3706</v>
      </c>
      <c r="L1283" s="43" t="s">
        <v>3707</v>
      </c>
      <c r="M1283" s="43" t="s">
        <v>3708</v>
      </c>
      <c r="N1283" s="43" t="s">
        <v>3709</v>
      </c>
      <c r="O1283" s="38"/>
      <c r="P1283" s="38"/>
      <c r="Q1283" s="45">
        <v>44451.0</v>
      </c>
      <c r="R1283" s="46" t="str">
        <f>IFERROR(__xludf.DUMMYFUNCTION("if(isblank($A1283),"""",REGEXREPLACE($A1283,   "",?(\d),?"",  ""$1""&amp;""-""&amp;$H1283))"),"")</f>
        <v/>
      </c>
      <c r="S1283" s="47" t="b">
        <f t="shared" si="2"/>
        <v>0</v>
      </c>
      <c r="T1283" s="47" t="str">
        <f>IFERROR(__xludf.DUMMYFUNCTION("iferror(split(A1283,"","",TRUE,TRUE),"""")"),"")</f>
        <v/>
      </c>
      <c r="U1283" s="47"/>
      <c r="V1283" s="47"/>
      <c r="W1283" s="47"/>
      <c r="X1283" s="46" t="str">
        <f>IFERROR(__xludf.DUMMYFUNCTION("if(T1283="""","""",if($S1283,""Not aligned w/ a specific learning goal."",T1283&amp;"": ""&amp;vlookup(to_text(T1283),'1.Learning-Goals'!$A$3:$B$100,2,FALSE)))"),"")</f>
        <v/>
      </c>
      <c r="Y1283" s="46" t="str">
        <f>IFERROR(__xludf.DUMMYFUNCTION("if(U1283="""","""",if($S1283,""Not aligned w/ a specific learning goal."",U1283&amp;"": ""&amp;vlookup(to_text(U1283),'1.Learning-Goals'!$A$3:$B$100,2,FALSE)))"),"")</f>
        <v/>
      </c>
      <c r="Z1283" s="46" t="str">
        <f>IFERROR(__xludf.DUMMYFUNCTION("if(V1283="""","""",if($S1283,""Not aligned w/ a specific learning goal."",V1283&amp;"": ""&amp;vlookup(to_text(V1283),'1.Learning-Goals'!$A$3:$B$100,2,FALSE)))"),"")</f>
        <v/>
      </c>
      <c r="AA1283" s="46" t="str">
        <f>IFERROR(__xludf.DUMMYFUNCTION("if(W1283="""","""",if($S1283,""Not aligned w/ a specific learning goal."",W1283&amp;"": ""&amp;vlookup(to_text(W1283),'1.Learning-Goals'!$A$3:$B$100,2,FALSE)))"),"")</f>
        <v/>
      </c>
      <c r="AB1283" s="48"/>
      <c r="AC1283" s="48"/>
      <c r="AD1283" s="48"/>
      <c r="AE1283" s="48"/>
      <c r="AF1283" s="48"/>
      <c r="AG1283" s="48"/>
      <c r="AH1283" s="48"/>
      <c r="AI1283" s="48"/>
    </row>
    <row r="1284">
      <c r="A1284" s="41"/>
      <c r="B1284" s="42" t="str">
        <f t="shared" si="1"/>
        <v/>
      </c>
      <c r="C1284" s="38" t="s">
        <v>3710</v>
      </c>
      <c r="D1284" s="43" t="s">
        <v>3711</v>
      </c>
      <c r="E1284" s="38" t="s">
        <v>3213</v>
      </c>
      <c r="F1284" s="38" t="s">
        <v>3427</v>
      </c>
      <c r="G1284" s="43" t="s">
        <v>65</v>
      </c>
      <c r="H1284" s="38" t="s">
        <v>3215</v>
      </c>
      <c r="I1284" s="43" t="s">
        <v>3428</v>
      </c>
      <c r="J1284" s="43" t="s">
        <v>3687</v>
      </c>
      <c r="K1284" s="43" t="s">
        <v>3712</v>
      </c>
      <c r="L1284" s="43" t="s">
        <v>3713</v>
      </c>
      <c r="M1284" s="43" t="s">
        <v>3714</v>
      </c>
      <c r="N1284" s="43"/>
      <c r="O1284" s="38"/>
      <c r="P1284" s="38"/>
      <c r="Q1284" s="45">
        <v>44451.0</v>
      </c>
      <c r="R1284" s="46" t="str">
        <f>IFERROR(__xludf.DUMMYFUNCTION("if(isblank($A1284),"""",REGEXREPLACE($A1284,   "",?(\d),?"",  ""$1""&amp;""-""&amp;$H1284))"),"")</f>
        <v/>
      </c>
      <c r="S1284" s="47" t="b">
        <f t="shared" si="2"/>
        <v>0</v>
      </c>
      <c r="T1284" s="47" t="str">
        <f>IFERROR(__xludf.DUMMYFUNCTION("iferror(split(A1284,"","",TRUE,TRUE),"""")"),"")</f>
        <v/>
      </c>
      <c r="U1284" s="47"/>
      <c r="V1284" s="47"/>
      <c r="W1284" s="47"/>
      <c r="X1284" s="46" t="str">
        <f>IFERROR(__xludf.DUMMYFUNCTION("if(T1284="""","""",if($S1284,""Not aligned w/ a specific learning goal."",T1284&amp;"": ""&amp;vlookup(to_text(T1284),'1.Learning-Goals'!$A$3:$B$100,2,FALSE)))"),"")</f>
        <v/>
      </c>
      <c r="Y1284" s="46" t="str">
        <f>IFERROR(__xludf.DUMMYFUNCTION("if(U1284="""","""",if($S1284,""Not aligned w/ a specific learning goal."",U1284&amp;"": ""&amp;vlookup(to_text(U1284),'1.Learning-Goals'!$A$3:$B$100,2,FALSE)))"),"")</f>
        <v/>
      </c>
      <c r="Z1284" s="46" t="str">
        <f>IFERROR(__xludf.DUMMYFUNCTION("if(V1284="""","""",if($S1284,""Not aligned w/ a specific learning goal."",V1284&amp;"": ""&amp;vlookup(to_text(V1284),'1.Learning-Goals'!$A$3:$B$100,2,FALSE)))"),"")</f>
        <v/>
      </c>
      <c r="AA1284" s="46" t="str">
        <f>IFERROR(__xludf.DUMMYFUNCTION("if(W1284="""","""",if($S1284,""Not aligned w/ a specific learning goal."",W1284&amp;"": ""&amp;vlookup(to_text(W1284),'1.Learning-Goals'!$A$3:$B$100,2,FALSE)))"),"")</f>
        <v/>
      </c>
      <c r="AB1284" s="48"/>
      <c r="AC1284" s="48"/>
      <c r="AD1284" s="48"/>
      <c r="AE1284" s="48"/>
      <c r="AF1284" s="48"/>
      <c r="AG1284" s="48"/>
      <c r="AH1284" s="48"/>
      <c r="AI1284" s="48"/>
    </row>
    <row r="1285">
      <c r="A1285" s="41"/>
      <c r="B1285" s="42" t="str">
        <f t="shared" si="1"/>
        <v/>
      </c>
      <c r="C1285" s="38" t="s">
        <v>3715</v>
      </c>
      <c r="D1285" s="43" t="s">
        <v>3716</v>
      </c>
      <c r="E1285" s="38" t="s">
        <v>3213</v>
      </c>
      <c r="F1285" s="38" t="s">
        <v>3427</v>
      </c>
      <c r="G1285" s="43" t="s">
        <v>65</v>
      </c>
      <c r="H1285" s="38" t="s">
        <v>3215</v>
      </c>
      <c r="I1285" s="43" t="s">
        <v>3428</v>
      </c>
      <c r="J1285" s="43" t="s">
        <v>3687</v>
      </c>
      <c r="K1285" s="43" t="s">
        <v>3717</v>
      </c>
      <c r="L1285" s="43" t="s">
        <v>3718</v>
      </c>
      <c r="M1285" s="43" t="s">
        <v>3719</v>
      </c>
      <c r="N1285" s="43"/>
      <c r="O1285" s="38"/>
      <c r="P1285" s="38"/>
      <c r="Q1285" s="45">
        <v>44451.0</v>
      </c>
      <c r="R1285" s="46" t="str">
        <f>IFERROR(__xludf.DUMMYFUNCTION("if(isblank($A1285),"""",REGEXREPLACE($A1285,   "",?(\d),?"",  ""$1""&amp;""-""&amp;$H1285))"),"")</f>
        <v/>
      </c>
      <c r="S1285" s="47" t="b">
        <f t="shared" si="2"/>
        <v>0</v>
      </c>
      <c r="T1285" s="47" t="str">
        <f>IFERROR(__xludf.DUMMYFUNCTION("iferror(split(A1285,"","",TRUE,TRUE),"""")"),"")</f>
        <v/>
      </c>
      <c r="U1285" s="47"/>
      <c r="V1285" s="47"/>
      <c r="W1285" s="47"/>
      <c r="X1285" s="46" t="str">
        <f>IFERROR(__xludf.DUMMYFUNCTION("if(T1285="""","""",if($S1285,""Not aligned w/ a specific learning goal."",T1285&amp;"": ""&amp;vlookup(to_text(T1285),'1.Learning-Goals'!$A$3:$B$100,2,FALSE)))"),"")</f>
        <v/>
      </c>
      <c r="Y1285" s="46" t="str">
        <f>IFERROR(__xludf.DUMMYFUNCTION("if(U1285="""","""",if($S1285,""Not aligned w/ a specific learning goal."",U1285&amp;"": ""&amp;vlookup(to_text(U1285),'1.Learning-Goals'!$A$3:$B$100,2,FALSE)))"),"")</f>
        <v/>
      </c>
      <c r="Z1285" s="46" t="str">
        <f>IFERROR(__xludf.DUMMYFUNCTION("if(V1285="""","""",if($S1285,""Not aligned w/ a specific learning goal."",V1285&amp;"": ""&amp;vlookup(to_text(V1285),'1.Learning-Goals'!$A$3:$B$100,2,FALSE)))"),"")</f>
        <v/>
      </c>
      <c r="AA1285" s="46" t="str">
        <f>IFERROR(__xludf.DUMMYFUNCTION("if(W1285="""","""",if($S1285,""Not aligned w/ a specific learning goal."",W1285&amp;"": ""&amp;vlookup(to_text(W1285),'1.Learning-Goals'!$A$3:$B$100,2,FALSE)))"),"")</f>
        <v/>
      </c>
      <c r="AB1285" s="48"/>
      <c r="AC1285" s="48"/>
      <c r="AD1285" s="48"/>
      <c r="AE1285" s="48"/>
      <c r="AF1285" s="48"/>
      <c r="AG1285" s="48"/>
      <c r="AH1285" s="48"/>
      <c r="AI1285" s="48"/>
    </row>
    <row r="1286">
      <c r="A1286" s="41"/>
      <c r="B1286" s="42" t="str">
        <f t="shared" si="1"/>
        <v/>
      </c>
      <c r="C1286" s="38" t="s">
        <v>3720</v>
      </c>
      <c r="D1286" s="43" t="s">
        <v>3721</v>
      </c>
      <c r="E1286" s="38" t="s">
        <v>3213</v>
      </c>
      <c r="F1286" s="38" t="s">
        <v>3427</v>
      </c>
      <c r="G1286" s="43" t="s">
        <v>60</v>
      </c>
      <c r="H1286" s="38" t="s">
        <v>3215</v>
      </c>
      <c r="I1286" s="43" t="s">
        <v>3428</v>
      </c>
      <c r="J1286" s="43" t="s">
        <v>3722</v>
      </c>
      <c r="K1286" s="43" t="s">
        <v>3694</v>
      </c>
      <c r="L1286" s="43" t="s">
        <v>3695</v>
      </c>
      <c r="M1286" s="43" t="s">
        <v>3696</v>
      </c>
      <c r="N1286" s="43" t="s">
        <v>3697</v>
      </c>
      <c r="O1286" s="38"/>
      <c r="P1286" s="38"/>
      <c r="Q1286" s="45">
        <v>44322.0</v>
      </c>
      <c r="R1286" s="46" t="str">
        <f>IFERROR(__xludf.DUMMYFUNCTION("if(isblank($A1286),"""",REGEXREPLACE($A1286,   "",?(\d),?"",  ""$1""&amp;""-""&amp;$H1286))"),"")</f>
        <v/>
      </c>
      <c r="S1286" s="47" t="b">
        <f t="shared" si="2"/>
        <v>0</v>
      </c>
      <c r="T1286" s="47" t="str">
        <f>IFERROR(__xludf.DUMMYFUNCTION("iferror(split(A1286,"","",TRUE,TRUE),"""")"),"")</f>
        <v/>
      </c>
      <c r="U1286" s="47"/>
      <c r="V1286" s="47"/>
      <c r="W1286" s="47"/>
      <c r="X1286" s="46" t="str">
        <f>IFERROR(__xludf.DUMMYFUNCTION("if(T1286="""","""",if($S1286,""Not aligned w/ a specific learning goal."",T1286&amp;"": ""&amp;vlookup(to_text(T1286),'1.Learning-Goals'!$A$3:$B$100,2,FALSE)))"),"")</f>
        <v/>
      </c>
      <c r="Y1286" s="46" t="str">
        <f>IFERROR(__xludf.DUMMYFUNCTION("if(U1286="""","""",if($S1286,""Not aligned w/ a specific learning goal."",U1286&amp;"": ""&amp;vlookup(to_text(U1286),'1.Learning-Goals'!$A$3:$B$100,2,FALSE)))"),"")</f>
        <v/>
      </c>
      <c r="Z1286" s="46" t="str">
        <f>IFERROR(__xludf.DUMMYFUNCTION("if(V1286="""","""",if($S1286,""Not aligned w/ a specific learning goal."",V1286&amp;"": ""&amp;vlookup(to_text(V1286),'1.Learning-Goals'!$A$3:$B$100,2,FALSE)))"),"")</f>
        <v/>
      </c>
      <c r="AA1286" s="46" t="str">
        <f>IFERROR(__xludf.DUMMYFUNCTION("if(W1286="""","""",if($S1286,""Not aligned w/ a specific learning goal."",W1286&amp;"": ""&amp;vlookup(to_text(W1286),'1.Learning-Goals'!$A$3:$B$100,2,FALSE)))"),"")</f>
        <v/>
      </c>
      <c r="AB1286" s="48"/>
      <c r="AC1286" s="48"/>
      <c r="AD1286" s="48"/>
      <c r="AE1286" s="48"/>
      <c r="AF1286" s="48"/>
      <c r="AG1286" s="48"/>
      <c r="AH1286" s="48"/>
      <c r="AI1286" s="48"/>
    </row>
    <row r="1287">
      <c r="A1287" s="41"/>
      <c r="B1287" s="42" t="str">
        <f t="shared" si="1"/>
        <v/>
      </c>
      <c r="C1287" s="38" t="s">
        <v>3723</v>
      </c>
      <c r="D1287" s="43" t="s">
        <v>3724</v>
      </c>
      <c r="E1287" s="38" t="s">
        <v>3213</v>
      </c>
      <c r="F1287" s="38" t="s">
        <v>3427</v>
      </c>
      <c r="G1287" s="43" t="s">
        <v>60</v>
      </c>
      <c r="H1287" s="38" t="s">
        <v>3215</v>
      </c>
      <c r="I1287" s="43" t="s">
        <v>3428</v>
      </c>
      <c r="J1287" s="43" t="s">
        <v>3722</v>
      </c>
      <c r="K1287" s="43" t="s">
        <v>3694</v>
      </c>
      <c r="L1287" s="43" t="s">
        <v>3695</v>
      </c>
      <c r="M1287" s="43" t="s">
        <v>3696</v>
      </c>
      <c r="N1287" s="43" t="s">
        <v>3697</v>
      </c>
      <c r="O1287" s="38"/>
      <c r="P1287" s="38"/>
      <c r="Q1287" s="45">
        <v>44322.0</v>
      </c>
      <c r="R1287" s="46" t="str">
        <f>IFERROR(__xludf.DUMMYFUNCTION("if(isblank($A1287),"""",REGEXREPLACE($A1287,   "",?(\d),?"",  ""$1""&amp;""-""&amp;$H1287))"),"")</f>
        <v/>
      </c>
      <c r="S1287" s="47" t="b">
        <f t="shared" si="2"/>
        <v>0</v>
      </c>
      <c r="T1287" s="47" t="str">
        <f>IFERROR(__xludf.DUMMYFUNCTION("iferror(split(A1287,"","",TRUE,TRUE),"""")"),"")</f>
        <v/>
      </c>
      <c r="U1287" s="47"/>
      <c r="V1287" s="47"/>
      <c r="W1287" s="47"/>
      <c r="X1287" s="46" t="str">
        <f>IFERROR(__xludf.DUMMYFUNCTION("if(T1287="""","""",if($S1287,""Not aligned w/ a specific learning goal."",T1287&amp;"": ""&amp;vlookup(to_text(T1287),'1.Learning-Goals'!$A$3:$B$100,2,FALSE)))"),"")</f>
        <v/>
      </c>
      <c r="Y1287" s="46" t="str">
        <f>IFERROR(__xludf.DUMMYFUNCTION("if(U1287="""","""",if($S1287,""Not aligned w/ a specific learning goal."",U1287&amp;"": ""&amp;vlookup(to_text(U1287),'1.Learning-Goals'!$A$3:$B$100,2,FALSE)))"),"")</f>
        <v/>
      </c>
      <c r="Z1287" s="46" t="str">
        <f>IFERROR(__xludf.DUMMYFUNCTION("if(V1287="""","""",if($S1287,""Not aligned w/ a specific learning goal."",V1287&amp;"": ""&amp;vlookup(to_text(V1287),'1.Learning-Goals'!$A$3:$B$100,2,FALSE)))"),"")</f>
        <v/>
      </c>
      <c r="AA1287" s="46" t="str">
        <f>IFERROR(__xludf.DUMMYFUNCTION("if(W1287="""","""",if($S1287,""Not aligned w/ a specific learning goal."",W1287&amp;"": ""&amp;vlookup(to_text(W1287),'1.Learning-Goals'!$A$3:$B$100,2,FALSE)))"),"")</f>
        <v/>
      </c>
      <c r="AB1287" s="48"/>
      <c r="AC1287" s="48"/>
      <c r="AD1287" s="48"/>
      <c r="AE1287" s="48"/>
      <c r="AF1287" s="48"/>
      <c r="AG1287" s="48"/>
      <c r="AH1287" s="48"/>
      <c r="AI1287" s="48"/>
    </row>
    <row r="1288">
      <c r="A1288" s="41"/>
      <c r="B1288" s="42" t="str">
        <f t="shared" si="1"/>
        <v/>
      </c>
      <c r="C1288" s="38" t="s">
        <v>3725</v>
      </c>
      <c r="D1288" s="43" t="s">
        <v>3726</v>
      </c>
      <c r="E1288" s="38" t="s">
        <v>3213</v>
      </c>
      <c r="F1288" s="38" t="s">
        <v>3427</v>
      </c>
      <c r="G1288" s="43" t="s">
        <v>60</v>
      </c>
      <c r="H1288" s="38" t="s">
        <v>3215</v>
      </c>
      <c r="I1288" s="43" t="s">
        <v>3428</v>
      </c>
      <c r="J1288" s="43" t="s">
        <v>3722</v>
      </c>
      <c r="K1288" s="43" t="s">
        <v>3694</v>
      </c>
      <c r="L1288" s="43" t="s">
        <v>3695</v>
      </c>
      <c r="M1288" s="43" t="s">
        <v>3696</v>
      </c>
      <c r="N1288" s="43" t="s">
        <v>3697</v>
      </c>
      <c r="O1288" s="38"/>
      <c r="P1288" s="38"/>
      <c r="Q1288" s="45">
        <v>44322.0</v>
      </c>
      <c r="R1288" s="46" t="str">
        <f>IFERROR(__xludf.DUMMYFUNCTION("if(isblank($A1288),"""",REGEXREPLACE($A1288,   "",?(\d),?"",  ""$1""&amp;""-""&amp;$H1288))"),"")</f>
        <v/>
      </c>
      <c r="S1288" s="47" t="b">
        <f t="shared" si="2"/>
        <v>0</v>
      </c>
      <c r="T1288" s="47" t="str">
        <f>IFERROR(__xludf.DUMMYFUNCTION("iferror(split(A1288,"","",TRUE,TRUE),"""")"),"")</f>
        <v/>
      </c>
      <c r="U1288" s="47"/>
      <c r="V1288" s="47"/>
      <c r="W1288" s="47"/>
      <c r="X1288" s="46" t="str">
        <f>IFERROR(__xludf.DUMMYFUNCTION("if(T1288="""","""",if($S1288,""Not aligned w/ a specific learning goal."",T1288&amp;"": ""&amp;vlookup(to_text(T1288),'1.Learning-Goals'!$A$3:$B$100,2,FALSE)))"),"")</f>
        <v/>
      </c>
      <c r="Y1288" s="46" t="str">
        <f>IFERROR(__xludf.DUMMYFUNCTION("if(U1288="""","""",if($S1288,""Not aligned w/ a specific learning goal."",U1288&amp;"": ""&amp;vlookup(to_text(U1288),'1.Learning-Goals'!$A$3:$B$100,2,FALSE)))"),"")</f>
        <v/>
      </c>
      <c r="Z1288" s="46" t="str">
        <f>IFERROR(__xludf.DUMMYFUNCTION("if(V1288="""","""",if($S1288,""Not aligned w/ a specific learning goal."",V1288&amp;"": ""&amp;vlookup(to_text(V1288),'1.Learning-Goals'!$A$3:$B$100,2,FALSE)))"),"")</f>
        <v/>
      </c>
      <c r="AA1288" s="46" t="str">
        <f>IFERROR(__xludf.DUMMYFUNCTION("if(W1288="""","""",if($S1288,""Not aligned w/ a specific learning goal."",W1288&amp;"": ""&amp;vlookup(to_text(W1288),'1.Learning-Goals'!$A$3:$B$100,2,FALSE)))"),"")</f>
        <v/>
      </c>
      <c r="AB1288" s="48"/>
      <c r="AC1288" s="48"/>
      <c r="AD1288" s="48"/>
      <c r="AE1288" s="48"/>
      <c r="AF1288" s="48"/>
      <c r="AG1288" s="48"/>
      <c r="AH1288" s="48"/>
      <c r="AI1288" s="48"/>
    </row>
    <row r="1289">
      <c r="A1289" s="41"/>
      <c r="B1289" s="42" t="str">
        <f t="shared" si="1"/>
        <v/>
      </c>
      <c r="C1289" s="38" t="s">
        <v>3727</v>
      </c>
      <c r="D1289" s="43" t="s">
        <v>3728</v>
      </c>
      <c r="E1289" s="38" t="s">
        <v>3213</v>
      </c>
      <c r="F1289" s="38" t="s">
        <v>3427</v>
      </c>
      <c r="G1289" s="43" t="s">
        <v>60</v>
      </c>
      <c r="H1289" s="38" t="s">
        <v>3215</v>
      </c>
      <c r="I1289" s="43" t="s">
        <v>3428</v>
      </c>
      <c r="J1289" s="43" t="s">
        <v>3722</v>
      </c>
      <c r="K1289" s="43" t="s">
        <v>3694</v>
      </c>
      <c r="L1289" s="43" t="s">
        <v>3695</v>
      </c>
      <c r="M1289" s="43" t="s">
        <v>3696</v>
      </c>
      <c r="N1289" s="43" t="s">
        <v>3697</v>
      </c>
      <c r="O1289" s="38"/>
      <c r="P1289" s="38"/>
      <c r="Q1289" s="45">
        <v>44322.0</v>
      </c>
      <c r="R1289" s="46" t="str">
        <f>IFERROR(__xludf.DUMMYFUNCTION("if(isblank($A1289),"""",REGEXREPLACE($A1289,   "",?(\d),?"",  ""$1""&amp;""-""&amp;$H1289))"),"")</f>
        <v/>
      </c>
      <c r="S1289" s="47" t="b">
        <f t="shared" si="2"/>
        <v>0</v>
      </c>
      <c r="T1289" s="47" t="str">
        <f>IFERROR(__xludf.DUMMYFUNCTION("iferror(split(A1289,"","",TRUE,TRUE),"""")"),"")</f>
        <v/>
      </c>
      <c r="U1289" s="47"/>
      <c r="V1289" s="47"/>
      <c r="W1289" s="47"/>
      <c r="X1289" s="46" t="str">
        <f>IFERROR(__xludf.DUMMYFUNCTION("if(T1289="""","""",if($S1289,""Not aligned w/ a specific learning goal."",T1289&amp;"": ""&amp;vlookup(to_text(T1289),'1.Learning-Goals'!$A$3:$B$100,2,FALSE)))"),"")</f>
        <v/>
      </c>
      <c r="Y1289" s="46" t="str">
        <f>IFERROR(__xludf.DUMMYFUNCTION("if(U1289="""","""",if($S1289,""Not aligned w/ a specific learning goal."",U1289&amp;"": ""&amp;vlookup(to_text(U1289),'1.Learning-Goals'!$A$3:$B$100,2,FALSE)))"),"")</f>
        <v/>
      </c>
      <c r="Z1289" s="46" t="str">
        <f>IFERROR(__xludf.DUMMYFUNCTION("if(V1289="""","""",if($S1289,""Not aligned w/ a specific learning goal."",V1289&amp;"": ""&amp;vlookup(to_text(V1289),'1.Learning-Goals'!$A$3:$B$100,2,FALSE)))"),"")</f>
        <v/>
      </c>
      <c r="AA1289" s="46" t="str">
        <f>IFERROR(__xludf.DUMMYFUNCTION("if(W1289="""","""",if($S1289,""Not aligned w/ a specific learning goal."",W1289&amp;"": ""&amp;vlookup(to_text(W1289),'1.Learning-Goals'!$A$3:$B$100,2,FALSE)))"),"")</f>
        <v/>
      </c>
      <c r="AB1289" s="48"/>
      <c r="AC1289" s="48"/>
      <c r="AD1289" s="48"/>
      <c r="AE1289" s="48"/>
      <c r="AF1289" s="48"/>
      <c r="AG1289" s="48"/>
      <c r="AH1289" s="48"/>
      <c r="AI1289" s="48"/>
    </row>
    <row r="1290">
      <c r="A1290" s="41"/>
      <c r="B1290" s="42" t="str">
        <f t="shared" si="1"/>
        <v/>
      </c>
      <c r="C1290" s="38" t="s">
        <v>3729</v>
      </c>
      <c r="D1290" s="43" t="s">
        <v>3730</v>
      </c>
      <c r="E1290" s="38" t="s">
        <v>3213</v>
      </c>
      <c r="F1290" s="38" t="s">
        <v>3427</v>
      </c>
      <c r="G1290" s="43" t="s">
        <v>65</v>
      </c>
      <c r="H1290" s="38" t="s">
        <v>3215</v>
      </c>
      <c r="I1290" s="43" t="s">
        <v>3428</v>
      </c>
      <c r="J1290" s="43" t="s">
        <v>3722</v>
      </c>
      <c r="K1290" s="43" t="s">
        <v>3700</v>
      </c>
      <c r="L1290" s="43" t="s">
        <v>3701</v>
      </c>
      <c r="M1290" s="43" t="s">
        <v>3702</v>
      </c>
      <c r="N1290" s="43" t="s">
        <v>3703</v>
      </c>
      <c r="O1290" s="38"/>
      <c r="P1290" s="38"/>
      <c r="Q1290" s="45">
        <v>44451.0</v>
      </c>
      <c r="R1290" s="46" t="str">
        <f>IFERROR(__xludf.DUMMYFUNCTION("if(isblank($A1290),"""",REGEXREPLACE($A1290,   "",?(\d),?"",  ""$1""&amp;""-""&amp;$H1290))"),"")</f>
        <v/>
      </c>
      <c r="S1290" s="47" t="b">
        <f t="shared" si="2"/>
        <v>0</v>
      </c>
      <c r="T1290" s="47" t="str">
        <f>IFERROR(__xludf.DUMMYFUNCTION("iferror(split(A1290,"","",TRUE,TRUE),"""")"),"")</f>
        <v/>
      </c>
      <c r="U1290" s="47"/>
      <c r="V1290" s="47"/>
      <c r="W1290" s="47"/>
      <c r="X1290" s="46" t="str">
        <f>IFERROR(__xludf.DUMMYFUNCTION("if(T1290="""","""",if($S1290,""Not aligned w/ a specific learning goal."",T1290&amp;"": ""&amp;vlookup(to_text(T1290),'1.Learning-Goals'!$A$3:$B$100,2,FALSE)))"),"")</f>
        <v/>
      </c>
      <c r="Y1290" s="46" t="str">
        <f>IFERROR(__xludf.DUMMYFUNCTION("if(U1290="""","""",if($S1290,""Not aligned w/ a specific learning goal."",U1290&amp;"": ""&amp;vlookup(to_text(U1290),'1.Learning-Goals'!$A$3:$B$100,2,FALSE)))"),"")</f>
        <v/>
      </c>
      <c r="Z1290" s="46" t="str">
        <f>IFERROR(__xludf.DUMMYFUNCTION("if(V1290="""","""",if($S1290,""Not aligned w/ a specific learning goal."",V1290&amp;"": ""&amp;vlookup(to_text(V1290),'1.Learning-Goals'!$A$3:$B$100,2,FALSE)))"),"")</f>
        <v/>
      </c>
      <c r="AA1290" s="46" t="str">
        <f>IFERROR(__xludf.DUMMYFUNCTION("if(W1290="""","""",if($S1290,""Not aligned w/ a specific learning goal."",W1290&amp;"": ""&amp;vlookup(to_text(W1290),'1.Learning-Goals'!$A$3:$B$100,2,FALSE)))"),"")</f>
        <v/>
      </c>
      <c r="AB1290" s="48"/>
      <c r="AC1290" s="48"/>
      <c r="AD1290" s="48"/>
      <c r="AE1290" s="48"/>
      <c r="AF1290" s="48"/>
      <c r="AG1290" s="48"/>
      <c r="AH1290" s="48"/>
      <c r="AI1290" s="48"/>
    </row>
    <row r="1291">
      <c r="A1291" s="41"/>
      <c r="B1291" s="42" t="str">
        <f t="shared" si="1"/>
        <v/>
      </c>
      <c r="C1291" s="38" t="s">
        <v>3731</v>
      </c>
      <c r="D1291" s="43" t="s">
        <v>3732</v>
      </c>
      <c r="E1291" s="38" t="s">
        <v>3213</v>
      </c>
      <c r="F1291" s="38" t="s">
        <v>3427</v>
      </c>
      <c r="G1291" s="43" t="s">
        <v>65</v>
      </c>
      <c r="H1291" s="38" t="s">
        <v>3215</v>
      </c>
      <c r="I1291" s="43" t="s">
        <v>3428</v>
      </c>
      <c r="J1291" s="43" t="s">
        <v>3722</v>
      </c>
      <c r="K1291" s="43" t="s">
        <v>3733</v>
      </c>
      <c r="L1291" s="43" t="s">
        <v>3734</v>
      </c>
      <c r="M1291" s="43" t="s">
        <v>3735</v>
      </c>
      <c r="N1291" s="43" t="s">
        <v>3736</v>
      </c>
      <c r="O1291" s="38"/>
      <c r="P1291" s="38"/>
      <c r="Q1291" s="45">
        <v>44451.0</v>
      </c>
      <c r="R1291" s="46" t="str">
        <f>IFERROR(__xludf.DUMMYFUNCTION("if(isblank($A1291),"""",REGEXREPLACE($A1291,   "",?(\d),?"",  ""$1""&amp;""-""&amp;$H1291))"),"")</f>
        <v/>
      </c>
      <c r="S1291" s="47" t="b">
        <f t="shared" si="2"/>
        <v>0</v>
      </c>
      <c r="T1291" s="47" t="str">
        <f>IFERROR(__xludf.DUMMYFUNCTION("iferror(split(A1291,"","",TRUE,TRUE),"""")"),"")</f>
        <v/>
      </c>
      <c r="U1291" s="47"/>
      <c r="V1291" s="47"/>
      <c r="W1291" s="47"/>
      <c r="X1291" s="46" t="str">
        <f>IFERROR(__xludf.DUMMYFUNCTION("if(T1291="""","""",if($S1291,""Not aligned w/ a specific learning goal."",T1291&amp;"": ""&amp;vlookup(to_text(T1291),'1.Learning-Goals'!$A$3:$B$100,2,FALSE)))"),"")</f>
        <v/>
      </c>
      <c r="Y1291" s="46" t="str">
        <f>IFERROR(__xludf.DUMMYFUNCTION("if(U1291="""","""",if($S1291,""Not aligned w/ a specific learning goal."",U1291&amp;"": ""&amp;vlookup(to_text(U1291),'1.Learning-Goals'!$A$3:$B$100,2,FALSE)))"),"")</f>
        <v/>
      </c>
      <c r="Z1291" s="46" t="str">
        <f>IFERROR(__xludf.DUMMYFUNCTION("if(V1291="""","""",if($S1291,""Not aligned w/ a specific learning goal."",V1291&amp;"": ""&amp;vlookup(to_text(V1291),'1.Learning-Goals'!$A$3:$B$100,2,FALSE)))"),"")</f>
        <v/>
      </c>
      <c r="AA1291" s="46" t="str">
        <f>IFERROR(__xludf.DUMMYFUNCTION("if(W1291="""","""",if($S1291,""Not aligned w/ a specific learning goal."",W1291&amp;"": ""&amp;vlookup(to_text(W1291),'1.Learning-Goals'!$A$3:$B$100,2,FALSE)))"),"")</f>
        <v/>
      </c>
      <c r="AB1291" s="48"/>
      <c r="AC1291" s="48"/>
      <c r="AD1291" s="48"/>
      <c r="AE1291" s="48"/>
      <c r="AF1291" s="48"/>
      <c r="AG1291" s="48"/>
      <c r="AH1291" s="48"/>
      <c r="AI1291" s="48"/>
    </row>
    <row r="1292">
      <c r="A1292" s="41"/>
      <c r="B1292" s="42" t="str">
        <f t="shared" si="1"/>
        <v/>
      </c>
      <c r="C1292" s="38" t="s">
        <v>3737</v>
      </c>
      <c r="D1292" s="43" t="s">
        <v>3738</v>
      </c>
      <c r="E1292" s="38" t="s">
        <v>3213</v>
      </c>
      <c r="F1292" s="38" t="s">
        <v>3427</v>
      </c>
      <c r="G1292" s="43" t="s">
        <v>65</v>
      </c>
      <c r="H1292" s="38" t="s">
        <v>3215</v>
      </c>
      <c r="I1292" s="43" t="s">
        <v>3428</v>
      </c>
      <c r="J1292" s="43" t="s">
        <v>3722</v>
      </c>
      <c r="K1292" s="43" t="s">
        <v>3675</v>
      </c>
      <c r="L1292" s="43" t="s">
        <v>3676</v>
      </c>
      <c r="M1292" s="43" t="s">
        <v>3677</v>
      </c>
      <c r="N1292" s="43" t="s">
        <v>3678</v>
      </c>
      <c r="O1292" s="38"/>
      <c r="P1292" s="38"/>
      <c r="Q1292" s="45">
        <v>44451.0</v>
      </c>
      <c r="R1292" s="46" t="str">
        <f>IFERROR(__xludf.DUMMYFUNCTION("if(isblank($A1292),"""",REGEXREPLACE($A1292,   "",?(\d),?"",  ""$1""&amp;""-""&amp;$H1292))"),"")</f>
        <v/>
      </c>
      <c r="S1292" s="47" t="b">
        <f t="shared" si="2"/>
        <v>0</v>
      </c>
      <c r="T1292" s="47" t="str">
        <f>IFERROR(__xludf.DUMMYFUNCTION("iferror(split(A1292,"","",TRUE,TRUE),"""")"),"")</f>
        <v/>
      </c>
      <c r="U1292" s="47"/>
      <c r="V1292" s="47"/>
      <c r="W1292" s="47"/>
      <c r="X1292" s="46" t="str">
        <f>IFERROR(__xludf.DUMMYFUNCTION("if(T1292="""","""",if($S1292,""Not aligned w/ a specific learning goal."",T1292&amp;"": ""&amp;vlookup(to_text(T1292),'1.Learning-Goals'!$A$3:$B$100,2,FALSE)))"),"")</f>
        <v/>
      </c>
      <c r="Y1292" s="46" t="str">
        <f>IFERROR(__xludf.DUMMYFUNCTION("if(U1292="""","""",if($S1292,""Not aligned w/ a specific learning goal."",U1292&amp;"": ""&amp;vlookup(to_text(U1292),'1.Learning-Goals'!$A$3:$B$100,2,FALSE)))"),"")</f>
        <v/>
      </c>
      <c r="Z1292" s="46" t="str">
        <f>IFERROR(__xludf.DUMMYFUNCTION("if(V1292="""","""",if($S1292,""Not aligned w/ a specific learning goal."",V1292&amp;"": ""&amp;vlookup(to_text(V1292),'1.Learning-Goals'!$A$3:$B$100,2,FALSE)))"),"")</f>
        <v/>
      </c>
      <c r="AA1292" s="46" t="str">
        <f>IFERROR(__xludf.DUMMYFUNCTION("if(W1292="""","""",if($S1292,""Not aligned w/ a specific learning goal."",W1292&amp;"": ""&amp;vlookup(to_text(W1292),'1.Learning-Goals'!$A$3:$B$100,2,FALSE)))"),"")</f>
        <v/>
      </c>
      <c r="AB1292" s="48"/>
      <c r="AC1292" s="48"/>
      <c r="AD1292" s="48"/>
      <c r="AE1292" s="48"/>
      <c r="AF1292" s="48"/>
      <c r="AG1292" s="48"/>
      <c r="AH1292" s="48"/>
      <c r="AI1292" s="48"/>
    </row>
    <row r="1293">
      <c r="A1293" s="41"/>
      <c r="B1293" s="42" t="str">
        <f t="shared" si="1"/>
        <v/>
      </c>
      <c r="C1293" s="38" t="s">
        <v>3739</v>
      </c>
      <c r="D1293" s="43" t="s">
        <v>3740</v>
      </c>
      <c r="E1293" s="38" t="s">
        <v>3213</v>
      </c>
      <c r="F1293" s="38" t="s">
        <v>3427</v>
      </c>
      <c r="G1293" s="43" t="s">
        <v>65</v>
      </c>
      <c r="H1293" s="38" t="s">
        <v>3215</v>
      </c>
      <c r="I1293" s="43" t="s">
        <v>3428</v>
      </c>
      <c r="J1293" s="43" t="s">
        <v>3722</v>
      </c>
      <c r="K1293" s="43" t="s">
        <v>3741</v>
      </c>
      <c r="L1293" s="43" t="s">
        <v>3742</v>
      </c>
      <c r="M1293" s="43" t="s">
        <v>3743</v>
      </c>
      <c r="N1293" s="43"/>
      <c r="O1293" s="38"/>
      <c r="P1293" s="38"/>
      <c r="Q1293" s="45">
        <v>44451.0</v>
      </c>
      <c r="R1293" s="46" t="str">
        <f>IFERROR(__xludf.DUMMYFUNCTION("if(isblank($A1293),"""",REGEXREPLACE($A1293,   "",?(\d),?"",  ""$1""&amp;""-""&amp;$H1293))"),"")</f>
        <v/>
      </c>
      <c r="S1293" s="47" t="b">
        <f t="shared" si="2"/>
        <v>0</v>
      </c>
      <c r="T1293" s="47" t="str">
        <f>IFERROR(__xludf.DUMMYFUNCTION("iferror(split(A1293,"","",TRUE,TRUE),"""")"),"")</f>
        <v/>
      </c>
      <c r="U1293" s="47"/>
      <c r="V1293" s="47"/>
      <c r="W1293" s="47"/>
      <c r="X1293" s="46" t="str">
        <f>IFERROR(__xludf.DUMMYFUNCTION("if(T1293="""","""",if($S1293,""Not aligned w/ a specific learning goal."",T1293&amp;"": ""&amp;vlookup(to_text(T1293),'1.Learning-Goals'!$A$3:$B$100,2,FALSE)))"),"")</f>
        <v/>
      </c>
      <c r="Y1293" s="46" t="str">
        <f>IFERROR(__xludf.DUMMYFUNCTION("if(U1293="""","""",if($S1293,""Not aligned w/ a specific learning goal."",U1293&amp;"": ""&amp;vlookup(to_text(U1293),'1.Learning-Goals'!$A$3:$B$100,2,FALSE)))"),"")</f>
        <v/>
      </c>
      <c r="Z1293" s="46" t="str">
        <f>IFERROR(__xludf.DUMMYFUNCTION("if(V1293="""","""",if($S1293,""Not aligned w/ a specific learning goal."",V1293&amp;"": ""&amp;vlookup(to_text(V1293),'1.Learning-Goals'!$A$3:$B$100,2,FALSE)))"),"")</f>
        <v/>
      </c>
      <c r="AA1293" s="46" t="str">
        <f>IFERROR(__xludf.DUMMYFUNCTION("if(W1293="""","""",if($S1293,""Not aligned w/ a specific learning goal."",W1293&amp;"": ""&amp;vlookup(to_text(W1293),'1.Learning-Goals'!$A$3:$B$100,2,FALSE)))"),"")</f>
        <v/>
      </c>
      <c r="AB1293" s="48"/>
      <c r="AC1293" s="48"/>
      <c r="AD1293" s="48"/>
      <c r="AE1293" s="48"/>
      <c r="AF1293" s="48"/>
      <c r="AG1293" s="48"/>
      <c r="AH1293" s="48"/>
      <c r="AI1293" s="48"/>
    </row>
    <row r="1294">
      <c r="A1294" s="41"/>
      <c r="B1294" s="42" t="str">
        <f t="shared" si="1"/>
        <v/>
      </c>
      <c r="C1294" s="38" t="s">
        <v>3744</v>
      </c>
      <c r="D1294" s="43" t="s">
        <v>3745</v>
      </c>
      <c r="E1294" s="38" t="s">
        <v>3213</v>
      </c>
      <c r="F1294" s="38" t="s">
        <v>3427</v>
      </c>
      <c r="G1294" s="43" t="s">
        <v>60</v>
      </c>
      <c r="H1294" s="38" t="s">
        <v>3215</v>
      </c>
      <c r="I1294" s="43" t="s">
        <v>3428</v>
      </c>
      <c r="J1294" s="43" t="s">
        <v>3746</v>
      </c>
      <c r="K1294" s="43" t="s">
        <v>3747</v>
      </c>
      <c r="L1294" s="43" t="s">
        <v>3748</v>
      </c>
      <c r="M1294" s="43" t="s">
        <v>3749</v>
      </c>
      <c r="N1294" s="43" t="s">
        <v>3750</v>
      </c>
      <c r="O1294" s="38"/>
      <c r="P1294" s="38"/>
      <c r="Q1294" s="45">
        <v>44322.0</v>
      </c>
      <c r="R1294" s="46" t="str">
        <f>IFERROR(__xludf.DUMMYFUNCTION("if(isblank($A1294),"""",REGEXREPLACE($A1294,   "",?(\d),?"",  ""$1""&amp;""-""&amp;$H1294))"),"")</f>
        <v/>
      </c>
      <c r="S1294" s="47" t="b">
        <f t="shared" si="2"/>
        <v>0</v>
      </c>
      <c r="T1294" s="47" t="str">
        <f>IFERROR(__xludf.DUMMYFUNCTION("iferror(split(A1294,"","",TRUE,TRUE),"""")"),"")</f>
        <v/>
      </c>
      <c r="U1294" s="47"/>
      <c r="V1294" s="47"/>
      <c r="W1294" s="47"/>
      <c r="X1294" s="46" t="str">
        <f>IFERROR(__xludf.DUMMYFUNCTION("if(T1294="""","""",if($S1294,""Not aligned w/ a specific learning goal."",T1294&amp;"": ""&amp;vlookup(to_text(T1294),'1.Learning-Goals'!$A$3:$B$100,2,FALSE)))"),"")</f>
        <v/>
      </c>
      <c r="Y1294" s="46" t="str">
        <f>IFERROR(__xludf.DUMMYFUNCTION("if(U1294="""","""",if($S1294,""Not aligned w/ a specific learning goal."",U1294&amp;"": ""&amp;vlookup(to_text(U1294),'1.Learning-Goals'!$A$3:$B$100,2,FALSE)))"),"")</f>
        <v/>
      </c>
      <c r="Z1294" s="46" t="str">
        <f>IFERROR(__xludf.DUMMYFUNCTION("if(V1294="""","""",if($S1294,""Not aligned w/ a specific learning goal."",V1294&amp;"": ""&amp;vlookup(to_text(V1294),'1.Learning-Goals'!$A$3:$B$100,2,FALSE)))"),"")</f>
        <v/>
      </c>
      <c r="AA1294" s="46" t="str">
        <f>IFERROR(__xludf.DUMMYFUNCTION("if(W1294="""","""",if($S1294,""Not aligned w/ a specific learning goal."",W1294&amp;"": ""&amp;vlookup(to_text(W1294),'1.Learning-Goals'!$A$3:$B$100,2,FALSE)))"),"")</f>
        <v/>
      </c>
      <c r="AB1294" s="48"/>
      <c r="AC1294" s="48"/>
      <c r="AD1294" s="48"/>
      <c r="AE1294" s="48"/>
      <c r="AF1294" s="48"/>
      <c r="AG1294" s="48"/>
      <c r="AH1294" s="48"/>
      <c r="AI1294" s="48"/>
    </row>
    <row r="1295">
      <c r="A1295" s="41"/>
      <c r="B1295" s="42" t="str">
        <f t="shared" si="1"/>
        <v/>
      </c>
      <c r="C1295" s="38" t="s">
        <v>3751</v>
      </c>
      <c r="D1295" s="43" t="s">
        <v>3752</v>
      </c>
      <c r="E1295" s="38" t="s">
        <v>3213</v>
      </c>
      <c r="F1295" s="38" t="s">
        <v>3427</v>
      </c>
      <c r="G1295" s="43" t="s">
        <v>65</v>
      </c>
      <c r="H1295" s="38" t="s">
        <v>3215</v>
      </c>
      <c r="I1295" s="43" t="s">
        <v>3428</v>
      </c>
      <c r="J1295" s="43" t="s">
        <v>3746</v>
      </c>
      <c r="K1295" s="43" t="s">
        <v>3675</v>
      </c>
      <c r="L1295" s="43" t="s">
        <v>3676</v>
      </c>
      <c r="M1295" s="43" t="s">
        <v>3677</v>
      </c>
      <c r="N1295" s="43" t="s">
        <v>3678</v>
      </c>
      <c r="O1295" s="38"/>
      <c r="P1295" s="38"/>
      <c r="Q1295" s="45">
        <v>44451.0</v>
      </c>
      <c r="R1295" s="46" t="str">
        <f>IFERROR(__xludf.DUMMYFUNCTION("if(isblank($A1295),"""",REGEXREPLACE($A1295,   "",?(\d),?"",  ""$1""&amp;""-""&amp;$H1295))"),"")</f>
        <v/>
      </c>
      <c r="S1295" s="47" t="b">
        <f t="shared" si="2"/>
        <v>0</v>
      </c>
      <c r="T1295" s="47" t="str">
        <f>IFERROR(__xludf.DUMMYFUNCTION("iferror(split(A1295,"","",TRUE,TRUE),"""")"),"")</f>
        <v/>
      </c>
      <c r="U1295" s="47"/>
      <c r="V1295" s="47"/>
      <c r="W1295" s="47"/>
      <c r="X1295" s="46" t="str">
        <f>IFERROR(__xludf.DUMMYFUNCTION("if(T1295="""","""",if($S1295,""Not aligned w/ a specific learning goal."",T1295&amp;"": ""&amp;vlookup(to_text(T1295),'1.Learning-Goals'!$A$3:$B$100,2,FALSE)))"),"")</f>
        <v/>
      </c>
      <c r="Y1295" s="46" t="str">
        <f>IFERROR(__xludf.DUMMYFUNCTION("if(U1295="""","""",if($S1295,""Not aligned w/ a specific learning goal."",U1295&amp;"": ""&amp;vlookup(to_text(U1295),'1.Learning-Goals'!$A$3:$B$100,2,FALSE)))"),"")</f>
        <v/>
      </c>
      <c r="Z1295" s="46" t="str">
        <f>IFERROR(__xludf.DUMMYFUNCTION("if(V1295="""","""",if($S1295,""Not aligned w/ a specific learning goal."",V1295&amp;"": ""&amp;vlookup(to_text(V1295),'1.Learning-Goals'!$A$3:$B$100,2,FALSE)))"),"")</f>
        <v/>
      </c>
      <c r="AA1295" s="46" t="str">
        <f>IFERROR(__xludf.DUMMYFUNCTION("if(W1295="""","""",if($S1295,""Not aligned w/ a specific learning goal."",W1295&amp;"": ""&amp;vlookup(to_text(W1295),'1.Learning-Goals'!$A$3:$B$100,2,FALSE)))"),"")</f>
        <v/>
      </c>
      <c r="AB1295" s="48"/>
      <c r="AC1295" s="48"/>
      <c r="AD1295" s="48"/>
      <c r="AE1295" s="48"/>
      <c r="AF1295" s="48"/>
      <c r="AG1295" s="48"/>
      <c r="AH1295" s="48"/>
      <c r="AI1295" s="48"/>
    </row>
    <row r="1296">
      <c r="A1296" s="41"/>
      <c r="B1296" s="42" t="str">
        <f t="shared" si="1"/>
        <v/>
      </c>
      <c r="C1296" s="38" t="s">
        <v>3753</v>
      </c>
      <c r="D1296" s="43" t="s">
        <v>3754</v>
      </c>
      <c r="E1296" s="38" t="s">
        <v>3213</v>
      </c>
      <c r="F1296" s="38" t="s">
        <v>3427</v>
      </c>
      <c r="G1296" s="43" t="s">
        <v>60</v>
      </c>
      <c r="H1296" s="38" t="s">
        <v>3215</v>
      </c>
      <c r="I1296" s="43" t="s">
        <v>3428</v>
      </c>
      <c r="J1296" s="43" t="s">
        <v>3755</v>
      </c>
      <c r="K1296" s="43" t="s">
        <v>3756</v>
      </c>
      <c r="L1296" s="43" t="s">
        <v>3757</v>
      </c>
      <c r="M1296" s="43" t="s">
        <v>3758</v>
      </c>
      <c r="N1296" s="43"/>
      <c r="O1296" s="38"/>
      <c r="P1296" s="38"/>
      <c r="Q1296" s="45">
        <v>44322.0</v>
      </c>
      <c r="R1296" s="46" t="str">
        <f>IFERROR(__xludf.DUMMYFUNCTION("if(isblank($A1296),"""",REGEXREPLACE($A1296,   "",?(\d),?"",  ""$1""&amp;""-""&amp;$H1296))"),"")</f>
        <v/>
      </c>
      <c r="S1296" s="47" t="b">
        <f t="shared" si="2"/>
        <v>0</v>
      </c>
      <c r="T1296" s="47" t="str">
        <f>IFERROR(__xludf.DUMMYFUNCTION("iferror(split(A1296,"","",TRUE,TRUE),"""")"),"")</f>
        <v/>
      </c>
      <c r="U1296" s="47"/>
      <c r="V1296" s="47"/>
      <c r="W1296" s="47"/>
      <c r="X1296" s="46" t="str">
        <f>IFERROR(__xludf.DUMMYFUNCTION("if(T1296="""","""",if($S1296,""Not aligned w/ a specific learning goal."",T1296&amp;"": ""&amp;vlookup(to_text(T1296),'1.Learning-Goals'!$A$3:$B$100,2,FALSE)))"),"")</f>
        <v/>
      </c>
      <c r="Y1296" s="46" t="str">
        <f>IFERROR(__xludf.DUMMYFUNCTION("if(U1296="""","""",if($S1296,""Not aligned w/ a specific learning goal."",U1296&amp;"": ""&amp;vlookup(to_text(U1296),'1.Learning-Goals'!$A$3:$B$100,2,FALSE)))"),"")</f>
        <v/>
      </c>
      <c r="Z1296" s="46" t="str">
        <f>IFERROR(__xludf.DUMMYFUNCTION("if(V1296="""","""",if($S1296,""Not aligned w/ a specific learning goal."",V1296&amp;"": ""&amp;vlookup(to_text(V1296),'1.Learning-Goals'!$A$3:$B$100,2,FALSE)))"),"")</f>
        <v/>
      </c>
      <c r="AA1296" s="46" t="str">
        <f>IFERROR(__xludf.DUMMYFUNCTION("if(W1296="""","""",if($S1296,""Not aligned w/ a specific learning goal."",W1296&amp;"": ""&amp;vlookup(to_text(W1296),'1.Learning-Goals'!$A$3:$B$100,2,FALSE)))"),"")</f>
        <v/>
      </c>
      <c r="AB1296" s="48"/>
      <c r="AC1296" s="48"/>
      <c r="AD1296" s="48"/>
      <c r="AE1296" s="48"/>
      <c r="AF1296" s="48"/>
      <c r="AG1296" s="48"/>
      <c r="AH1296" s="48"/>
      <c r="AI1296" s="48"/>
    </row>
    <row r="1297">
      <c r="A1297" s="41"/>
      <c r="B1297" s="42" t="str">
        <f t="shared" si="1"/>
        <v/>
      </c>
      <c r="C1297" s="38" t="s">
        <v>3759</v>
      </c>
      <c r="D1297" s="43" t="s">
        <v>3760</v>
      </c>
      <c r="E1297" s="38" t="s">
        <v>3213</v>
      </c>
      <c r="F1297" s="38" t="s">
        <v>3427</v>
      </c>
      <c r="G1297" s="43" t="s">
        <v>60</v>
      </c>
      <c r="H1297" s="38" t="s">
        <v>3215</v>
      </c>
      <c r="I1297" s="43" t="s">
        <v>3428</v>
      </c>
      <c r="J1297" s="43" t="s">
        <v>3755</v>
      </c>
      <c r="K1297" s="43" t="s">
        <v>3761</v>
      </c>
      <c r="L1297" s="43" t="s">
        <v>3762</v>
      </c>
      <c r="M1297" s="43" t="s">
        <v>3763</v>
      </c>
      <c r="N1297" s="43" t="s">
        <v>3764</v>
      </c>
      <c r="O1297" s="38"/>
      <c r="P1297" s="38"/>
      <c r="Q1297" s="45">
        <v>44322.0</v>
      </c>
      <c r="R1297" s="46" t="str">
        <f>IFERROR(__xludf.DUMMYFUNCTION("if(isblank($A1297),"""",REGEXREPLACE($A1297,   "",?(\d),?"",  ""$1""&amp;""-""&amp;$H1297))"),"")</f>
        <v/>
      </c>
      <c r="S1297" s="47" t="b">
        <f t="shared" si="2"/>
        <v>0</v>
      </c>
      <c r="T1297" s="47" t="str">
        <f>IFERROR(__xludf.DUMMYFUNCTION("iferror(split(A1297,"","",TRUE,TRUE),"""")"),"")</f>
        <v/>
      </c>
      <c r="U1297" s="47"/>
      <c r="V1297" s="47"/>
      <c r="W1297" s="47"/>
      <c r="X1297" s="46" t="str">
        <f>IFERROR(__xludf.DUMMYFUNCTION("if(T1297="""","""",if($S1297,""Not aligned w/ a specific learning goal."",T1297&amp;"": ""&amp;vlookup(to_text(T1297),'1.Learning-Goals'!$A$3:$B$100,2,FALSE)))"),"")</f>
        <v/>
      </c>
      <c r="Y1297" s="46" t="str">
        <f>IFERROR(__xludf.DUMMYFUNCTION("if(U1297="""","""",if($S1297,""Not aligned w/ a specific learning goal."",U1297&amp;"": ""&amp;vlookup(to_text(U1297),'1.Learning-Goals'!$A$3:$B$100,2,FALSE)))"),"")</f>
        <v/>
      </c>
      <c r="Z1297" s="46" t="str">
        <f>IFERROR(__xludf.DUMMYFUNCTION("if(V1297="""","""",if($S1297,""Not aligned w/ a specific learning goal."",V1297&amp;"": ""&amp;vlookup(to_text(V1297),'1.Learning-Goals'!$A$3:$B$100,2,FALSE)))"),"")</f>
        <v/>
      </c>
      <c r="AA1297" s="46" t="str">
        <f>IFERROR(__xludf.DUMMYFUNCTION("if(W1297="""","""",if($S1297,""Not aligned w/ a specific learning goal."",W1297&amp;"": ""&amp;vlookup(to_text(W1297),'1.Learning-Goals'!$A$3:$B$100,2,FALSE)))"),"")</f>
        <v/>
      </c>
      <c r="AB1297" s="48"/>
      <c r="AC1297" s="48"/>
      <c r="AD1297" s="48"/>
      <c r="AE1297" s="48"/>
      <c r="AF1297" s="48"/>
      <c r="AG1297" s="48"/>
      <c r="AH1297" s="48"/>
      <c r="AI1297" s="48"/>
    </row>
    <row r="1298">
      <c r="A1298" s="41"/>
      <c r="B1298" s="42" t="str">
        <f t="shared" si="1"/>
        <v/>
      </c>
      <c r="C1298" s="38" t="s">
        <v>3765</v>
      </c>
      <c r="D1298" s="43" t="s">
        <v>3766</v>
      </c>
      <c r="E1298" s="38" t="s">
        <v>3213</v>
      </c>
      <c r="F1298" s="38" t="s">
        <v>3427</v>
      </c>
      <c r="G1298" s="43" t="s">
        <v>60</v>
      </c>
      <c r="H1298" s="38" t="s">
        <v>3215</v>
      </c>
      <c r="I1298" s="43" t="s">
        <v>3428</v>
      </c>
      <c r="J1298" s="43" t="s">
        <v>3755</v>
      </c>
      <c r="K1298" s="43" t="s">
        <v>3767</v>
      </c>
      <c r="L1298" s="43" t="s">
        <v>3768</v>
      </c>
      <c r="M1298" s="43" t="s">
        <v>3769</v>
      </c>
      <c r="N1298" s="43" t="s">
        <v>3770</v>
      </c>
      <c r="O1298" s="38"/>
      <c r="P1298" s="38"/>
      <c r="Q1298" s="45">
        <v>44322.0</v>
      </c>
      <c r="R1298" s="46" t="str">
        <f>IFERROR(__xludf.DUMMYFUNCTION("if(isblank($A1298),"""",REGEXREPLACE($A1298,   "",?(\d),?"",  ""$1""&amp;""-""&amp;$H1298))"),"")</f>
        <v/>
      </c>
      <c r="S1298" s="47" t="b">
        <f t="shared" si="2"/>
        <v>0</v>
      </c>
      <c r="T1298" s="47" t="str">
        <f>IFERROR(__xludf.DUMMYFUNCTION("iferror(split(A1298,"","",TRUE,TRUE),"""")"),"")</f>
        <v/>
      </c>
      <c r="U1298" s="47"/>
      <c r="V1298" s="47"/>
      <c r="W1298" s="47"/>
      <c r="X1298" s="46" t="str">
        <f>IFERROR(__xludf.DUMMYFUNCTION("if(T1298="""","""",if($S1298,""Not aligned w/ a specific learning goal."",T1298&amp;"": ""&amp;vlookup(to_text(T1298),'1.Learning-Goals'!$A$3:$B$100,2,FALSE)))"),"")</f>
        <v/>
      </c>
      <c r="Y1298" s="46" t="str">
        <f>IFERROR(__xludf.DUMMYFUNCTION("if(U1298="""","""",if($S1298,""Not aligned w/ a specific learning goal."",U1298&amp;"": ""&amp;vlookup(to_text(U1298),'1.Learning-Goals'!$A$3:$B$100,2,FALSE)))"),"")</f>
        <v/>
      </c>
      <c r="Z1298" s="46" t="str">
        <f>IFERROR(__xludf.DUMMYFUNCTION("if(V1298="""","""",if($S1298,""Not aligned w/ a specific learning goal."",V1298&amp;"": ""&amp;vlookup(to_text(V1298),'1.Learning-Goals'!$A$3:$B$100,2,FALSE)))"),"")</f>
        <v/>
      </c>
      <c r="AA1298" s="46" t="str">
        <f>IFERROR(__xludf.DUMMYFUNCTION("if(W1298="""","""",if($S1298,""Not aligned w/ a specific learning goal."",W1298&amp;"": ""&amp;vlookup(to_text(W1298),'1.Learning-Goals'!$A$3:$B$100,2,FALSE)))"),"")</f>
        <v/>
      </c>
      <c r="AB1298" s="48"/>
      <c r="AC1298" s="48"/>
      <c r="AD1298" s="48"/>
      <c r="AE1298" s="48"/>
      <c r="AF1298" s="48"/>
      <c r="AG1298" s="48"/>
      <c r="AH1298" s="48"/>
      <c r="AI1298" s="48"/>
    </row>
    <row r="1299">
      <c r="A1299" s="41"/>
      <c r="B1299" s="42" t="str">
        <f t="shared" si="1"/>
        <v/>
      </c>
      <c r="C1299" s="38" t="s">
        <v>3771</v>
      </c>
      <c r="D1299" s="43" t="s">
        <v>3772</v>
      </c>
      <c r="E1299" s="38" t="s">
        <v>3213</v>
      </c>
      <c r="F1299" s="38" t="s">
        <v>3427</v>
      </c>
      <c r="G1299" s="43" t="s">
        <v>65</v>
      </c>
      <c r="H1299" s="38" t="s">
        <v>3215</v>
      </c>
      <c r="I1299" s="43" t="s">
        <v>3428</v>
      </c>
      <c r="J1299" s="43" t="s">
        <v>3755</v>
      </c>
      <c r="K1299" s="43" t="s">
        <v>3773</v>
      </c>
      <c r="L1299" s="43" t="s">
        <v>3774</v>
      </c>
      <c r="M1299" s="43" t="s">
        <v>3775</v>
      </c>
      <c r="N1299" s="43"/>
      <c r="O1299" s="38"/>
      <c r="P1299" s="38"/>
      <c r="Q1299" s="45">
        <v>44451.0</v>
      </c>
      <c r="R1299" s="46" t="str">
        <f>IFERROR(__xludf.DUMMYFUNCTION("if(isblank($A1299),"""",REGEXREPLACE($A1299,   "",?(\d),?"",  ""$1""&amp;""-""&amp;$H1299))"),"")</f>
        <v/>
      </c>
      <c r="S1299" s="47" t="b">
        <f t="shared" si="2"/>
        <v>0</v>
      </c>
      <c r="T1299" s="47" t="str">
        <f>IFERROR(__xludf.DUMMYFUNCTION("iferror(split(A1299,"","",TRUE,TRUE),"""")"),"")</f>
        <v/>
      </c>
      <c r="U1299" s="47"/>
      <c r="V1299" s="47"/>
      <c r="W1299" s="47"/>
      <c r="X1299" s="46" t="str">
        <f>IFERROR(__xludf.DUMMYFUNCTION("if(T1299="""","""",if($S1299,""Not aligned w/ a specific learning goal."",T1299&amp;"": ""&amp;vlookup(to_text(T1299),'1.Learning-Goals'!$A$3:$B$100,2,FALSE)))"),"")</f>
        <v/>
      </c>
      <c r="Y1299" s="46" t="str">
        <f>IFERROR(__xludf.DUMMYFUNCTION("if(U1299="""","""",if($S1299,""Not aligned w/ a specific learning goal."",U1299&amp;"": ""&amp;vlookup(to_text(U1299),'1.Learning-Goals'!$A$3:$B$100,2,FALSE)))"),"")</f>
        <v/>
      </c>
      <c r="Z1299" s="46" t="str">
        <f>IFERROR(__xludf.DUMMYFUNCTION("if(V1299="""","""",if($S1299,""Not aligned w/ a specific learning goal."",V1299&amp;"": ""&amp;vlookup(to_text(V1299),'1.Learning-Goals'!$A$3:$B$100,2,FALSE)))"),"")</f>
        <v/>
      </c>
      <c r="AA1299" s="46" t="str">
        <f>IFERROR(__xludf.DUMMYFUNCTION("if(W1299="""","""",if($S1299,""Not aligned w/ a specific learning goal."",W1299&amp;"": ""&amp;vlookup(to_text(W1299),'1.Learning-Goals'!$A$3:$B$100,2,FALSE)))"),"")</f>
        <v/>
      </c>
      <c r="AB1299" s="48"/>
      <c r="AC1299" s="48"/>
      <c r="AD1299" s="48"/>
      <c r="AE1299" s="48"/>
      <c r="AF1299" s="48"/>
      <c r="AG1299" s="48"/>
      <c r="AH1299" s="48"/>
      <c r="AI1299" s="48"/>
    </row>
    <row r="1300">
      <c r="A1300" s="41"/>
      <c r="B1300" s="42" t="str">
        <f t="shared" si="1"/>
        <v/>
      </c>
      <c r="C1300" s="38" t="s">
        <v>3776</v>
      </c>
      <c r="D1300" s="43" t="s">
        <v>3777</v>
      </c>
      <c r="E1300" s="38" t="s">
        <v>3213</v>
      </c>
      <c r="F1300" s="38" t="s">
        <v>3427</v>
      </c>
      <c r="G1300" s="43" t="s">
        <v>65</v>
      </c>
      <c r="H1300" s="38" t="s">
        <v>3215</v>
      </c>
      <c r="I1300" s="43" t="s">
        <v>3428</v>
      </c>
      <c r="J1300" s="43" t="s">
        <v>3755</v>
      </c>
      <c r="K1300" s="43" t="s">
        <v>3773</v>
      </c>
      <c r="L1300" s="43" t="s">
        <v>3774</v>
      </c>
      <c r="M1300" s="43" t="s">
        <v>3775</v>
      </c>
      <c r="N1300" s="43"/>
      <c r="O1300" s="38"/>
      <c r="P1300" s="38"/>
      <c r="Q1300" s="45">
        <v>44451.0</v>
      </c>
      <c r="R1300" s="46" t="str">
        <f>IFERROR(__xludf.DUMMYFUNCTION("if(isblank($A1300),"""",REGEXREPLACE($A1300,   "",?(\d),?"",  ""$1""&amp;""-""&amp;$H1300))"),"")</f>
        <v/>
      </c>
      <c r="S1300" s="47" t="b">
        <f t="shared" si="2"/>
        <v>0</v>
      </c>
      <c r="T1300" s="47" t="str">
        <f>IFERROR(__xludf.DUMMYFUNCTION("iferror(split(A1300,"","",TRUE,TRUE),"""")"),"")</f>
        <v/>
      </c>
      <c r="U1300" s="47"/>
      <c r="V1300" s="47"/>
      <c r="W1300" s="47"/>
      <c r="X1300" s="46" t="str">
        <f>IFERROR(__xludf.DUMMYFUNCTION("if(T1300="""","""",if($S1300,""Not aligned w/ a specific learning goal."",T1300&amp;"": ""&amp;vlookup(to_text(T1300),'1.Learning-Goals'!$A$3:$B$100,2,FALSE)))"),"")</f>
        <v/>
      </c>
      <c r="Y1300" s="46" t="str">
        <f>IFERROR(__xludf.DUMMYFUNCTION("if(U1300="""","""",if($S1300,""Not aligned w/ a specific learning goal."",U1300&amp;"": ""&amp;vlookup(to_text(U1300),'1.Learning-Goals'!$A$3:$B$100,2,FALSE)))"),"")</f>
        <v/>
      </c>
      <c r="Z1300" s="46" t="str">
        <f>IFERROR(__xludf.DUMMYFUNCTION("if(V1300="""","""",if($S1300,""Not aligned w/ a specific learning goal."",V1300&amp;"": ""&amp;vlookup(to_text(V1300),'1.Learning-Goals'!$A$3:$B$100,2,FALSE)))"),"")</f>
        <v/>
      </c>
      <c r="AA1300" s="46" t="str">
        <f>IFERROR(__xludf.DUMMYFUNCTION("if(W1300="""","""",if($S1300,""Not aligned w/ a specific learning goal."",W1300&amp;"": ""&amp;vlookup(to_text(W1300),'1.Learning-Goals'!$A$3:$B$100,2,FALSE)))"),"")</f>
        <v/>
      </c>
      <c r="AB1300" s="48"/>
      <c r="AC1300" s="48"/>
      <c r="AD1300" s="48"/>
      <c r="AE1300" s="48"/>
      <c r="AF1300" s="48"/>
      <c r="AG1300" s="48"/>
      <c r="AH1300" s="48"/>
      <c r="AI1300" s="48"/>
    </row>
    <row r="1301">
      <c r="A1301" s="41"/>
      <c r="B1301" s="42" t="str">
        <f t="shared" si="1"/>
        <v/>
      </c>
      <c r="C1301" s="38" t="s">
        <v>3778</v>
      </c>
      <c r="D1301" s="43" t="s">
        <v>3779</v>
      </c>
      <c r="E1301" s="38" t="s">
        <v>3213</v>
      </c>
      <c r="F1301" s="38" t="s">
        <v>3427</v>
      </c>
      <c r="G1301" s="43" t="s">
        <v>65</v>
      </c>
      <c r="H1301" s="38" t="s">
        <v>3215</v>
      </c>
      <c r="I1301" s="43" t="s">
        <v>3428</v>
      </c>
      <c r="J1301" s="43" t="s">
        <v>3755</v>
      </c>
      <c r="K1301" s="43" t="s">
        <v>3780</v>
      </c>
      <c r="L1301" s="43" t="s">
        <v>3781</v>
      </c>
      <c r="M1301" s="43" t="s">
        <v>3782</v>
      </c>
      <c r="N1301" s="43" t="s">
        <v>3783</v>
      </c>
      <c r="O1301" s="38"/>
      <c r="P1301" s="38"/>
      <c r="Q1301" s="45">
        <v>44451.0</v>
      </c>
      <c r="R1301" s="46" t="str">
        <f>IFERROR(__xludf.DUMMYFUNCTION("if(isblank($A1301),"""",REGEXREPLACE($A1301,   "",?(\d),?"",  ""$1""&amp;""-""&amp;$H1301))"),"")</f>
        <v/>
      </c>
      <c r="S1301" s="47" t="b">
        <f t="shared" si="2"/>
        <v>0</v>
      </c>
      <c r="T1301" s="47" t="str">
        <f>IFERROR(__xludf.DUMMYFUNCTION("iferror(split(A1301,"","",TRUE,TRUE),"""")"),"")</f>
        <v/>
      </c>
      <c r="U1301" s="47"/>
      <c r="V1301" s="47"/>
      <c r="W1301" s="47"/>
      <c r="X1301" s="46" t="str">
        <f>IFERROR(__xludf.DUMMYFUNCTION("if(T1301="""","""",if($S1301,""Not aligned w/ a specific learning goal."",T1301&amp;"": ""&amp;vlookup(to_text(T1301),'1.Learning-Goals'!$A$3:$B$100,2,FALSE)))"),"")</f>
        <v/>
      </c>
      <c r="Y1301" s="46" t="str">
        <f>IFERROR(__xludf.DUMMYFUNCTION("if(U1301="""","""",if($S1301,""Not aligned w/ a specific learning goal."",U1301&amp;"": ""&amp;vlookup(to_text(U1301),'1.Learning-Goals'!$A$3:$B$100,2,FALSE)))"),"")</f>
        <v/>
      </c>
      <c r="Z1301" s="46" t="str">
        <f>IFERROR(__xludf.DUMMYFUNCTION("if(V1301="""","""",if($S1301,""Not aligned w/ a specific learning goal."",V1301&amp;"": ""&amp;vlookup(to_text(V1301),'1.Learning-Goals'!$A$3:$B$100,2,FALSE)))"),"")</f>
        <v/>
      </c>
      <c r="AA1301" s="46" t="str">
        <f>IFERROR(__xludf.DUMMYFUNCTION("if(W1301="""","""",if($S1301,""Not aligned w/ a specific learning goal."",W1301&amp;"": ""&amp;vlookup(to_text(W1301),'1.Learning-Goals'!$A$3:$B$100,2,FALSE)))"),"")</f>
        <v/>
      </c>
      <c r="AB1301" s="48"/>
      <c r="AC1301" s="48"/>
      <c r="AD1301" s="48"/>
      <c r="AE1301" s="48"/>
      <c r="AF1301" s="48"/>
      <c r="AG1301" s="48"/>
      <c r="AH1301" s="48"/>
      <c r="AI1301" s="48"/>
    </row>
    <row r="1302">
      <c r="A1302" s="41"/>
      <c r="B1302" s="42" t="str">
        <f t="shared" si="1"/>
        <v/>
      </c>
      <c r="C1302" s="38" t="s">
        <v>3784</v>
      </c>
      <c r="D1302" s="43" t="s">
        <v>3785</v>
      </c>
      <c r="E1302" s="38" t="s">
        <v>3213</v>
      </c>
      <c r="F1302" s="38" t="s">
        <v>3427</v>
      </c>
      <c r="G1302" s="43" t="s">
        <v>65</v>
      </c>
      <c r="H1302" s="38" t="s">
        <v>3215</v>
      </c>
      <c r="I1302" s="43" t="s">
        <v>3428</v>
      </c>
      <c r="J1302" s="43" t="s">
        <v>3755</v>
      </c>
      <c r="K1302" s="43" t="s">
        <v>3786</v>
      </c>
      <c r="L1302" s="43" t="s">
        <v>3787</v>
      </c>
      <c r="M1302" s="43" t="s">
        <v>3788</v>
      </c>
      <c r="N1302" s="43" t="s">
        <v>3789</v>
      </c>
      <c r="O1302" s="38"/>
      <c r="P1302" s="38"/>
      <c r="Q1302" s="45">
        <v>44451.0</v>
      </c>
      <c r="R1302" s="46" t="str">
        <f>IFERROR(__xludf.DUMMYFUNCTION("if(isblank($A1302),"""",REGEXREPLACE($A1302,   "",?(\d),?"",  ""$1""&amp;""-""&amp;$H1302))"),"")</f>
        <v/>
      </c>
      <c r="S1302" s="47" t="b">
        <f t="shared" si="2"/>
        <v>0</v>
      </c>
      <c r="T1302" s="47" t="str">
        <f>IFERROR(__xludf.DUMMYFUNCTION("iferror(split(A1302,"","",TRUE,TRUE),"""")"),"")</f>
        <v/>
      </c>
      <c r="U1302" s="47"/>
      <c r="V1302" s="47"/>
      <c r="W1302" s="47"/>
      <c r="X1302" s="46" t="str">
        <f>IFERROR(__xludf.DUMMYFUNCTION("if(T1302="""","""",if($S1302,""Not aligned w/ a specific learning goal."",T1302&amp;"": ""&amp;vlookup(to_text(T1302),'1.Learning-Goals'!$A$3:$B$100,2,FALSE)))"),"")</f>
        <v/>
      </c>
      <c r="Y1302" s="46" t="str">
        <f>IFERROR(__xludf.DUMMYFUNCTION("if(U1302="""","""",if($S1302,""Not aligned w/ a specific learning goal."",U1302&amp;"": ""&amp;vlookup(to_text(U1302),'1.Learning-Goals'!$A$3:$B$100,2,FALSE)))"),"")</f>
        <v/>
      </c>
      <c r="Z1302" s="46" t="str">
        <f>IFERROR(__xludf.DUMMYFUNCTION("if(V1302="""","""",if($S1302,""Not aligned w/ a specific learning goal."",V1302&amp;"": ""&amp;vlookup(to_text(V1302),'1.Learning-Goals'!$A$3:$B$100,2,FALSE)))"),"")</f>
        <v/>
      </c>
      <c r="AA1302" s="46" t="str">
        <f>IFERROR(__xludf.DUMMYFUNCTION("if(W1302="""","""",if($S1302,""Not aligned w/ a specific learning goal."",W1302&amp;"": ""&amp;vlookup(to_text(W1302),'1.Learning-Goals'!$A$3:$B$100,2,FALSE)))"),"")</f>
        <v/>
      </c>
      <c r="AB1302" s="48"/>
      <c r="AC1302" s="48"/>
      <c r="AD1302" s="48"/>
      <c r="AE1302" s="48"/>
      <c r="AF1302" s="48"/>
      <c r="AG1302" s="48"/>
      <c r="AH1302" s="48"/>
      <c r="AI1302" s="48"/>
    </row>
    <row r="1303">
      <c r="A1303" s="41"/>
      <c r="B1303" s="42" t="str">
        <f t="shared" si="1"/>
        <v/>
      </c>
      <c r="C1303" s="38" t="s">
        <v>3790</v>
      </c>
      <c r="D1303" s="43" t="s">
        <v>3791</v>
      </c>
      <c r="E1303" s="38" t="s">
        <v>3213</v>
      </c>
      <c r="F1303" s="38" t="s">
        <v>3427</v>
      </c>
      <c r="G1303" s="43" t="s">
        <v>60</v>
      </c>
      <c r="H1303" s="38" t="s">
        <v>3215</v>
      </c>
      <c r="I1303" s="43" t="s">
        <v>3428</v>
      </c>
      <c r="J1303" s="43" t="s">
        <v>3792</v>
      </c>
      <c r="K1303" s="43" t="s">
        <v>3793</v>
      </c>
      <c r="L1303" s="43" t="s">
        <v>3794</v>
      </c>
      <c r="M1303" s="43" t="s">
        <v>3795</v>
      </c>
      <c r="N1303" s="43"/>
      <c r="O1303" s="38"/>
      <c r="P1303" s="38"/>
      <c r="Q1303" s="45">
        <v>44322.0</v>
      </c>
      <c r="R1303" s="46" t="str">
        <f>IFERROR(__xludf.DUMMYFUNCTION("if(isblank($A1303),"""",REGEXREPLACE($A1303,   "",?(\d),?"",  ""$1""&amp;""-""&amp;$H1303))"),"")</f>
        <v/>
      </c>
      <c r="S1303" s="47" t="b">
        <f t="shared" si="2"/>
        <v>0</v>
      </c>
      <c r="T1303" s="47" t="str">
        <f>IFERROR(__xludf.DUMMYFUNCTION("iferror(split(A1303,"","",TRUE,TRUE),"""")"),"")</f>
        <v/>
      </c>
      <c r="U1303" s="47"/>
      <c r="V1303" s="47"/>
      <c r="W1303" s="47"/>
      <c r="X1303" s="46" t="str">
        <f>IFERROR(__xludf.DUMMYFUNCTION("if(T1303="""","""",if($S1303,""Not aligned w/ a specific learning goal."",T1303&amp;"": ""&amp;vlookup(to_text(T1303),'1.Learning-Goals'!$A$3:$B$100,2,FALSE)))"),"")</f>
        <v/>
      </c>
      <c r="Y1303" s="46" t="str">
        <f>IFERROR(__xludf.DUMMYFUNCTION("if(U1303="""","""",if($S1303,""Not aligned w/ a specific learning goal."",U1303&amp;"": ""&amp;vlookup(to_text(U1303),'1.Learning-Goals'!$A$3:$B$100,2,FALSE)))"),"")</f>
        <v/>
      </c>
      <c r="Z1303" s="46" t="str">
        <f>IFERROR(__xludf.DUMMYFUNCTION("if(V1303="""","""",if($S1303,""Not aligned w/ a specific learning goal."",V1303&amp;"": ""&amp;vlookup(to_text(V1303),'1.Learning-Goals'!$A$3:$B$100,2,FALSE)))"),"")</f>
        <v/>
      </c>
      <c r="AA1303" s="46" t="str">
        <f>IFERROR(__xludf.DUMMYFUNCTION("if(W1303="""","""",if($S1303,""Not aligned w/ a specific learning goal."",W1303&amp;"": ""&amp;vlookup(to_text(W1303),'1.Learning-Goals'!$A$3:$B$100,2,FALSE)))"),"")</f>
        <v/>
      </c>
      <c r="AB1303" s="48"/>
      <c r="AC1303" s="48"/>
      <c r="AD1303" s="48"/>
      <c r="AE1303" s="48"/>
      <c r="AF1303" s="48"/>
      <c r="AG1303" s="48"/>
      <c r="AH1303" s="48"/>
      <c r="AI1303" s="48"/>
    </row>
    <row r="1304">
      <c r="A1304" s="49" t="s">
        <v>10</v>
      </c>
      <c r="B1304" s="42" t="str">
        <f t="shared" si="1"/>
        <v>1: Explain how animal behavior facilitates in reproduction, and explain how exceptions to a general rule arise (i.e. sex role reversal)</v>
      </c>
      <c r="C1304" s="38" t="s">
        <v>3796</v>
      </c>
      <c r="D1304" s="43" t="s">
        <v>3797</v>
      </c>
      <c r="E1304" s="38" t="s">
        <v>3213</v>
      </c>
      <c r="F1304" s="38" t="s">
        <v>3427</v>
      </c>
      <c r="G1304" s="43" t="s">
        <v>60</v>
      </c>
      <c r="H1304" s="38" t="s">
        <v>3215</v>
      </c>
      <c r="I1304" s="43" t="s">
        <v>3428</v>
      </c>
      <c r="J1304" s="43" t="s">
        <v>3792</v>
      </c>
      <c r="K1304" s="43" t="s">
        <v>3798</v>
      </c>
      <c r="L1304" s="43" t="s">
        <v>3799</v>
      </c>
      <c r="M1304" s="43" t="s">
        <v>3800</v>
      </c>
      <c r="N1304" s="43"/>
      <c r="O1304" s="38"/>
      <c r="P1304" s="38"/>
      <c r="Q1304" s="45">
        <v>44322.0</v>
      </c>
      <c r="R1304" s="46" t="str">
        <f>IFERROR(__xludf.DUMMYFUNCTION("if(isblank($A1304),"""",REGEXREPLACE($A1304,   "",?(\d),?"",  ""$1""&amp;""-""&amp;$H1304))"),"1-Science")</f>
        <v>1-Science</v>
      </c>
      <c r="S1304" s="47" t="b">
        <f t="shared" si="2"/>
        <v>0</v>
      </c>
      <c r="T1304" s="47">
        <f>IFERROR(__xludf.DUMMYFUNCTION("iferror(split(A1304,"","",TRUE,TRUE),"""")"),1.0)</f>
        <v>1</v>
      </c>
      <c r="U1304" s="47"/>
      <c r="V1304" s="47"/>
      <c r="W1304" s="47"/>
      <c r="X1304" s="46" t="str">
        <f>IFERROR(__xludf.DUMMYFUNCTION("if(T1304="""","""",if($S1304,""Not aligned w/ a specific learning goal."",T1304&amp;"": ""&amp;vlookup(to_text(T1304),'1.Learning-Goals'!$A$3:$B$100,2,FALSE)))"),"1: Explain how animal behavior facilitates in reproduction, and explain how exceptions to a general rule arise (i.e. sex role reversal)")</f>
        <v>1: Explain how animal behavior facilitates in reproduction, and explain how exceptions to a general rule arise (i.e. sex role reversal)</v>
      </c>
      <c r="Y1304" s="46" t="str">
        <f>IFERROR(__xludf.DUMMYFUNCTION("if(U1304="""","""",if($S1304,""Not aligned w/ a specific learning goal."",U1304&amp;"": ""&amp;vlookup(to_text(U1304),'1.Learning-Goals'!$A$3:$B$100,2,FALSE)))"),"")</f>
        <v/>
      </c>
      <c r="Z1304" s="46" t="str">
        <f>IFERROR(__xludf.DUMMYFUNCTION("if(V1304="""","""",if($S1304,""Not aligned w/ a specific learning goal."",V1304&amp;"": ""&amp;vlookup(to_text(V1304),'1.Learning-Goals'!$A$3:$B$100,2,FALSE)))"),"")</f>
        <v/>
      </c>
      <c r="AA1304" s="46" t="str">
        <f>IFERROR(__xludf.DUMMYFUNCTION("if(W1304="""","""",if($S1304,""Not aligned w/ a specific learning goal."",W1304&amp;"": ""&amp;vlookup(to_text(W1304),'1.Learning-Goals'!$A$3:$B$100,2,FALSE)))"),"")</f>
        <v/>
      </c>
      <c r="AB1304" s="48"/>
      <c r="AC1304" s="48"/>
      <c r="AD1304" s="48"/>
      <c r="AE1304" s="48"/>
      <c r="AF1304" s="48"/>
      <c r="AG1304" s="48"/>
      <c r="AH1304" s="48"/>
      <c r="AI1304" s="48"/>
    </row>
    <row r="1305">
      <c r="A1305" s="41"/>
      <c r="B1305" s="42" t="str">
        <f t="shared" si="1"/>
        <v/>
      </c>
      <c r="C1305" s="38" t="s">
        <v>3801</v>
      </c>
      <c r="D1305" s="43" t="s">
        <v>3802</v>
      </c>
      <c r="E1305" s="38" t="s">
        <v>3213</v>
      </c>
      <c r="F1305" s="38" t="s">
        <v>3427</v>
      </c>
      <c r="G1305" s="43" t="s">
        <v>60</v>
      </c>
      <c r="H1305" s="38" t="s">
        <v>3215</v>
      </c>
      <c r="I1305" s="43" t="s">
        <v>3428</v>
      </c>
      <c r="J1305" s="43" t="s">
        <v>3792</v>
      </c>
      <c r="K1305" s="43" t="s">
        <v>3798</v>
      </c>
      <c r="L1305" s="43" t="s">
        <v>3799</v>
      </c>
      <c r="M1305" s="43" t="s">
        <v>3800</v>
      </c>
      <c r="N1305" s="43"/>
      <c r="O1305" s="38"/>
      <c r="P1305" s="38"/>
      <c r="Q1305" s="45">
        <v>44322.0</v>
      </c>
      <c r="R1305" s="46" t="str">
        <f>IFERROR(__xludf.DUMMYFUNCTION("if(isblank($A1305),"""",REGEXREPLACE($A1305,   "",?(\d),?"",  ""$1""&amp;""-""&amp;$H1305))"),"")</f>
        <v/>
      </c>
      <c r="S1305" s="47" t="b">
        <f t="shared" si="2"/>
        <v>0</v>
      </c>
      <c r="T1305" s="47" t="str">
        <f>IFERROR(__xludf.DUMMYFUNCTION("iferror(split(A1305,"","",TRUE,TRUE),"""")"),"")</f>
        <v/>
      </c>
      <c r="U1305" s="47"/>
      <c r="V1305" s="47"/>
      <c r="W1305" s="47"/>
      <c r="X1305" s="46" t="str">
        <f>IFERROR(__xludf.DUMMYFUNCTION("if(T1305="""","""",if($S1305,""Not aligned w/ a specific learning goal."",T1305&amp;"": ""&amp;vlookup(to_text(T1305),'1.Learning-Goals'!$A$3:$B$100,2,FALSE)))"),"")</f>
        <v/>
      </c>
      <c r="Y1305" s="46" t="str">
        <f>IFERROR(__xludf.DUMMYFUNCTION("if(U1305="""","""",if($S1305,""Not aligned w/ a specific learning goal."",U1305&amp;"": ""&amp;vlookup(to_text(U1305),'1.Learning-Goals'!$A$3:$B$100,2,FALSE)))"),"")</f>
        <v/>
      </c>
      <c r="Z1305" s="46" t="str">
        <f>IFERROR(__xludf.DUMMYFUNCTION("if(V1305="""","""",if($S1305,""Not aligned w/ a specific learning goal."",V1305&amp;"": ""&amp;vlookup(to_text(V1305),'1.Learning-Goals'!$A$3:$B$100,2,FALSE)))"),"")</f>
        <v/>
      </c>
      <c r="AA1305" s="46" t="str">
        <f>IFERROR(__xludf.DUMMYFUNCTION("if(W1305="""","""",if($S1305,""Not aligned w/ a specific learning goal."",W1305&amp;"": ""&amp;vlookup(to_text(W1305),'1.Learning-Goals'!$A$3:$B$100,2,FALSE)))"),"")</f>
        <v/>
      </c>
      <c r="AB1305" s="48"/>
      <c r="AC1305" s="48"/>
      <c r="AD1305" s="48"/>
      <c r="AE1305" s="48"/>
      <c r="AF1305" s="48"/>
      <c r="AG1305" s="48"/>
      <c r="AH1305" s="48"/>
      <c r="AI1305" s="48"/>
    </row>
    <row r="1306">
      <c r="A1306" s="41"/>
      <c r="B1306" s="42" t="str">
        <f t="shared" si="1"/>
        <v/>
      </c>
      <c r="C1306" s="38" t="s">
        <v>3803</v>
      </c>
      <c r="D1306" s="43" t="s">
        <v>3804</v>
      </c>
      <c r="E1306" s="38" t="s">
        <v>3213</v>
      </c>
      <c r="F1306" s="38" t="s">
        <v>3427</v>
      </c>
      <c r="G1306" s="43" t="s">
        <v>60</v>
      </c>
      <c r="H1306" s="38" t="s">
        <v>3215</v>
      </c>
      <c r="I1306" s="43" t="s">
        <v>3428</v>
      </c>
      <c r="J1306" s="43" t="s">
        <v>3792</v>
      </c>
      <c r="K1306" s="43" t="s">
        <v>3805</v>
      </c>
      <c r="L1306" s="43" t="s">
        <v>3806</v>
      </c>
      <c r="M1306" s="43" t="s">
        <v>3807</v>
      </c>
      <c r="N1306" s="43" t="s">
        <v>3808</v>
      </c>
      <c r="O1306" s="38"/>
      <c r="P1306" s="38"/>
      <c r="Q1306" s="45">
        <v>44322.0</v>
      </c>
      <c r="R1306" s="46" t="str">
        <f>IFERROR(__xludf.DUMMYFUNCTION("if(isblank($A1306),"""",REGEXREPLACE($A1306,   "",?(\d),?"",  ""$1""&amp;""-""&amp;$H1306))"),"")</f>
        <v/>
      </c>
      <c r="S1306" s="47" t="b">
        <f t="shared" si="2"/>
        <v>0</v>
      </c>
      <c r="T1306" s="47" t="str">
        <f>IFERROR(__xludf.DUMMYFUNCTION("iferror(split(A1306,"","",TRUE,TRUE),"""")"),"")</f>
        <v/>
      </c>
      <c r="U1306" s="47"/>
      <c r="V1306" s="47"/>
      <c r="W1306" s="47"/>
      <c r="X1306" s="46" t="str">
        <f>IFERROR(__xludf.DUMMYFUNCTION("if(T1306="""","""",if($S1306,""Not aligned w/ a specific learning goal."",T1306&amp;"": ""&amp;vlookup(to_text(T1306),'1.Learning-Goals'!$A$3:$B$100,2,FALSE)))"),"")</f>
        <v/>
      </c>
      <c r="Y1306" s="46" t="str">
        <f>IFERROR(__xludf.DUMMYFUNCTION("if(U1306="""","""",if($S1306,""Not aligned w/ a specific learning goal."",U1306&amp;"": ""&amp;vlookup(to_text(U1306),'1.Learning-Goals'!$A$3:$B$100,2,FALSE)))"),"")</f>
        <v/>
      </c>
      <c r="Z1306" s="46" t="str">
        <f>IFERROR(__xludf.DUMMYFUNCTION("if(V1306="""","""",if($S1306,""Not aligned w/ a specific learning goal."",V1306&amp;"": ""&amp;vlookup(to_text(V1306),'1.Learning-Goals'!$A$3:$B$100,2,FALSE)))"),"")</f>
        <v/>
      </c>
      <c r="AA1306" s="46" t="str">
        <f>IFERROR(__xludf.DUMMYFUNCTION("if(W1306="""","""",if($S1306,""Not aligned w/ a specific learning goal."",W1306&amp;"": ""&amp;vlookup(to_text(W1306),'1.Learning-Goals'!$A$3:$B$100,2,FALSE)))"),"")</f>
        <v/>
      </c>
      <c r="AB1306" s="48"/>
      <c r="AC1306" s="48"/>
      <c r="AD1306" s="48"/>
      <c r="AE1306" s="48"/>
      <c r="AF1306" s="48"/>
      <c r="AG1306" s="48"/>
      <c r="AH1306" s="48"/>
      <c r="AI1306" s="48"/>
    </row>
    <row r="1307">
      <c r="A1307" s="41"/>
      <c r="B1307" s="42" t="str">
        <f t="shared" si="1"/>
        <v/>
      </c>
      <c r="C1307" s="38" t="s">
        <v>3809</v>
      </c>
      <c r="D1307" s="43" t="s">
        <v>3810</v>
      </c>
      <c r="E1307" s="38" t="s">
        <v>3213</v>
      </c>
      <c r="F1307" s="38" t="s">
        <v>3427</v>
      </c>
      <c r="G1307" s="43" t="s">
        <v>65</v>
      </c>
      <c r="H1307" s="38" t="s">
        <v>3215</v>
      </c>
      <c r="I1307" s="43" t="s">
        <v>3428</v>
      </c>
      <c r="J1307" s="43" t="s">
        <v>3792</v>
      </c>
      <c r="K1307" s="43" t="s">
        <v>3811</v>
      </c>
      <c r="L1307" s="43" t="s">
        <v>3812</v>
      </c>
      <c r="M1307" s="43" t="s">
        <v>3813</v>
      </c>
      <c r="N1307" s="43"/>
      <c r="O1307" s="38"/>
      <c r="P1307" s="38"/>
      <c r="Q1307" s="45">
        <v>44451.0</v>
      </c>
      <c r="R1307" s="46" t="str">
        <f>IFERROR(__xludf.DUMMYFUNCTION("if(isblank($A1307),"""",REGEXREPLACE($A1307,   "",?(\d),?"",  ""$1""&amp;""-""&amp;$H1307))"),"")</f>
        <v/>
      </c>
      <c r="S1307" s="47" t="b">
        <f t="shared" si="2"/>
        <v>0</v>
      </c>
      <c r="T1307" s="47" t="str">
        <f>IFERROR(__xludf.DUMMYFUNCTION("iferror(split(A1307,"","",TRUE,TRUE),"""")"),"")</f>
        <v/>
      </c>
      <c r="U1307" s="47"/>
      <c r="V1307" s="47"/>
      <c r="W1307" s="47"/>
      <c r="X1307" s="46" t="str">
        <f>IFERROR(__xludf.DUMMYFUNCTION("if(T1307="""","""",if($S1307,""Not aligned w/ a specific learning goal."",T1307&amp;"": ""&amp;vlookup(to_text(T1307),'1.Learning-Goals'!$A$3:$B$100,2,FALSE)))"),"")</f>
        <v/>
      </c>
      <c r="Y1307" s="46" t="str">
        <f>IFERROR(__xludf.DUMMYFUNCTION("if(U1307="""","""",if($S1307,""Not aligned w/ a specific learning goal."",U1307&amp;"": ""&amp;vlookup(to_text(U1307),'1.Learning-Goals'!$A$3:$B$100,2,FALSE)))"),"")</f>
        <v/>
      </c>
      <c r="Z1307" s="46" t="str">
        <f>IFERROR(__xludf.DUMMYFUNCTION("if(V1307="""","""",if($S1307,""Not aligned w/ a specific learning goal."",V1307&amp;"": ""&amp;vlookup(to_text(V1307),'1.Learning-Goals'!$A$3:$B$100,2,FALSE)))"),"")</f>
        <v/>
      </c>
      <c r="AA1307" s="46" t="str">
        <f>IFERROR(__xludf.DUMMYFUNCTION("if(W1307="""","""",if($S1307,""Not aligned w/ a specific learning goal."",W1307&amp;"": ""&amp;vlookup(to_text(W1307),'1.Learning-Goals'!$A$3:$B$100,2,FALSE)))"),"")</f>
        <v/>
      </c>
      <c r="AB1307" s="48"/>
      <c r="AC1307" s="48"/>
      <c r="AD1307" s="48"/>
      <c r="AE1307" s="48"/>
      <c r="AF1307" s="48"/>
      <c r="AG1307" s="48"/>
      <c r="AH1307" s="48"/>
      <c r="AI1307" s="48"/>
    </row>
    <row r="1308">
      <c r="A1308" s="41"/>
      <c r="B1308" s="42" t="str">
        <f t="shared" si="1"/>
        <v/>
      </c>
      <c r="C1308" s="38" t="s">
        <v>3814</v>
      </c>
      <c r="D1308" s="43" t="s">
        <v>3815</v>
      </c>
      <c r="E1308" s="38" t="s">
        <v>3213</v>
      </c>
      <c r="F1308" s="38" t="s">
        <v>3427</v>
      </c>
      <c r="G1308" s="43" t="s">
        <v>60</v>
      </c>
      <c r="H1308" s="38" t="s">
        <v>3215</v>
      </c>
      <c r="I1308" s="43" t="s">
        <v>3428</v>
      </c>
      <c r="J1308" s="43" t="s">
        <v>3816</v>
      </c>
      <c r="K1308" s="43" t="s">
        <v>3651</v>
      </c>
      <c r="L1308" s="43" t="s">
        <v>3652</v>
      </c>
      <c r="M1308" s="43" t="s">
        <v>3653</v>
      </c>
      <c r="N1308" s="43" t="s">
        <v>3654</v>
      </c>
      <c r="O1308" s="38"/>
      <c r="P1308" s="38"/>
      <c r="Q1308" s="45">
        <v>44322.0</v>
      </c>
      <c r="R1308" s="46" t="str">
        <f>IFERROR(__xludf.DUMMYFUNCTION("if(isblank($A1308),"""",REGEXREPLACE($A1308,   "",?(\d),?"",  ""$1""&amp;""-""&amp;$H1308))"),"")</f>
        <v/>
      </c>
      <c r="S1308" s="47" t="b">
        <f t="shared" si="2"/>
        <v>0</v>
      </c>
      <c r="T1308" s="47" t="str">
        <f>IFERROR(__xludf.DUMMYFUNCTION("iferror(split(A1308,"","",TRUE,TRUE),"""")"),"")</f>
        <v/>
      </c>
      <c r="U1308" s="47"/>
      <c r="V1308" s="47"/>
      <c r="W1308" s="47"/>
      <c r="X1308" s="46" t="str">
        <f>IFERROR(__xludf.DUMMYFUNCTION("if(T1308="""","""",if($S1308,""Not aligned w/ a specific learning goal."",T1308&amp;"": ""&amp;vlookup(to_text(T1308),'1.Learning-Goals'!$A$3:$B$100,2,FALSE)))"),"")</f>
        <v/>
      </c>
      <c r="Y1308" s="46" t="str">
        <f>IFERROR(__xludf.DUMMYFUNCTION("if(U1308="""","""",if($S1308,""Not aligned w/ a specific learning goal."",U1308&amp;"": ""&amp;vlookup(to_text(U1308),'1.Learning-Goals'!$A$3:$B$100,2,FALSE)))"),"")</f>
        <v/>
      </c>
      <c r="Z1308" s="46" t="str">
        <f>IFERROR(__xludf.DUMMYFUNCTION("if(V1308="""","""",if($S1308,""Not aligned w/ a specific learning goal."",V1308&amp;"": ""&amp;vlookup(to_text(V1308),'1.Learning-Goals'!$A$3:$B$100,2,FALSE)))"),"")</f>
        <v/>
      </c>
      <c r="AA1308" s="46" t="str">
        <f>IFERROR(__xludf.DUMMYFUNCTION("if(W1308="""","""",if($S1308,""Not aligned w/ a specific learning goal."",W1308&amp;"": ""&amp;vlookup(to_text(W1308),'1.Learning-Goals'!$A$3:$B$100,2,FALSE)))"),"")</f>
        <v/>
      </c>
      <c r="AB1308" s="48"/>
      <c r="AC1308" s="48"/>
      <c r="AD1308" s="48"/>
      <c r="AE1308" s="48"/>
      <c r="AF1308" s="48"/>
      <c r="AG1308" s="48"/>
      <c r="AH1308" s="48"/>
      <c r="AI1308" s="48"/>
    </row>
    <row r="1309">
      <c r="A1309" s="41"/>
      <c r="B1309" s="42" t="str">
        <f t="shared" si="1"/>
        <v/>
      </c>
      <c r="C1309" s="38" t="s">
        <v>3817</v>
      </c>
      <c r="D1309" s="43" t="s">
        <v>3818</v>
      </c>
      <c r="E1309" s="38" t="s">
        <v>3213</v>
      </c>
      <c r="F1309" s="38" t="s">
        <v>3427</v>
      </c>
      <c r="G1309" s="43" t="s">
        <v>60</v>
      </c>
      <c r="H1309" s="38" t="s">
        <v>3215</v>
      </c>
      <c r="I1309" s="43" t="s">
        <v>3428</v>
      </c>
      <c r="J1309" s="43" t="s">
        <v>3816</v>
      </c>
      <c r="K1309" s="43" t="s">
        <v>3657</v>
      </c>
      <c r="L1309" s="43" t="s">
        <v>3658</v>
      </c>
      <c r="M1309" s="43" t="s">
        <v>3659</v>
      </c>
      <c r="N1309" s="43" t="s">
        <v>3660</v>
      </c>
      <c r="O1309" s="38"/>
      <c r="P1309" s="38"/>
      <c r="Q1309" s="45">
        <v>44322.0</v>
      </c>
      <c r="R1309" s="46" t="str">
        <f>IFERROR(__xludf.DUMMYFUNCTION("if(isblank($A1309),"""",REGEXREPLACE($A1309,   "",?(\d),?"",  ""$1""&amp;""-""&amp;$H1309))"),"")</f>
        <v/>
      </c>
      <c r="S1309" s="47" t="b">
        <f t="shared" si="2"/>
        <v>0</v>
      </c>
      <c r="T1309" s="47" t="str">
        <f>IFERROR(__xludf.DUMMYFUNCTION("iferror(split(A1309,"","",TRUE,TRUE),"""")"),"")</f>
        <v/>
      </c>
      <c r="U1309" s="47"/>
      <c r="V1309" s="47"/>
      <c r="W1309" s="47"/>
      <c r="X1309" s="46" t="str">
        <f>IFERROR(__xludf.DUMMYFUNCTION("if(T1309="""","""",if($S1309,""Not aligned w/ a specific learning goal."",T1309&amp;"": ""&amp;vlookup(to_text(T1309),'1.Learning-Goals'!$A$3:$B$100,2,FALSE)))"),"")</f>
        <v/>
      </c>
      <c r="Y1309" s="46" t="str">
        <f>IFERROR(__xludf.DUMMYFUNCTION("if(U1309="""","""",if($S1309,""Not aligned w/ a specific learning goal."",U1309&amp;"": ""&amp;vlookup(to_text(U1309),'1.Learning-Goals'!$A$3:$B$100,2,FALSE)))"),"")</f>
        <v/>
      </c>
      <c r="Z1309" s="46" t="str">
        <f>IFERROR(__xludf.DUMMYFUNCTION("if(V1309="""","""",if($S1309,""Not aligned w/ a specific learning goal."",V1309&amp;"": ""&amp;vlookup(to_text(V1309),'1.Learning-Goals'!$A$3:$B$100,2,FALSE)))"),"")</f>
        <v/>
      </c>
      <c r="AA1309" s="46" t="str">
        <f>IFERROR(__xludf.DUMMYFUNCTION("if(W1309="""","""",if($S1309,""Not aligned w/ a specific learning goal."",W1309&amp;"": ""&amp;vlookup(to_text(W1309),'1.Learning-Goals'!$A$3:$B$100,2,FALSE)))"),"")</f>
        <v/>
      </c>
      <c r="AB1309" s="48"/>
      <c r="AC1309" s="48"/>
      <c r="AD1309" s="48"/>
      <c r="AE1309" s="48"/>
      <c r="AF1309" s="48"/>
      <c r="AG1309" s="48"/>
      <c r="AH1309" s="48"/>
      <c r="AI1309" s="48"/>
    </row>
    <row r="1310">
      <c r="A1310" s="41"/>
      <c r="B1310" s="42" t="str">
        <f t="shared" si="1"/>
        <v/>
      </c>
      <c r="C1310" s="38" t="s">
        <v>3819</v>
      </c>
      <c r="D1310" s="43" t="s">
        <v>3820</v>
      </c>
      <c r="E1310" s="38" t="s">
        <v>3213</v>
      </c>
      <c r="F1310" s="38" t="s">
        <v>3427</v>
      </c>
      <c r="G1310" s="43" t="s">
        <v>65</v>
      </c>
      <c r="H1310" s="38" t="s">
        <v>3215</v>
      </c>
      <c r="I1310" s="43" t="s">
        <v>3428</v>
      </c>
      <c r="J1310" s="43" t="s">
        <v>3816</v>
      </c>
      <c r="K1310" s="43" t="s">
        <v>3821</v>
      </c>
      <c r="L1310" s="43" t="s">
        <v>3822</v>
      </c>
      <c r="M1310" s="43" t="s">
        <v>3823</v>
      </c>
      <c r="N1310" s="43" t="s">
        <v>3824</v>
      </c>
      <c r="O1310" s="38"/>
      <c r="P1310" s="38"/>
      <c r="Q1310" s="45">
        <v>44451.0</v>
      </c>
      <c r="R1310" s="46" t="str">
        <f>IFERROR(__xludf.DUMMYFUNCTION("if(isblank($A1310),"""",REGEXREPLACE($A1310,   "",?(\d),?"",  ""$1""&amp;""-""&amp;$H1310))"),"")</f>
        <v/>
      </c>
      <c r="S1310" s="47" t="b">
        <f t="shared" si="2"/>
        <v>0</v>
      </c>
      <c r="T1310" s="47" t="str">
        <f>IFERROR(__xludf.DUMMYFUNCTION("iferror(split(A1310,"","",TRUE,TRUE),"""")"),"")</f>
        <v/>
      </c>
      <c r="U1310" s="47"/>
      <c r="V1310" s="47"/>
      <c r="W1310" s="47"/>
      <c r="X1310" s="46" t="str">
        <f>IFERROR(__xludf.DUMMYFUNCTION("if(T1310="""","""",if($S1310,""Not aligned w/ a specific learning goal."",T1310&amp;"": ""&amp;vlookup(to_text(T1310),'1.Learning-Goals'!$A$3:$B$100,2,FALSE)))"),"")</f>
        <v/>
      </c>
      <c r="Y1310" s="46" t="str">
        <f>IFERROR(__xludf.DUMMYFUNCTION("if(U1310="""","""",if($S1310,""Not aligned w/ a specific learning goal."",U1310&amp;"": ""&amp;vlookup(to_text(U1310),'1.Learning-Goals'!$A$3:$B$100,2,FALSE)))"),"")</f>
        <v/>
      </c>
      <c r="Z1310" s="46" t="str">
        <f>IFERROR(__xludf.DUMMYFUNCTION("if(V1310="""","""",if($S1310,""Not aligned w/ a specific learning goal."",V1310&amp;"": ""&amp;vlookup(to_text(V1310),'1.Learning-Goals'!$A$3:$B$100,2,FALSE)))"),"")</f>
        <v/>
      </c>
      <c r="AA1310" s="46" t="str">
        <f>IFERROR(__xludf.DUMMYFUNCTION("if(W1310="""","""",if($S1310,""Not aligned w/ a specific learning goal."",W1310&amp;"": ""&amp;vlookup(to_text(W1310),'1.Learning-Goals'!$A$3:$B$100,2,FALSE)))"),"")</f>
        <v/>
      </c>
      <c r="AB1310" s="48"/>
      <c r="AC1310" s="48"/>
      <c r="AD1310" s="48"/>
      <c r="AE1310" s="48"/>
      <c r="AF1310" s="48"/>
      <c r="AG1310" s="48"/>
      <c r="AH1310" s="48"/>
      <c r="AI1310" s="48"/>
    </row>
    <row r="1311">
      <c r="A1311" s="41"/>
      <c r="B1311" s="42" t="str">
        <f t="shared" si="1"/>
        <v/>
      </c>
      <c r="C1311" s="38" t="s">
        <v>3825</v>
      </c>
      <c r="D1311" s="43" t="s">
        <v>3826</v>
      </c>
      <c r="E1311" s="38" t="s">
        <v>3213</v>
      </c>
      <c r="F1311" s="38" t="s">
        <v>3427</v>
      </c>
      <c r="G1311" s="43" t="s">
        <v>65</v>
      </c>
      <c r="H1311" s="38" t="s">
        <v>3215</v>
      </c>
      <c r="I1311" s="43" t="s">
        <v>3428</v>
      </c>
      <c r="J1311" s="43" t="s">
        <v>3816</v>
      </c>
      <c r="K1311" s="43" t="s">
        <v>3827</v>
      </c>
      <c r="L1311" s="43" t="s">
        <v>3828</v>
      </c>
      <c r="M1311" s="43" t="s">
        <v>3829</v>
      </c>
      <c r="N1311" s="43" t="s">
        <v>3830</v>
      </c>
      <c r="O1311" s="38"/>
      <c r="P1311" s="38"/>
      <c r="Q1311" s="45">
        <v>44451.0</v>
      </c>
      <c r="R1311" s="46" t="str">
        <f>IFERROR(__xludf.DUMMYFUNCTION("if(isblank($A1311),"""",REGEXREPLACE($A1311,   "",?(\d),?"",  ""$1""&amp;""-""&amp;$H1311))"),"")</f>
        <v/>
      </c>
      <c r="S1311" s="47" t="b">
        <f t="shared" si="2"/>
        <v>0</v>
      </c>
      <c r="T1311" s="47" t="str">
        <f>IFERROR(__xludf.DUMMYFUNCTION("iferror(split(A1311,"","",TRUE,TRUE),"""")"),"")</f>
        <v/>
      </c>
      <c r="U1311" s="47"/>
      <c r="V1311" s="47"/>
      <c r="W1311" s="47"/>
      <c r="X1311" s="46" t="str">
        <f>IFERROR(__xludf.DUMMYFUNCTION("if(T1311="""","""",if($S1311,""Not aligned w/ a specific learning goal."",T1311&amp;"": ""&amp;vlookup(to_text(T1311),'1.Learning-Goals'!$A$3:$B$100,2,FALSE)))"),"")</f>
        <v/>
      </c>
      <c r="Y1311" s="46" t="str">
        <f>IFERROR(__xludf.DUMMYFUNCTION("if(U1311="""","""",if($S1311,""Not aligned w/ a specific learning goal."",U1311&amp;"": ""&amp;vlookup(to_text(U1311),'1.Learning-Goals'!$A$3:$B$100,2,FALSE)))"),"")</f>
        <v/>
      </c>
      <c r="Z1311" s="46" t="str">
        <f>IFERROR(__xludf.DUMMYFUNCTION("if(V1311="""","""",if($S1311,""Not aligned w/ a specific learning goal."",V1311&amp;"": ""&amp;vlookup(to_text(V1311),'1.Learning-Goals'!$A$3:$B$100,2,FALSE)))"),"")</f>
        <v/>
      </c>
      <c r="AA1311" s="46" t="str">
        <f>IFERROR(__xludf.DUMMYFUNCTION("if(W1311="""","""",if($S1311,""Not aligned w/ a specific learning goal."",W1311&amp;"": ""&amp;vlookup(to_text(W1311),'1.Learning-Goals'!$A$3:$B$100,2,FALSE)))"),"")</f>
        <v/>
      </c>
      <c r="AB1311" s="48"/>
      <c r="AC1311" s="48"/>
      <c r="AD1311" s="48"/>
      <c r="AE1311" s="48"/>
      <c r="AF1311" s="48"/>
      <c r="AG1311" s="48"/>
      <c r="AH1311" s="48"/>
      <c r="AI1311" s="48"/>
    </row>
    <row r="1312">
      <c r="A1312" s="41"/>
      <c r="B1312" s="42" t="str">
        <f t="shared" si="1"/>
        <v/>
      </c>
      <c r="C1312" s="38" t="s">
        <v>3831</v>
      </c>
      <c r="D1312" s="43" t="s">
        <v>3832</v>
      </c>
      <c r="E1312" s="38" t="s">
        <v>3213</v>
      </c>
      <c r="F1312" s="38" t="s">
        <v>3427</v>
      </c>
      <c r="G1312" s="43" t="s">
        <v>65</v>
      </c>
      <c r="H1312" s="38" t="s">
        <v>3215</v>
      </c>
      <c r="I1312" s="43" t="s">
        <v>3428</v>
      </c>
      <c r="J1312" s="43" t="s">
        <v>3816</v>
      </c>
      <c r="K1312" s="43" t="s">
        <v>3827</v>
      </c>
      <c r="L1312" s="43" t="s">
        <v>3828</v>
      </c>
      <c r="M1312" s="43" t="s">
        <v>3829</v>
      </c>
      <c r="N1312" s="43" t="s">
        <v>3830</v>
      </c>
      <c r="O1312" s="38"/>
      <c r="P1312" s="38"/>
      <c r="Q1312" s="45">
        <v>44451.0</v>
      </c>
      <c r="R1312" s="46" t="str">
        <f>IFERROR(__xludf.DUMMYFUNCTION("if(isblank($A1312),"""",REGEXREPLACE($A1312,   "",?(\d),?"",  ""$1""&amp;""-""&amp;$H1312))"),"")</f>
        <v/>
      </c>
      <c r="S1312" s="47" t="b">
        <f t="shared" si="2"/>
        <v>0</v>
      </c>
      <c r="T1312" s="47" t="str">
        <f>IFERROR(__xludf.DUMMYFUNCTION("iferror(split(A1312,"","",TRUE,TRUE),"""")"),"")</f>
        <v/>
      </c>
      <c r="U1312" s="47"/>
      <c r="V1312" s="47"/>
      <c r="W1312" s="47"/>
      <c r="X1312" s="46" t="str">
        <f>IFERROR(__xludf.DUMMYFUNCTION("if(T1312="""","""",if($S1312,""Not aligned w/ a specific learning goal."",T1312&amp;"": ""&amp;vlookup(to_text(T1312),'1.Learning-Goals'!$A$3:$B$100,2,FALSE)))"),"")</f>
        <v/>
      </c>
      <c r="Y1312" s="46" t="str">
        <f>IFERROR(__xludf.DUMMYFUNCTION("if(U1312="""","""",if($S1312,""Not aligned w/ a specific learning goal."",U1312&amp;"": ""&amp;vlookup(to_text(U1312),'1.Learning-Goals'!$A$3:$B$100,2,FALSE)))"),"")</f>
        <v/>
      </c>
      <c r="Z1312" s="46" t="str">
        <f>IFERROR(__xludf.DUMMYFUNCTION("if(V1312="""","""",if($S1312,""Not aligned w/ a specific learning goal."",V1312&amp;"": ""&amp;vlookup(to_text(V1312),'1.Learning-Goals'!$A$3:$B$100,2,FALSE)))"),"")</f>
        <v/>
      </c>
      <c r="AA1312" s="46" t="str">
        <f>IFERROR(__xludf.DUMMYFUNCTION("if(W1312="""","""",if($S1312,""Not aligned w/ a specific learning goal."",W1312&amp;"": ""&amp;vlookup(to_text(W1312),'1.Learning-Goals'!$A$3:$B$100,2,FALSE)))"),"")</f>
        <v/>
      </c>
      <c r="AB1312" s="48"/>
      <c r="AC1312" s="48"/>
      <c r="AD1312" s="48"/>
      <c r="AE1312" s="48"/>
      <c r="AF1312" s="48"/>
      <c r="AG1312" s="48"/>
      <c r="AH1312" s="48"/>
      <c r="AI1312" s="48"/>
    </row>
    <row r="1313">
      <c r="A1313" s="41"/>
      <c r="B1313" s="42" t="str">
        <f t="shared" si="1"/>
        <v/>
      </c>
      <c r="C1313" s="38" t="s">
        <v>3833</v>
      </c>
      <c r="D1313" s="43" t="s">
        <v>3834</v>
      </c>
      <c r="E1313" s="38" t="s">
        <v>3213</v>
      </c>
      <c r="F1313" s="38" t="s">
        <v>3427</v>
      </c>
      <c r="G1313" s="43" t="s">
        <v>65</v>
      </c>
      <c r="H1313" s="38" t="s">
        <v>3215</v>
      </c>
      <c r="I1313" s="43" t="s">
        <v>3428</v>
      </c>
      <c r="J1313" s="43" t="s">
        <v>3816</v>
      </c>
      <c r="K1313" s="43" t="s">
        <v>3835</v>
      </c>
      <c r="L1313" s="43" t="s">
        <v>3836</v>
      </c>
      <c r="M1313" s="43" t="s">
        <v>3837</v>
      </c>
      <c r="N1313" s="43" t="s">
        <v>3838</v>
      </c>
      <c r="O1313" s="38"/>
      <c r="P1313" s="38"/>
      <c r="Q1313" s="45">
        <v>44451.0</v>
      </c>
      <c r="R1313" s="46" t="str">
        <f>IFERROR(__xludf.DUMMYFUNCTION("if(isblank($A1313),"""",REGEXREPLACE($A1313,   "",?(\d),?"",  ""$1""&amp;""-""&amp;$H1313))"),"")</f>
        <v/>
      </c>
      <c r="S1313" s="47" t="b">
        <f t="shared" si="2"/>
        <v>0</v>
      </c>
      <c r="T1313" s="47" t="str">
        <f>IFERROR(__xludf.DUMMYFUNCTION("iferror(split(A1313,"","",TRUE,TRUE),"""")"),"")</f>
        <v/>
      </c>
      <c r="U1313" s="47"/>
      <c r="V1313" s="47"/>
      <c r="W1313" s="47"/>
      <c r="X1313" s="46" t="str">
        <f>IFERROR(__xludf.DUMMYFUNCTION("if(T1313="""","""",if($S1313,""Not aligned w/ a specific learning goal."",T1313&amp;"": ""&amp;vlookup(to_text(T1313),'1.Learning-Goals'!$A$3:$B$100,2,FALSE)))"),"")</f>
        <v/>
      </c>
      <c r="Y1313" s="46" t="str">
        <f>IFERROR(__xludf.DUMMYFUNCTION("if(U1313="""","""",if($S1313,""Not aligned w/ a specific learning goal."",U1313&amp;"": ""&amp;vlookup(to_text(U1313),'1.Learning-Goals'!$A$3:$B$100,2,FALSE)))"),"")</f>
        <v/>
      </c>
      <c r="Z1313" s="46" t="str">
        <f>IFERROR(__xludf.DUMMYFUNCTION("if(V1313="""","""",if($S1313,""Not aligned w/ a specific learning goal."",V1313&amp;"": ""&amp;vlookup(to_text(V1313),'1.Learning-Goals'!$A$3:$B$100,2,FALSE)))"),"")</f>
        <v/>
      </c>
      <c r="AA1313" s="46" t="str">
        <f>IFERROR(__xludf.DUMMYFUNCTION("if(W1313="""","""",if($S1313,""Not aligned w/ a specific learning goal."",W1313&amp;"": ""&amp;vlookup(to_text(W1313),'1.Learning-Goals'!$A$3:$B$100,2,FALSE)))"),"")</f>
        <v/>
      </c>
      <c r="AB1313" s="48"/>
      <c r="AC1313" s="48"/>
      <c r="AD1313" s="48"/>
      <c r="AE1313" s="48"/>
      <c r="AF1313" s="48"/>
      <c r="AG1313" s="48"/>
      <c r="AH1313" s="48"/>
      <c r="AI1313" s="48"/>
    </row>
    <row r="1314">
      <c r="A1314" s="41"/>
      <c r="B1314" s="42" t="str">
        <f t="shared" si="1"/>
        <v/>
      </c>
      <c r="C1314" s="38" t="s">
        <v>3839</v>
      </c>
      <c r="D1314" s="43" t="s">
        <v>3840</v>
      </c>
      <c r="E1314" s="38" t="s">
        <v>3213</v>
      </c>
      <c r="F1314" s="38" t="s">
        <v>3427</v>
      </c>
      <c r="G1314" s="43" t="s">
        <v>60</v>
      </c>
      <c r="H1314" s="38" t="s">
        <v>3215</v>
      </c>
      <c r="I1314" s="43" t="s">
        <v>3428</v>
      </c>
      <c r="J1314" s="43" t="s">
        <v>3841</v>
      </c>
      <c r="K1314" s="43" t="s">
        <v>3842</v>
      </c>
      <c r="L1314" s="43" t="s">
        <v>3843</v>
      </c>
      <c r="M1314" s="43" t="s">
        <v>3844</v>
      </c>
      <c r="N1314" s="43"/>
      <c r="O1314" s="38"/>
      <c r="P1314" s="38"/>
      <c r="Q1314" s="45">
        <v>44322.0</v>
      </c>
      <c r="R1314" s="46" t="str">
        <f>IFERROR(__xludf.DUMMYFUNCTION("if(isblank($A1314),"""",REGEXREPLACE($A1314,   "",?(\d),?"",  ""$1""&amp;""-""&amp;$H1314))"),"")</f>
        <v/>
      </c>
      <c r="S1314" s="47" t="b">
        <f t="shared" si="2"/>
        <v>0</v>
      </c>
      <c r="T1314" s="47" t="str">
        <f>IFERROR(__xludf.DUMMYFUNCTION("iferror(split(A1314,"","",TRUE,TRUE),"""")"),"")</f>
        <v/>
      </c>
      <c r="U1314" s="47"/>
      <c r="V1314" s="47"/>
      <c r="W1314" s="47"/>
      <c r="X1314" s="46" t="str">
        <f>IFERROR(__xludf.DUMMYFUNCTION("if(T1314="""","""",if($S1314,""Not aligned w/ a specific learning goal."",T1314&amp;"": ""&amp;vlookup(to_text(T1314),'1.Learning-Goals'!$A$3:$B$100,2,FALSE)))"),"")</f>
        <v/>
      </c>
      <c r="Y1314" s="46" t="str">
        <f>IFERROR(__xludf.DUMMYFUNCTION("if(U1314="""","""",if($S1314,""Not aligned w/ a specific learning goal."",U1314&amp;"": ""&amp;vlookup(to_text(U1314),'1.Learning-Goals'!$A$3:$B$100,2,FALSE)))"),"")</f>
        <v/>
      </c>
      <c r="Z1314" s="46" t="str">
        <f>IFERROR(__xludf.DUMMYFUNCTION("if(V1314="""","""",if($S1314,""Not aligned w/ a specific learning goal."",V1314&amp;"": ""&amp;vlookup(to_text(V1314),'1.Learning-Goals'!$A$3:$B$100,2,FALSE)))"),"")</f>
        <v/>
      </c>
      <c r="AA1314" s="46" t="str">
        <f>IFERROR(__xludf.DUMMYFUNCTION("if(W1314="""","""",if($S1314,""Not aligned w/ a specific learning goal."",W1314&amp;"": ""&amp;vlookup(to_text(W1314),'1.Learning-Goals'!$A$3:$B$100,2,FALSE)))"),"")</f>
        <v/>
      </c>
      <c r="AB1314" s="48"/>
      <c r="AC1314" s="48"/>
      <c r="AD1314" s="48"/>
      <c r="AE1314" s="48"/>
      <c r="AF1314" s="48"/>
      <c r="AG1314" s="48"/>
      <c r="AH1314" s="48"/>
      <c r="AI1314" s="48"/>
    </row>
    <row r="1315">
      <c r="A1315" s="41"/>
      <c r="B1315" s="42" t="str">
        <f t="shared" si="1"/>
        <v/>
      </c>
      <c r="C1315" s="38" t="s">
        <v>3845</v>
      </c>
      <c r="D1315" s="43" t="s">
        <v>3846</v>
      </c>
      <c r="E1315" s="38" t="s">
        <v>3213</v>
      </c>
      <c r="F1315" s="38" t="s">
        <v>3427</v>
      </c>
      <c r="G1315" s="43" t="s">
        <v>60</v>
      </c>
      <c r="H1315" s="38" t="s">
        <v>3215</v>
      </c>
      <c r="I1315" s="43" t="s">
        <v>3428</v>
      </c>
      <c r="J1315" s="43" t="s">
        <v>3847</v>
      </c>
      <c r="K1315" s="43" t="s">
        <v>3848</v>
      </c>
      <c r="L1315" s="43" t="s">
        <v>3849</v>
      </c>
      <c r="M1315" s="43" t="s">
        <v>3850</v>
      </c>
      <c r="N1315" s="43"/>
      <c r="O1315" s="38"/>
      <c r="P1315" s="38"/>
      <c r="Q1315" s="45">
        <v>44322.0</v>
      </c>
      <c r="R1315" s="46" t="str">
        <f>IFERROR(__xludf.DUMMYFUNCTION("if(isblank($A1315),"""",REGEXREPLACE($A1315,   "",?(\d),?"",  ""$1""&amp;""-""&amp;$H1315))"),"")</f>
        <v/>
      </c>
      <c r="S1315" s="47" t="b">
        <f t="shared" si="2"/>
        <v>0</v>
      </c>
      <c r="T1315" s="47" t="str">
        <f>IFERROR(__xludf.DUMMYFUNCTION("iferror(split(A1315,"","",TRUE,TRUE),"""")"),"")</f>
        <v/>
      </c>
      <c r="U1315" s="47"/>
      <c r="V1315" s="47"/>
      <c r="W1315" s="47"/>
      <c r="X1315" s="46" t="str">
        <f>IFERROR(__xludf.DUMMYFUNCTION("if(T1315="""","""",if($S1315,""Not aligned w/ a specific learning goal."",T1315&amp;"": ""&amp;vlookup(to_text(T1315),'1.Learning-Goals'!$A$3:$B$100,2,FALSE)))"),"")</f>
        <v/>
      </c>
      <c r="Y1315" s="46" t="str">
        <f>IFERROR(__xludf.DUMMYFUNCTION("if(U1315="""","""",if($S1315,""Not aligned w/ a specific learning goal."",U1315&amp;"": ""&amp;vlookup(to_text(U1315),'1.Learning-Goals'!$A$3:$B$100,2,FALSE)))"),"")</f>
        <v/>
      </c>
      <c r="Z1315" s="46" t="str">
        <f>IFERROR(__xludf.DUMMYFUNCTION("if(V1315="""","""",if($S1315,""Not aligned w/ a specific learning goal."",V1315&amp;"": ""&amp;vlookup(to_text(V1315),'1.Learning-Goals'!$A$3:$B$100,2,FALSE)))"),"")</f>
        <v/>
      </c>
      <c r="AA1315" s="46" t="str">
        <f>IFERROR(__xludf.DUMMYFUNCTION("if(W1315="""","""",if($S1315,""Not aligned w/ a specific learning goal."",W1315&amp;"": ""&amp;vlookup(to_text(W1315),'1.Learning-Goals'!$A$3:$B$100,2,FALSE)))"),"")</f>
        <v/>
      </c>
      <c r="AB1315" s="48"/>
      <c r="AC1315" s="48"/>
      <c r="AD1315" s="48"/>
      <c r="AE1315" s="48"/>
      <c r="AF1315" s="48"/>
      <c r="AG1315" s="48"/>
      <c r="AH1315" s="48"/>
      <c r="AI1315" s="48"/>
    </row>
    <row r="1316">
      <c r="A1316" s="41"/>
      <c r="B1316" s="42" t="str">
        <f t="shared" si="1"/>
        <v/>
      </c>
      <c r="C1316" s="38" t="s">
        <v>3851</v>
      </c>
      <c r="D1316" s="43" t="s">
        <v>3852</v>
      </c>
      <c r="E1316" s="38" t="s">
        <v>3213</v>
      </c>
      <c r="F1316" s="38" t="s">
        <v>3427</v>
      </c>
      <c r="G1316" s="43" t="s">
        <v>60</v>
      </c>
      <c r="H1316" s="38" t="s">
        <v>3215</v>
      </c>
      <c r="I1316" s="43" t="s">
        <v>3428</v>
      </c>
      <c r="J1316" s="43" t="s">
        <v>3847</v>
      </c>
      <c r="K1316" s="43" t="s">
        <v>3848</v>
      </c>
      <c r="L1316" s="43" t="s">
        <v>3849</v>
      </c>
      <c r="M1316" s="43" t="s">
        <v>3850</v>
      </c>
      <c r="N1316" s="43"/>
      <c r="O1316" s="38"/>
      <c r="P1316" s="38"/>
      <c r="Q1316" s="45">
        <v>44322.0</v>
      </c>
      <c r="R1316" s="46" t="str">
        <f>IFERROR(__xludf.DUMMYFUNCTION("if(isblank($A1316),"""",REGEXREPLACE($A1316,   "",?(\d),?"",  ""$1""&amp;""-""&amp;$H1316))"),"")</f>
        <v/>
      </c>
      <c r="S1316" s="47" t="b">
        <f t="shared" si="2"/>
        <v>0</v>
      </c>
      <c r="T1316" s="47" t="str">
        <f>IFERROR(__xludf.DUMMYFUNCTION("iferror(split(A1316,"","",TRUE,TRUE),"""")"),"")</f>
        <v/>
      </c>
      <c r="U1316" s="47"/>
      <c r="V1316" s="47"/>
      <c r="W1316" s="47"/>
      <c r="X1316" s="46" t="str">
        <f>IFERROR(__xludf.DUMMYFUNCTION("if(T1316="""","""",if($S1316,""Not aligned w/ a specific learning goal."",T1316&amp;"": ""&amp;vlookup(to_text(T1316),'1.Learning-Goals'!$A$3:$B$100,2,FALSE)))"),"")</f>
        <v/>
      </c>
      <c r="Y1316" s="46" t="str">
        <f>IFERROR(__xludf.DUMMYFUNCTION("if(U1316="""","""",if($S1316,""Not aligned w/ a specific learning goal."",U1316&amp;"": ""&amp;vlookup(to_text(U1316),'1.Learning-Goals'!$A$3:$B$100,2,FALSE)))"),"")</f>
        <v/>
      </c>
      <c r="Z1316" s="46" t="str">
        <f>IFERROR(__xludf.DUMMYFUNCTION("if(V1316="""","""",if($S1316,""Not aligned w/ a specific learning goal."",V1316&amp;"": ""&amp;vlookup(to_text(V1316),'1.Learning-Goals'!$A$3:$B$100,2,FALSE)))"),"")</f>
        <v/>
      </c>
      <c r="AA1316" s="46" t="str">
        <f>IFERROR(__xludf.DUMMYFUNCTION("if(W1316="""","""",if($S1316,""Not aligned w/ a specific learning goal."",W1316&amp;"": ""&amp;vlookup(to_text(W1316),'1.Learning-Goals'!$A$3:$B$100,2,FALSE)))"),"")</f>
        <v/>
      </c>
      <c r="AB1316" s="48"/>
      <c r="AC1316" s="48"/>
      <c r="AD1316" s="48"/>
      <c r="AE1316" s="48"/>
      <c r="AF1316" s="48"/>
      <c r="AG1316" s="48"/>
      <c r="AH1316" s="48"/>
      <c r="AI1316" s="48"/>
    </row>
    <row r="1317">
      <c r="A1317" s="41"/>
      <c r="B1317" s="42" t="str">
        <f t="shared" si="1"/>
        <v/>
      </c>
      <c r="C1317" s="38" t="s">
        <v>3853</v>
      </c>
      <c r="D1317" s="43" t="s">
        <v>3854</v>
      </c>
      <c r="E1317" s="38" t="s">
        <v>3213</v>
      </c>
      <c r="F1317" s="38" t="s">
        <v>3427</v>
      </c>
      <c r="G1317" s="43" t="s">
        <v>60</v>
      </c>
      <c r="H1317" s="38" t="s">
        <v>3215</v>
      </c>
      <c r="I1317" s="43" t="s">
        <v>3428</v>
      </c>
      <c r="J1317" s="43" t="s">
        <v>3847</v>
      </c>
      <c r="K1317" s="43" t="s">
        <v>3848</v>
      </c>
      <c r="L1317" s="43" t="s">
        <v>3849</v>
      </c>
      <c r="M1317" s="43" t="s">
        <v>3850</v>
      </c>
      <c r="N1317" s="43"/>
      <c r="O1317" s="38"/>
      <c r="P1317" s="38"/>
      <c r="Q1317" s="45">
        <v>44322.0</v>
      </c>
      <c r="R1317" s="46" t="str">
        <f>IFERROR(__xludf.DUMMYFUNCTION("if(isblank($A1317),"""",REGEXREPLACE($A1317,   "",?(\d),?"",  ""$1""&amp;""-""&amp;$H1317))"),"")</f>
        <v/>
      </c>
      <c r="S1317" s="47" t="b">
        <f t="shared" si="2"/>
        <v>0</v>
      </c>
      <c r="T1317" s="47" t="str">
        <f>IFERROR(__xludf.DUMMYFUNCTION("iferror(split(A1317,"","",TRUE,TRUE),"""")"),"")</f>
        <v/>
      </c>
      <c r="U1317" s="47"/>
      <c r="V1317" s="47"/>
      <c r="W1317" s="47"/>
      <c r="X1317" s="46" t="str">
        <f>IFERROR(__xludf.DUMMYFUNCTION("if(T1317="""","""",if($S1317,""Not aligned w/ a specific learning goal."",T1317&amp;"": ""&amp;vlookup(to_text(T1317),'1.Learning-Goals'!$A$3:$B$100,2,FALSE)))"),"")</f>
        <v/>
      </c>
      <c r="Y1317" s="46" t="str">
        <f>IFERROR(__xludf.DUMMYFUNCTION("if(U1317="""","""",if($S1317,""Not aligned w/ a specific learning goal."",U1317&amp;"": ""&amp;vlookup(to_text(U1317),'1.Learning-Goals'!$A$3:$B$100,2,FALSE)))"),"")</f>
        <v/>
      </c>
      <c r="Z1317" s="46" t="str">
        <f>IFERROR(__xludf.DUMMYFUNCTION("if(V1317="""","""",if($S1317,""Not aligned w/ a specific learning goal."",V1317&amp;"": ""&amp;vlookup(to_text(V1317),'1.Learning-Goals'!$A$3:$B$100,2,FALSE)))"),"")</f>
        <v/>
      </c>
      <c r="AA1317" s="46" t="str">
        <f>IFERROR(__xludf.DUMMYFUNCTION("if(W1317="""","""",if($S1317,""Not aligned w/ a specific learning goal."",W1317&amp;"": ""&amp;vlookup(to_text(W1317),'1.Learning-Goals'!$A$3:$B$100,2,FALSE)))"),"")</f>
        <v/>
      </c>
      <c r="AB1317" s="48"/>
      <c r="AC1317" s="48"/>
      <c r="AD1317" s="48"/>
      <c r="AE1317" s="48"/>
      <c r="AF1317" s="48"/>
      <c r="AG1317" s="48"/>
      <c r="AH1317" s="48"/>
      <c r="AI1317" s="48"/>
    </row>
    <row r="1318">
      <c r="A1318" s="41"/>
      <c r="B1318" s="42" t="str">
        <f t="shared" si="1"/>
        <v/>
      </c>
      <c r="C1318" s="38" t="s">
        <v>3855</v>
      </c>
      <c r="D1318" s="43" t="s">
        <v>3856</v>
      </c>
      <c r="E1318" s="38" t="s">
        <v>3213</v>
      </c>
      <c r="F1318" s="38" t="s">
        <v>3427</v>
      </c>
      <c r="G1318" s="43" t="s">
        <v>60</v>
      </c>
      <c r="H1318" s="38" t="s">
        <v>3215</v>
      </c>
      <c r="I1318" s="43" t="s">
        <v>3428</v>
      </c>
      <c r="J1318" s="43" t="s">
        <v>3847</v>
      </c>
      <c r="K1318" s="43" t="s">
        <v>3857</v>
      </c>
      <c r="L1318" s="43" t="s">
        <v>3858</v>
      </c>
      <c r="M1318" s="43" t="s">
        <v>3859</v>
      </c>
      <c r="N1318" s="43"/>
      <c r="O1318" s="38"/>
      <c r="P1318" s="38"/>
      <c r="Q1318" s="45">
        <v>44322.0</v>
      </c>
      <c r="R1318" s="46" t="str">
        <f>IFERROR(__xludf.DUMMYFUNCTION("if(isblank($A1318),"""",REGEXREPLACE($A1318,   "",?(\d),?"",  ""$1""&amp;""-""&amp;$H1318))"),"")</f>
        <v/>
      </c>
      <c r="S1318" s="47" t="b">
        <f t="shared" si="2"/>
        <v>0</v>
      </c>
      <c r="T1318" s="47" t="str">
        <f>IFERROR(__xludf.DUMMYFUNCTION("iferror(split(A1318,"","",TRUE,TRUE),"""")"),"")</f>
        <v/>
      </c>
      <c r="U1318" s="47"/>
      <c r="V1318" s="47"/>
      <c r="W1318" s="47"/>
      <c r="X1318" s="46" t="str">
        <f>IFERROR(__xludf.DUMMYFUNCTION("if(T1318="""","""",if($S1318,""Not aligned w/ a specific learning goal."",T1318&amp;"": ""&amp;vlookup(to_text(T1318),'1.Learning-Goals'!$A$3:$B$100,2,FALSE)))"),"")</f>
        <v/>
      </c>
      <c r="Y1318" s="46" t="str">
        <f>IFERROR(__xludf.DUMMYFUNCTION("if(U1318="""","""",if($S1318,""Not aligned w/ a specific learning goal."",U1318&amp;"": ""&amp;vlookup(to_text(U1318),'1.Learning-Goals'!$A$3:$B$100,2,FALSE)))"),"")</f>
        <v/>
      </c>
      <c r="Z1318" s="46" t="str">
        <f>IFERROR(__xludf.DUMMYFUNCTION("if(V1318="""","""",if($S1318,""Not aligned w/ a specific learning goal."",V1318&amp;"": ""&amp;vlookup(to_text(V1318),'1.Learning-Goals'!$A$3:$B$100,2,FALSE)))"),"")</f>
        <v/>
      </c>
      <c r="AA1318" s="46" t="str">
        <f>IFERROR(__xludf.DUMMYFUNCTION("if(W1318="""","""",if($S1318,""Not aligned w/ a specific learning goal."",W1318&amp;"": ""&amp;vlookup(to_text(W1318),'1.Learning-Goals'!$A$3:$B$100,2,FALSE)))"),"")</f>
        <v/>
      </c>
      <c r="AB1318" s="48"/>
      <c r="AC1318" s="48"/>
      <c r="AD1318" s="48"/>
      <c r="AE1318" s="48"/>
      <c r="AF1318" s="48"/>
      <c r="AG1318" s="48"/>
      <c r="AH1318" s="48"/>
      <c r="AI1318" s="48"/>
    </row>
    <row r="1319">
      <c r="A1319" s="41"/>
      <c r="B1319" s="42" t="str">
        <f t="shared" si="1"/>
        <v/>
      </c>
      <c r="C1319" s="38" t="s">
        <v>3860</v>
      </c>
      <c r="D1319" s="43" t="s">
        <v>3861</v>
      </c>
      <c r="E1319" s="38" t="s">
        <v>3213</v>
      </c>
      <c r="F1319" s="38" t="s">
        <v>3427</v>
      </c>
      <c r="G1319" s="43" t="s">
        <v>65</v>
      </c>
      <c r="H1319" s="38" t="s">
        <v>3215</v>
      </c>
      <c r="I1319" s="43" t="s">
        <v>3428</v>
      </c>
      <c r="J1319" s="43" t="s">
        <v>3847</v>
      </c>
      <c r="K1319" s="43" t="s">
        <v>3862</v>
      </c>
      <c r="L1319" s="43" t="s">
        <v>3863</v>
      </c>
      <c r="M1319" s="43" t="s">
        <v>3864</v>
      </c>
      <c r="N1319" s="43" t="s">
        <v>3865</v>
      </c>
      <c r="O1319" s="38"/>
      <c r="P1319" s="38"/>
      <c r="Q1319" s="45">
        <v>44451.0</v>
      </c>
      <c r="R1319" s="46" t="str">
        <f>IFERROR(__xludf.DUMMYFUNCTION("if(isblank($A1319),"""",REGEXREPLACE($A1319,   "",?(\d),?"",  ""$1""&amp;""-""&amp;$H1319))"),"")</f>
        <v/>
      </c>
      <c r="S1319" s="47" t="b">
        <f t="shared" si="2"/>
        <v>0</v>
      </c>
      <c r="T1319" s="47" t="str">
        <f>IFERROR(__xludf.DUMMYFUNCTION("iferror(split(A1319,"","",TRUE,TRUE),"""")"),"")</f>
        <v/>
      </c>
      <c r="U1319" s="47"/>
      <c r="V1319" s="47"/>
      <c r="W1319" s="47"/>
      <c r="X1319" s="46" t="str">
        <f>IFERROR(__xludf.DUMMYFUNCTION("if(T1319="""","""",if($S1319,""Not aligned w/ a specific learning goal."",T1319&amp;"": ""&amp;vlookup(to_text(T1319),'1.Learning-Goals'!$A$3:$B$100,2,FALSE)))"),"")</f>
        <v/>
      </c>
      <c r="Y1319" s="46" t="str">
        <f>IFERROR(__xludf.DUMMYFUNCTION("if(U1319="""","""",if($S1319,""Not aligned w/ a specific learning goal."",U1319&amp;"": ""&amp;vlookup(to_text(U1319),'1.Learning-Goals'!$A$3:$B$100,2,FALSE)))"),"")</f>
        <v/>
      </c>
      <c r="Z1319" s="46" t="str">
        <f>IFERROR(__xludf.DUMMYFUNCTION("if(V1319="""","""",if($S1319,""Not aligned w/ a specific learning goal."",V1319&amp;"": ""&amp;vlookup(to_text(V1319),'1.Learning-Goals'!$A$3:$B$100,2,FALSE)))"),"")</f>
        <v/>
      </c>
      <c r="AA1319" s="46" t="str">
        <f>IFERROR(__xludf.DUMMYFUNCTION("if(W1319="""","""",if($S1319,""Not aligned w/ a specific learning goal."",W1319&amp;"": ""&amp;vlookup(to_text(W1319),'1.Learning-Goals'!$A$3:$B$100,2,FALSE)))"),"")</f>
        <v/>
      </c>
      <c r="AB1319" s="48"/>
      <c r="AC1319" s="48"/>
      <c r="AD1319" s="48"/>
      <c r="AE1319" s="48"/>
      <c r="AF1319" s="48"/>
      <c r="AG1319" s="48"/>
      <c r="AH1319" s="48"/>
      <c r="AI1319" s="48"/>
    </row>
    <row r="1320">
      <c r="A1320" s="41"/>
      <c r="B1320" s="42" t="str">
        <f t="shared" si="1"/>
        <v/>
      </c>
      <c r="C1320" s="38" t="s">
        <v>3866</v>
      </c>
      <c r="D1320" s="43" t="s">
        <v>3867</v>
      </c>
      <c r="E1320" s="38" t="s">
        <v>3213</v>
      </c>
      <c r="F1320" s="38" t="s">
        <v>3427</v>
      </c>
      <c r="G1320" s="43" t="s">
        <v>60</v>
      </c>
      <c r="H1320" s="38" t="s">
        <v>3215</v>
      </c>
      <c r="I1320" s="43" t="s">
        <v>3428</v>
      </c>
      <c r="J1320" s="43" t="s">
        <v>3868</v>
      </c>
      <c r="K1320" s="43" t="s">
        <v>3869</v>
      </c>
      <c r="L1320" s="43" t="s">
        <v>3870</v>
      </c>
      <c r="M1320" s="43" t="s">
        <v>3871</v>
      </c>
      <c r="N1320" s="43" t="s">
        <v>3872</v>
      </c>
      <c r="O1320" s="38"/>
      <c r="P1320" s="38"/>
      <c r="Q1320" s="45">
        <v>44322.0</v>
      </c>
      <c r="R1320" s="46" t="str">
        <f>IFERROR(__xludf.DUMMYFUNCTION("if(isblank($A1320),"""",REGEXREPLACE($A1320,   "",?(\d),?"",  ""$1""&amp;""-""&amp;$H1320))"),"")</f>
        <v/>
      </c>
      <c r="S1320" s="47" t="b">
        <f t="shared" si="2"/>
        <v>0</v>
      </c>
      <c r="T1320" s="47" t="str">
        <f>IFERROR(__xludf.DUMMYFUNCTION("iferror(split(A1320,"","",TRUE,TRUE),"""")"),"")</f>
        <v/>
      </c>
      <c r="U1320" s="47"/>
      <c r="V1320" s="47"/>
      <c r="W1320" s="47"/>
      <c r="X1320" s="46" t="str">
        <f>IFERROR(__xludf.DUMMYFUNCTION("if(T1320="""","""",if($S1320,""Not aligned w/ a specific learning goal."",T1320&amp;"": ""&amp;vlookup(to_text(T1320),'1.Learning-Goals'!$A$3:$B$100,2,FALSE)))"),"")</f>
        <v/>
      </c>
      <c r="Y1320" s="46" t="str">
        <f>IFERROR(__xludf.DUMMYFUNCTION("if(U1320="""","""",if($S1320,""Not aligned w/ a specific learning goal."",U1320&amp;"": ""&amp;vlookup(to_text(U1320),'1.Learning-Goals'!$A$3:$B$100,2,FALSE)))"),"")</f>
        <v/>
      </c>
      <c r="Z1320" s="46" t="str">
        <f>IFERROR(__xludf.DUMMYFUNCTION("if(V1320="""","""",if($S1320,""Not aligned w/ a specific learning goal."",V1320&amp;"": ""&amp;vlookup(to_text(V1320),'1.Learning-Goals'!$A$3:$B$100,2,FALSE)))"),"")</f>
        <v/>
      </c>
      <c r="AA1320" s="46" t="str">
        <f>IFERROR(__xludf.DUMMYFUNCTION("if(W1320="""","""",if($S1320,""Not aligned w/ a specific learning goal."",W1320&amp;"": ""&amp;vlookup(to_text(W1320),'1.Learning-Goals'!$A$3:$B$100,2,FALSE)))"),"")</f>
        <v/>
      </c>
      <c r="AB1320" s="48"/>
      <c r="AC1320" s="48"/>
      <c r="AD1320" s="48"/>
      <c r="AE1320" s="48"/>
      <c r="AF1320" s="48"/>
      <c r="AG1320" s="48"/>
      <c r="AH1320" s="48"/>
      <c r="AI1320" s="48"/>
    </row>
    <row r="1321">
      <c r="A1321" s="41"/>
      <c r="B1321" s="42" t="str">
        <f t="shared" si="1"/>
        <v/>
      </c>
      <c r="C1321" s="38" t="s">
        <v>3873</v>
      </c>
      <c r="D1321" s="43" t="s">
        <v>3874</v>
      </c>
      <c r="E1321" s="38" t="s">
        <v>3213</v>
      </c>
      <c r="F1321" s="38" t="s">
        <v>3427</v>
      </c>
      <c r="G1321" s="43" t="s">
        <v>65</v>
      </c>
      <c r="H1321" s="38" t="s">
        <v>3215</v>
      </c>
      <c r="I1321" s="43" t="s">
        <v>3428</v>
      </c>
      <c r="J1321" s="43" t="s">
        <v>3868</v>
      </c>
      <c r="K1321" s="43" t="s">
        <v>3875</v>
      </c>
      <c r="L1321" s="43" t="s">
        <v>3876</v>
      </c>
      <c r="M1321" s="43" t="s">
        <v>3877</v>
      </c>
      <c r="N1321" s="43" t="s">
        <v>3878</v>
      </c>
      <c r="O1321" s="38"/>
      <c r="P1321" s="38"/>
      <c r="Q1321" s="45">
        <v>44451.0</v>
      </c>
      <c r="R1321" s="46" t="str">
        <f>IFERROR(__xludf.DUMMYFUNCTION("if(isblank($A1321),"""",REGEXREPLACE($A1321,   "",?(\d),?"",  ""$1""&amp;""-""&amp;$H1321))"),"")</f>
        <v/>
      </c>
      <c r="S1321" s="47" t="b">
        <f t="shared" si="2"/>
        <v>0</v>
      </c>
      <c r="T1321" s="47" t="str">
        <f>IFERROR(__xludf.DUMMYFUNCTION("iferror(split(A1321,"","",TRUE,TRUE),"""")"),"")</f>
        <v/>
      </c>
      <c r="U1321" s="47"/>
      <c r="V1321" s="47"/>
      <c r="W1321" s="47"/>
      <c r="X1321" s="46" t="str">
        <f>IFERROR(__xludf.DUMMYFUNCTION("if(T1321="""","""",if($S1321,""Not aligned w/ a specific learning goal."",T1321&amp;"": ""&amp;vlookup(to_text(T1321),'1.Learning-Goals'!$A$3:$B$100,2,FALSE)))"),"")</f>
        <v/>
      </c>
      <c r="Y1321" s="46" t="str">
        <f>IFERROR(__xludf.DUMMYFUNCTION("if(U1321="""","""",if($S1321,""Not aligned w/ a specific learning goal."",U1321&amp;"": ""&amp;vlookup(to_text(U1321),'1.Learning-Goals'!$A$3:$B$100,2,FALSE)))"),"")</f>
        <v/>
      </c>
      <c r="Z1321" s="46" t="str">
        <f>IFERROR(__xludf.DUMMYFUNCTION("if(V1321="""","""",if($S1321,""Not aligned w/ a specific learning goal."",V1321&amp;"": ""&amp;vlookup(to_text(V1321),'1.Learning-Goals'!$A$3:$B$100,2,FALSE)))"),"")</f>
        <v/>
      </c>
      <c r="AA1321" s="46" t="str">
        <f>IFERROR(__xludf.DUMMYFUNCTION("if(W1321="""","""",if($S1321,""Not aligned w/ a specific learning goal."",W1321&amp;"": ""&amp;vlookup(to_text(W1321),'1.Learning-Goals'!$A$3:$B$100,2,FALSE)))"),"")</f>
        <v/>
      </c>
      <c r="AB1321" s="48"/>
      <c r="AC1321" s="48"/>
      <c r="AD1321" s="48"/>
      <c r="AE1321" s="48"/>
      <c r="AF1321" s="48"/>
      <c r="AG1321" s="48"/>
      <c r="AH1321" s="48"/>
      <c r="AI1321" s="48"/>
    </row>
    <row r="1322">
      <c r="A1322" s="41"/>
      <c r="B1322" s="42" t="str">
        <f t="shared" si="1"/>
        <v/>
      </c>
      <c r="C1322" s="38" t="s">
        <v>3879</v>
      </c>
      <c r="D1322" s="43" t="s">
        <v>3880</v>
      </c>
      <c r="E1322" s="38" t="s">
        <v>3213</v>
      </c>
      <c r="F1322" s="38" t="s">
        <v>3427</v>
      </c>
      <c r="G1322" s="43" t="s">
        <v>65</v>
      </c>
      <c r="H1322" s="38" t="s">
        <v>3215</v>
      </c>
      <c r="I1322" s="43" t="s">
        <v>3428</v>
      </c>
      <c r="J1322" s="43" t="s">
        <v>3868</v>
      </c>
      <c r="K1322" s="43" t="s">
        <v>3881</v>
      </c>
      <c r="L1322" s="43" t="s">
        <v>3882</v>
      </c>
      <c r="M1322" s="43" t="s">
        <v>3883</v>
      </c>
      <c r="N1322" s="43" t="s">
        <v>3884</v>
      </c>
      <c r="O1322" s="38"/>
      <c r="P1322" s="38"/>
      <c r="Q1322" s="45">
        <v>44451.0</v>
      </c>
      <c r="R1322" s="46" t="str">
        <f>IFERROR(__xludf.DUMMYFUNCTION("if(isblank($A1322),"""",REGEXREPLACE($A1322,   "",?(\d),?"",  ""$1""&amp;""-""&amp;$H1322))"),"")</f>
        <v/>
      </c>
      <c r="S1322" s="47" t="b">
        <f t="shared" si="2"/>
        <v>0</v>
      </c>
      <c r="T1322" s="47" t="str">
        <f>IFERROR(__xludf.DUMMYFUNCTION("iferror(split(A1322,"","",TRUE,TRUE),"""")"),"")</f>
        <v/>
      </c>
      <c r="U1322" s="47"/>
      <c r="V1322" s="47"/>
      <c r="W1322" s="47"/>
      <c r="X1322" s="46" t="str">
        <f>IFERROR(__xludf.DUMMYFUNCTION("if(T1322="""","""",if($S1322,""Not aligned w/ a specific learning goal."",T1322&amp;"": ""&amp;vlookup(to_text(T1322),'1.Learning-Goals'!$A$3:$B$100,2,FALSE)))"),"")</f>
        <v/>
      </c>
      <c r="Y1322" s="46" t="str">
        <f>IFERROR(__xludf.DUMMYFUNCTION("if(U1322="""","""",if($S1322,""Not aligned w/ a specific learning goal."",U1322&amp;"": ""&amp;vlookup(to_text(U1322),'1.Learning-Goals'!$A$3:$B$100,2,FALSE)))"),"")</f>
        <v/>
      </c>
      <c r="Z1322" s="46" t="str">
        <f>IFERROR(__xludf.DUMMYFUNCTION("if(V1322="""","""",if($S1322,""Not aligned w/ a specific learning goal."",V1322&amp;"": ""&amp;vlookup(to_text(V1322),'1.Learning-Goals'!$A$3:$B$100,2,FALSE)))"),"")</f>
        <v/>
      </c>
      <c r="AA1322" s="46" t="str">
        <f>IFERROR(__xludf.DUMMYFUNCTION("if(W1322="""","""",if($S1322,""Not aligned w/ a specific learning goal."",W1322&amp;"": ""&amp;vlookup(to_text(W1322),'1.Learning-Goals'!$A$3:$B$100,2,FALSE)))"),"")</f>
        <v/>
      </c>
      <c r="AB1322" s="48"/>
      <c r="AC1322" s="48"/>
      <c r="AD1322" s="48"/>
      <c r="AE1322" s="48"/>
      <c r="AF1322" s="48"/>
      <c r="AG1322" s="48"/>
      <c r="AH1322" s="48"/>
      <c r="AI1322" s="48"/>
    </row>
    <row r="1323">
      <c r="A1323" s="41"/>
      <c r="B1323" s="42" t="str">
        <f t="shared" si="1"/>
        <v/>
      </c>
      <c r="C1323" s="38" t="s">
        <v>3885</v>
      </c>
      <c r="D1323" s="43" t="s">
        <v>3886</v>
      </c>
      <c r="E1323" s="38" t="s">
        <v>3213</v>
      </c>
      <c r="F1323" s="38" t="s">
        <v>3427</v>
      </c>
      <c r="G1323" s="43" t="s">
        <v>65</v>
      </c>
      <c r="H1323" s="38" t="s">
        <v>3215</v>
      </c>
      <c r="I1323" s="43" t="s">
        <v>3428</v>
      </c>
      <c r="J1323" s="43" t="s">
        <v>3868</v>
      </c>
      <c r="K1323" s="43" t="s">
        <v>3669</v>
      </c>
      <c r="L1323" s="43" t="s">
        <v>3670</v>
      </c>
      <c r="M1323" s="43" t="s">
        <v>3671</v>
      </c>
      <c r="N1323" s="43" t="s">
        <v>3672</v>
      </c>
      <c r="O1323" s="38"/>
      <c r="P1323" s="38"/>
      <c r="Q1323" s="45">
        <v>44451.0</v>
      </c>
      <c r="R1323" s="46" t="str">
        <f>IFERROR(__xludf.DUMMYFUNCTION("if(isblank($A1323),"""",REGEXREPLACE($A1323,   "",?(\d),?"",  ""$1""&amp;""-""&amp;$H1323))"),"")</f>
        <v/>
      </c>
      <c r="S1323" s="47" t="b">
        <f t="shared" si="2"/>
        <v>0</v>
      </c>
      <c r="T1323" s="47" t="str">
        <f>IFERROR(__xludf.DUMMYFUNCTION("iferror(split(A1323,"","",TRUE,TRUE),"""")"),"")</f>
        <v/>
      </c>
      <c r="U1323" s="47"/>
      <c r="V1323" s="47"/>
      <c r="W1323" s="47"/>
      <c r="X1323" s="46" t="str">
        <f>IFERROR(__xludf.DUMMYFUNCTION("if(T1323="""","""",if($S1323,""Not aligned w/ a specific learning goal."",T1323&amp;"": ""&amp;vlookup(to_text(T1323),'1.Learning-Goals'!$A$3:$B$100,2,FALSE)))"),"")</f>
        <v/>
      </c>
      <c r="Y1323" s="46" t="str">
        <f>IFERROR(__xludf.DUMMYFUNCTION("if(U1323="""","""",if($S1323,""Not aligned w/ a specific learning goal."",U1323&amp;"": ""&amp;vlookup(to_text(U1323),'1.Learning-Goals'!$A$3:$B$100,2,FALSE)))"),"")</f>
        <v/>
      </c>
      <c r="Z1323" s="46" t="str">
        <f>IFERROR(__xludf.DUMMYFUNCTION("if(V1323="""","""",if($S1323,""Not aligned w/ a specific learning goal."",V1323&amp;"": ""&amp;vlookup(to_text(V1323),'1.Learning-Goals'!$A$3:$B$100,2,FALSE)))"),"")</f>
        <v/>
      </c>
      <c r="AA1323" s="46" t="str">
        <f>IFERROR(__xludf.DUMMYFUNCTION("if(W1323="""","""",if($S1323,""Not aligned w/ a specific learning goal."",W1323&amp;"": ""&amp;vlookup(to_text(W1323),'1.Learning-Goals'!$A$3:$B$100,2,FALSE)))"),"")</f>
        <v/>
      </c>
      <c r="AB1323" s="48"/>
      <c r="AC1323" s="48"/>
      <c r="AD1323" s="48"/>
      <c r="AE1323" s="48"/>
      <c r="AF1323" s="48"/>
      <c r="AG1323" s="48"/>
      <c r="AH1323" s="48"/>
      <c r="AI1323" s="48"/>
    </row>
    <row r="1324">
      <c r="A1324" s="41"/>
      <c r="B1324" s="42" t="str">
        <f t="shared" si="1"/>
        <v/>
      </c>
      <c r="C1324" s="38" t="s">
        <v>3887</v>
      </c>
      <c r="D1324" s="43" t="s">
        <v>3888</v>
      </c>
      <c r="E1324" s="38" t="s">
        <v>3213</v>
      </c>
      <c r="F1324" s="38" t="s">
        <v>3427</v>
      </c>
      <c r="G1324" s="43" t="s">
        <v>60</v>
      </c>
      <c r="H1324" s="38" t="s">
        <v>3215</v>
      </c>
      <c r="I1324" s="43" t="s">
        <v>3428</v>
      </c>
      <c r="J1324" s="43" t="s">
        <v>3889</v>
      </c>
      <c r="K1324" s="43" t="s">
        <v>3890</v>
      </c>
      <c r="L1324" s="43" t="s">
        <v>3891</v>
      </c>
      <c r="M1324" s="43" t="s">
        <v>3892</v>
      </c>
      <c r="N1324" s="43"/>
      <c r="O1324" s="38"/>
      <c r="P1324" s="38"/>
      <c r="Q1324" s="45">
        <v>44322.0</v>
      </c>
      <c r="R1324" s="46" t="str">
        <f>IFERROR(__xludf.DUMMYFUNCTION("if(isblank($A1324),"""",REGEXREPLACE($A1324,   "",?(\d),?"",  ""$1""&amp;""-""&amp;$H1324))"),"")</f>
        <v/>
      </c>
      <c r="S1324" s="47" t="b">
        <f t="shared" si="2"/>
        <v>0</v>
      </c>
      <c r="T1324" s="47" t="str">
        <f>IFERROR(__xludf.DUMMYFUNCTION("iferror(split(A1324,"","",TRUE,TRUE),"""")"),"")</f>
        <v/>
      </c>
      <c r="U1324" s="47"/>
      <c r="V1324" s="47"/>
      <c r="W1324" s="47"/>
      <c r="X1324" s="46" t="str">
        <f>IFERROR(__xludf.DUMMYFUNCTION("if(T1324="""","""",if($S1324,""Not aligned w/ a specific learning goal."",T1324&amp;"": ""&amp;vlookup(to_text(T1324),'1.Learning-Goals'!$A$3:$B$100,2,FALSE)))"),"")</f>
        <v/>
      </c>
      <c r="Y1324" s="46" t="str">
        <f>IFERROR(__xludf.DUMMYFUNCTION("if(U1324="""","""",if($S1324,""Not aligned w/ a specific learning goal."",U1324&amp;"": ""&amp;vlookup(to_text(U1324),'1.Learning-Goals'!$A$3:$B$100,2,FALSE)))"),"")</f>
        <v/>
      </c>
      <c r="Z1324" s="46" t="str">
        <f>IFERROR(__xludf.DUMMYFUNCTION("if(V1324="""","""",if($S1324,""Not aligned w/ a specific learning goal."",V1324&amp;"": ""&amp;vlookup(to_text(V1324),'1.Learning-Goals'!$A$3:$B$100,2,FALSE)))"),"")</f>
        <v/>
      </c>
      <c r="AA1324" s="46" t="str">
        <f>IFERROR(__xludf.DUMMYFUNCTION("if(W1324="""","""",if($S1324,""Not aligned w/ a specific learning goal."",W1324&amp;"": ""&amp;vlookup(to_text(W1324),'1.Learning-Goals'!$A$3:$B$100,2,FALSE)))"),"")</f>
        <v/>
      </c>
      <c r="AB1324" s="48"/>
      <c r="AC1324" s="48"/>
      <c r="AD1324" s="48"/>
      <c r="AE1324" s="48"/>
      <c r="AF1324" s="48"/>
      <c r="AG1324" s="48"/>
      <c r="AH1324" s="48"/>
      <c r="AI1324" s="48"/>
    </row>
    <row r="1325">
      <c r="A1325" s="49" t="s">
        <v>23</v>
      </c>
      <c r="B1325" s="42" t="str">
        <f t="shared" si="1"/>
        <v>6: Understand the relationship between biodiversity and geography, with focus on the geography of Borneo</v>
      </c>
      <c r="C1325" s="38" t="s">
        <v>3893</v>
      </c>
      <c r="D1325" s="43" t="s">
        <v>3894</v>
      </c>
      <c r="E1325" s="38" t="s">
        <v>3213</v>
      </c>
      <c r="F1325" s="38" t="s">
        <v>3427</v>
      </c>
      <c r="G1325" s="43" t="s">
        <v>60</v>
      </c>
      <c r="H1325" s="38" t="s">
        <v>3215</v>
      </c>
      <c r="I1325" s="43" t="s">
        <v>3428</v>
      </c>
      <c r="J1325" s="43" t="s">
        <v>3889</v>
      </c>
      <c r="K1325" s="43" t="s">
        <v>3895</v>
      </c>
      <c r="L1325" s="43" t="s">
        <v>3896</v>
      </c>
      <c r="M1325" s="43" t="s">
        <v>3897</v>
      </c>
      <c r="N1325" s="43"/>
      <c r="O1325" s="38"/>
      <c r="P1325" s="38"/>
      <c r="Q1325" s="45">
        <v>44322.0</v>
      </c>
      <c r="R1325" s="46" t="str">
        <f>IFERROR(__xludf.DUMMYFUNCTION("if(isblank($A1325),"""",REGEXREPLACE($A1325,   "",?(\d),?"",  ""$1""&amp;""-""&amp;$H1325))"),"6-Science")</f>
        <v>6-Science</v>
      </c>
      <c r="S1325" s="47" t="b">
        <f t="shared" si="2"/>
        <v>0</v>
      </c>
      <c r="T1325" s="47">
        <f>IFERROR(__xludf.DUMMYFUNCTION("iferror(split(A1325,"","",TRUE,TRUE),"""")"),6.0)</f>
        <v>6</v>
      </c>
      <c r="U1325" s="47"/>
      <c r="V1325" s="47"/>
      <c r="W1325" s="47"/>
      <c r="X1325" s="46" t="str">
        <f>IFERROR(__xludf.DUMMYFUNCTION("if(T1325="""","""",if($S1325,""Not aligned w/ a specific learning goal."",T1325&amp;"": ""&amp;vlookup(to_text(T1325),'1.Learning-Goals'!$A$3:$B$100,2,FALSE)))"),"6: Understand the relationship between biodiversity and geography, with focus on the geography of Borneo")</f>
        <v>6: Understand the relationship between biodiversity and geography, with focus on the geography of Borneo</v>
      </c>
      <c r="Y1325" s="46" t="str">
        <f>IFERROR(__xludf.DUMMYFUNCTION("if(U1325="""","""",if($S1325,""Not aligned w/ a specific learning goal."",U1325&amp;"": ""&amp;vlookup(to_text(U1325),'1.Learning-Goals'!$A$3:$B$100,2,FALSE)))"),"")</f>
        <v/>
      </c>
      <c r="Z1325" s="46" t="str">
        <f>IFERROR(__xludf.DUMMYFUNCTION("if(V1325="""","""",if($S1325,""Not aligned w/ a specific learning goal."",V1325&amp;"": ""&amp;vlookup(to_text(V1325),'1.Learning-Goals'!$A$3:$B$100,2,FALSE)))"),"")</f>
        <v/>
      </c>
      <c r="AA1325" s="46" t="str">
        <f>IFERROR(__xludf.DUMMYFUNCTION("if(W1325="""","""",if($S1325,""Not aligned w/ a specific learning goal."",W1325&amp;"": ""&amp;vlookup(to_text(W1325),'1.Learning-Goals'!$A$3:$B$100,2,FALSE)))"),"")</f>
        <v/>
      </c>
      <c r="AB1325" s="48"/>
      <c r="AC1325" s="48"/>
      <c r="AD1325" s="48"/>
      <c r="AE1325" s="48"/>
      <c r="AF1325" s="48"/>
      <c r="AG1325" s="48"/>
      <c r="AH1325" s="48"/>
      <c r="AI1325" s="48"/>
    </row>
    <row r="1326">
      <c r="A1326" s="41"/>
      <c r="B1326" s="42" t="str">
        <f t="shared" si="1"/>
        <v/>
      </c>
      <c r="C1326" s="38" t="s">
        <v>3898</v>
      </c>
      <c r="D1326" s="43" t="s">
        <v>3899</v>
      </c>
      <c r="E1326" s="38" t="s">
        <v>3213</v>
      </c>
      <c r="F1326" s="38" t="s">
        <v>3427</v>
      </c>
      <c r="G1326" s="43" t="s">
        <v>65</v>
      </c>
      <c r="H1326" s="38" t="s">
        <v>3215</v>
      </c>
      <c r="I1326" s="43" t="s">
        <v>3428</v>
      </c>
      <c r="J1326" s="43" t="s">
        <v>3889</v>
      </c>
      <c r="K1326" s="43" t="s">
        <v>3900</v>
      </c>
      <c r="L1326" s="43" t="s">
        <v>3901</v>
      </c>
      <c r="M1326" s="43" t="s">
        <v>3902</v>
      </c>
      <c r="N1326" s="43" t="s">
        <v>3903</v>
      </c>
      <c r="O1326" s="38"/>
      <c r="P1326" s="38"/>
      <c r="Q1326" s="45">
        <v>44451.0</v>
      </c>
      <c r="R1326" s="46" t="str">
        <f>IFERROR(__xludf.DUMMYFUNCTION("if(isblank($A1326),"""",REGEXREPLACE($A1326,   "",?(\d),?"",  ""$1""&amp;""-""&amp;$H1326))"),"")</f>
        <v/>
      </c>
      <c r="S1326" s="47" t="b">
        <f t="shared" si="2"/>
        <v>0</v>
      </c>
      <c r="T1326" s="47" t="str">
        <f>IFERROR(__xludf.DUMMYFUNCTION("iferror(split(A1326,"","",TRUE,TRUE),"""")"),"")</f>
        <v/>
      </c>
      <c r="U1326" s="47"/>
      <c r="V1326" s="47"/>
      <c r="W1326" s="47"/>
      <c r="X1326" s="46" t="str">
        <f>IFERROR(__xludf.DUMMYFUNCTION("if(T1326="""","""",if($S1326,""Not aligned w/ a specific learning goal."",T1326&amp;"": ""&amp;vlookup(to_text(T1326),'1.Learning-Goals'!$A$3:$B$100,2,FALSE)))"),"")</f>
        <v/>
      </c>
      <c r="Y1326" s="46" t="str">
        <f>IFERROR(__xludf.DUMMYFUNCTION("if(U1326="""","""",if($S1326,""Not aligned w/ a specific learning goal."",U1326&amp;"": ""&amp;vlookup(to_text(U1326),'1.Learning-Goals'!$A$3:$B$100,2,FALSE)))"),"")</f>
        <v/>
      </c>
      <c r="Z1326" s="46" t="str">
        <f>IFERROR(__xludf.DUMMYFUNCTION("if(V1326="""","""",if($S1326,""Not aligned w/ a specific learning goal."",V1326&amp;"": ""&amp;vlookup(to_text(V1326),'1.Learning-Goals'!$A$3:$B$100,2,FALSE)))"),"")</f>
        <v/>
      </c>
      <c r="AA1326" s="46" t="str">
        <f>IFERROR(__xludf.DUMMYFUNCTION("if(W1326="""","""",if($S1326,""Not aligned w/ a specific learning goal."",W1326&amp;"": ""&amp;vlookup(to_text(W1326),'1.Learning-Goals'!$A$3:$B$100,2,FALSE)))"),"")</f>
        <v/>
      </c>
      <c r="AB1326" s="48"/>
      <c r="AC1326" s="48"/>
      <c r="AD1326" s="48"/>
      <c r="AE1326" s="48"/>
      <c r="AF1326" s="48"/>
      <c r="AG1326" s="48"/>
      <c r="AH1326" s="48"/>
      <c r="AI1326" s="48"/>
    </row>
    <row r="1327">
      <c r="A1327" s="41"/>
      <c r="B1327" s="42" t="str">
        <f t="shared" si="1"/>
        <v/>
      </c>
      <c r="C1327" s="38" t="s">
        <v>3904</v>
      </c>
      <c r="D1327" s="43" t="s">
        <v>3905</v>
      </c>
      <c r="E1327" s="38" t="s">
        <v>3213</v>
      </c>
      <c r="F1327" s="38" t="s">
        <v>3427</v>
      </c>
      <c r="G1327" s="43" t="s">
        <v>65</v>
      </c>
      <c r="H1327" s="38" t="s">
        <v>3215</v>
      </c>
      <c r="I1327" s="43" t="s">
        <v>3428</v>
      </c>
      <c r="J1327" s="43" t="s">
        <v>3889</v>
      </c>
      <c r="K1327" s="43" t="s">
        <v>3906</v>
      </c>
      <c r="L1327" s="43" t="s">
        <v>3907</v>
      </c>
      <c r="M1327" s="43" t="s">
        <v>3908</v>
      </c>
      <c r="N1327" s="43"/>
      <c r="O1327" s="38"/>
      <c r="P1327" s="38"/>
      <c r="Q1327" s="45">
        <v>44451.0</v>
      </c>
      <c r="R1327" s="46" t="str">
        <f>IFERROR(__xludf.DUMMYFUNCTION("if(isblank($A1327),"""",REGEXREPLACE($A1327,   "",?(\d),?"",  ""$1""&amp;""-""&amp;$H1327))"),"")</f>
        <v/>
      </c>
      <c r="S1327" s="47" t="b">
        <f t="shared" si="2"/>
        <v>0</v>
      </c>
      <c r="T1327" s="47" t="str">
        <f>IFERROR(__xludf.DUMMYFUNCTION("iferror(split(A1327,"","",TRUE,TRUE),"""")"),"")</f>
        <v/>
      </c>
      <c r="U1327" s="47"/>
      <c r="V1327" s="47"/>
      <c r="W1327" s="47"/>
      <c r="X1327" s="46" t="str">
        <f>IFERROR(__xludf.DUMMYFUNCTION("if(T1327="""","""",if($S1327,""Not aligned w/ a specific learning goal."",T1327&amp;"": ""&amp;vlookup(to_text(T1327),'1.Learning-Goals'!$A$3:$B$100,2,FALSE)))"),"")</f>
        <v/>
      </c>
      <c r="Y1327" s="46" t="str">
        <f>IFERROR(__xludf.DUMMYFUNCTION("if(U1327="""","""",if($S1327,""Not aligned w/ a specific learning goal."",U1327&amp;"": ""&amp;vlookup(to_text(U1327),'1.Learning-Goals'!$A$3:$B$100,2,FALSE)))"),"")</f>
        <v/>
      </c>
      <c r="Z1327" s="46" t="str">
        <f>IFERROR(__xludf.DUMMYFUNCTION("if(V1327="""","""",if($S1327,""Not aligned w/ a specific learning goal."",V1327&amp;"": ""&amp;vlookup(to_text(V1327),'1.Learning-Goals'!$A$3:$B$100,2,FALSE)))"),"")</f>
        <v/>
      </c>
      <c r="AA1327" s="46" t="str">
        <f>IFERROR(__xludf.DUMMYFUNCTION("if(W1327="""","""",if($S1327,""Not aligned w/ a specific learning goal."",W1327&amp;"": ""&amp;vlookup(to_text(W1327),'1.Learning-Goals'!$A$3:$B$100,2,FALSE)))"),"")</f>
        <v/>
      </c>
      <c r="AB1327" s="48"/>
      <c r="AC1327" s="48"/>
      <c r="AD1327" s="48"/>
      <c r="AE1327" s="48"/>
      <c r="AF1327" s="48"/>
      <c r="AG1327" s="48"/>
      <c r="AH1327" s="48"/>
      <c r="AI1327" s="48"/>
    </row>
    <row r="1328">
      <c r="A1328" s="41"/>
      <c r="B1328" s="42" t="str">
        <f t="shared" si="1"/>
        <v/>
      </c>
      <c r="C1328" s="38" t="s">
        <v>3909</v>
      </c>
      <c r="D1328" s="43" t="s">
        <v>3910</v>
      </c>
      <c r="E1328" s="38" t="s">
        <v>3213</v>
      </c>
      <c r="F1328" s="38" t="s">
        <v>3427</v>
      </c>
      <c r="G1328" s="43" t="s">
        <v>65</v>
      </c>
      <c r="H1328" s="38" t="s">
        <v>3215</v>
      </c>
      <c r="I1328" s="43" t="s">
        <v>3428</v>
      </c>
      <c r="J1328" s="43" t="s">
        <v>3911</v>
      </c>
      <c r="K1328" s="43" t="s">
        <v>3912</v>
      </c>
      <c r="L1328" s="43" t="s">
        <v>3913</v>
      </c>
      <c r="M1328" s="43" t="s">
        <v>3914</v>
      </c>
      <c r="N1328" s="43"/>
      <c r="O1328" s="38"/>
      <c r="P1328" s="38"/>
      <c r="Q1328" s="45">
        <v>44451.0</v>
      </c>
      <c r="R1328" s="46" t="str">
        <f>IFERROR(__xludf.DUMMYFUNCTION("if(isblank($A1328),"""",REGEXREPLACE($A1328,   "",?(\d),?"",  ""$1""&amp;""-""&amp;$H1328))"),"")</f>
        <v/>
      </c>
      <c r="S1328" s="47" t="b">
        <f t="shared" si="2"/>
        <v>0</v>
      </c>
      <c r="T1328" s="47" t="str">
        <f>IFERROR(__xludf.DUMMYFUNCTION("iferror(split(A1328,"","",TRUE,TRUE),"""")"),"")</f>
        <v/>
      </c>
      <c r="U1328" s="47"/>
      <c r="V1328" s="47"/>
      <c r="W1328" s="47"/>
      <c r="X1328" s="46" t="str">
        <f>IFERROR(__xludf.DUMMYFUNCTION("if(T1328="""","""",if($S1328,""Not aligned w/ a specific learning goal."",T1328&amp;"": ""&amp;vlookup(to_text(T1328),'1.Learning-Goals'!$A$3:$B$100,2,FALSE)))"),"")</f>
        <v/>
      </c>
      <c r="Y1328" s="46" t="str">
        <f>IFERROR(__xludf.DUMMYFUNCTION("if(U1328="""","""",if($S1328,""Not aligned w/ a specific learning goal."",U1328&amp;"": ""&amp;vlookup(to_text(U1328),'1.Learning-Goals'!$A$3:$B$100,2,FALSE)))"),"")</f>
        <v/>
      </c>
      <c r="Z1328" s="46" t="str">
        <f>IFERROR(__xludf.DUMMYFUNCTION("if(V1328="""","""",if($S1328,""Not aligned w/ a specific learning goal."",V1328&amp;"": ""&amp;vlookup(to_text(V1328),'1.Learning-Goals'!$A$3:$B$100,2,FALSE)))"),"")</f>
        <v/>
      </c>
      <c r="AA1328" s="46" t="str">
        <f>IFERROR(__xludf.DUMMYFUNCTION("if(W1328="""","""",if($S1328,""Not aligned w/ a specific learning goal."",W1328&amp;"": ""&amp;vlookup(to_text(W1328),'1.Learning-Goals'!$A$3:$B$100,2,FALSE)))"),"")</f>
        <v/>
      </c>
      <c r="AB1328" s="48"/>
      <c r="AC1328" s="48"/>
      <c r="AD1328" s="48"/>
      <c r="AE1328" s="48"/>
      <c r="AF1328" s="48"/>
      <c r="AG1328" s="48"/>
      <c r="AH1328" s="48"/>
      <c r="AI1328" s="48"/>
    </row>
    <row r="1329">
      <c r="A1329" s="41"/>
      <c r="B1329" s="42" t="str">
        <f t="shared" si="1"/>
        <v/>
      </c>
      <c r="C1329" s="38" t="s">
        <v>3915</v>
      </c>
      <c r="D1329" s="43" t="s">
        <v>3916</v>
      </c>
      <c r="E1329" s="38" t="s">
        <v>3213</v>
      </c>
      <c r="F1329" s="38" t="s">
        <v>3427</v>
      </c>
      <c r="G1329" s="43" t="s">
        <v>60</v>
      </c>
      <c r="H1329" s="38" t="s">
        <v>3215</v>
      </c>
      <c r="I1329" s="43" t="s">
        <v>3428</v>
      </c>
      <c r="J1329" s="43" t="s">
        <v>3917</v>
      </c>
      <c r="K1329" s="43" t="s">
        <v>3918</v>
      </c>
      <c r="L1329" s="43" t="s">
        <v>3919</v>
      </c>
      <c r="M1329" s="43" t="s">
        <v>3920</v>
      </c>
      <c r="N1329" s="43" t="s">
        <v>3921</v>
      </c>
      <c r="O1329" s="38"/>
      <c r="P1329" s="38"/>
      <c r="Q1329" s="45">
        <v>44322.0</v>
      </c>
      <c r="R1329" s="46" t="str">
        <f>IFERROR(__xludf.DUMMYFUNCTION("if(isblank($A1329),"""",REGEXREPLACE($A1329,   "",?(\d),?"",  ""$1""&amp;""-""&amp;$H1329))"),"")</f>
        <v/>
      </c>
      <c r="S1329" s="47" t="b">
        <f t="shared" si="2"/>
        <v>0</v>
      </c>
      <c r="T1329" s="47" t="str">
        <f>IFERROR(__xludf.DUMMYFUNCTION("iferror(split(A1329,"","",TRUE,TRUE),"""")"),"")</f>
        <v/>
      </c>
      <c r="U1329" s="47"/>
      <c r="V1329" s="47"/>
      <c r="W1329" s="47"/>
      <c r="X1329" s="46" t="str">
        <f>IFERROR(__xludf.DUMMYFUNCTION("if(T1329="""","""",if($S1329,""Not aligned w/ a specific learning goal."",T1329&amp;"": ""&amp;vlookup(to_text(T1329),'1.Learning-Goals'!$A$3:$B$100,2,FALSE)))"),"")</f>
        <v/>
      </c>
      <c r="Y1329" s="46" t="str">
        <f>IFERROR(__xludf.DUMMYFUNCTION("if(U1329="""","""",if($S1329,""Not aligned w/ a specific learning goal."",U1329&amp;"": ""&amp;vlookup(to_text(U1329),'1.Learning-Goals'!$A$3:$B$100,2,FALSE)))"),"")</f>
        <v/>
      </c>
      <c r="Z1329" s="46" t="str">
        <f>IFERROR(__xludf.DUMMYFUNCTION("if(V1329="""","""",if($S1329,""Not aligned w/ a specific learning goal."",V1329&amp;"": ""&amp;vlookup(to_text(V1329),'1.Learning-Goals'!$A$3:$B$100,2,FALSE)))"),"")</f>
        <v/>
      </c>
      <c r="AA1329" s="46" t="str">
        <f>IFERROR(__xludf.DUMMYFUNCTION("if(W1329="""","""",if($S1329,""Not aligned w/ a specific learning goal."",W1329&amp;"": ""&amp;vlookup(to_text(W1329),'1.Learning-Goals'!$A$3:$B$100,2,FALSE)))"),"")</f>
        <v/>
      </c>
      <c r="AB1329" s="48"/>
      <c r="AC1329" s="48"/>
      <c r="AD1329" s="48"/>
      <c r="AE1329" s="48"/>
      <c r="AF1329" s="48"/>
      <c r="AG1329" s="48"/>
      <c r="AH1329" s="48"/>
      <c r="AI1329" s="48"/>
    </row>
    <row r="1330">
      <c r="A1330" s="41"/>
      <c r="B1330" s="42" t="str">
        <f t="shared" si="1"/>
        <v/>
      </c>
      <c r="C1330" s="38" t="s">
        <v>3922</v>
      </c>
      <c r="D1330" s="43" t="s">
        <v>3923</v>
      </c>
      <c r="E1330" s="38" t="s">
        <v>3213</v>
      </c>
      <c r="F1330" s="38" t="s">
        <v>3427</v>
      </c>
      <c r="G1330" s="43" t="s">
        <v>60</v>
      </c>
      <c r="H1330" s="38" t="s">
        <v>3215</v>
      </c>
      <c r="I1330" s="43" t="s">
        <v>3428</v>
      </c>
      <c r="J1330" s="43" t="s">
        <v>3917</v>
      </c>
      <c r="K1330" s="43" t="s">
        <v>3793</v>
      </c>
      <c r="L1330" s="43" t="s">
        <v>3794</v>
      </c>
      <c r="M1330" s="43" t="s">
        <v>3795</v>
      </c>
      <c r="N1330" s="43"/>
      <c r="O1330" s="38"/>
      <c r="P1330" s="38"/>
      <c r="Q1330" s="45">
        <v>44322.0</v>
      </c>
      <c r="R1330" s="46" t="str">
        <f>IFERROR(__xludf.DUMMYFUNCTION("if(isblank($A1330),"""",REGEXREPLACE($A1330,   "",?(\d),?"",  ""$1""&amp;""-""&amp;$H1330))"),"")</f>
        <v/>
      </c>
      <c r="S1330" s="47" t="b">
        <f t="shared" si="2"/>
        <v>0</v>
      </c>
      <c r="T1330" s="47" t="str">
        <f>IFERROR(__xludf.DUMMYFUNCTION("iferror(split(A1330,"","",TRUE,TRUE),"""")"),"")</f>
        <v/>
      </c>
      <c r="U1330" s="47"/>
      <c r="V1330" s="47"/>
      <c r="W1330" s="47"/>
      <c r="X1330" s="46" t="str">
        <f>IFERROR(__xludf.DUMMYFUNCTION("if(T1330="""","""",if($S1330,""Not aligned w/ a specific learning goal."",T1330&amp;"": ""&amp;vlookup(to_text(T1330),'1.Learning-Goals'!$A$3:$B$100,2,FALSE)))"),"")</f>
        <v/>
      </c>
      <c r="Y1330" s="46" t="str">
        <f>IFERROR(__xludf.DUMMYFUNCTION("if(U1330="""","""",if($S1330,""Not aligned w/ a specific learning goal."",U1330&amp;"": ""&amp;vlookup(to_text(U1330),'1.Learning-Goals'!$A$3:$B$100,2,FALSE)))"),"")</f>
        <v/>
      </c>
      <c r="Z1330" s="46" t="str">
        <f>IFERROR(__xludf.DUMMYFUNCTION("if(V1330="""","""",if($S1330,""Not aligned w/ a specific learning goal."",V1330&amp;"": ""&amp;vlookup(to_text(V1330),'1.Learning-Goals'!$A$3:$B$100,2,FALSE)))"),"")</f>
        <v/>
      </c>
      <c r="AA1330" s="46" t="str">
        <f>IFERROR(__xludf.DUMMYFUNCTION("if(W1330="""","""",if($S1330,""Not aligned w/ a specific learning goal."",W1330&amp;"": ""&amp;vlookup(to_text(W1330),'1.Learning-Goals'!$A$3:$B$100,2,FALSE)))"),"")</f>
        <v/>
      </c>
      <c r="AB1330" s="48"/>
      <c r="AC1330" s="48"/>
      <c r="AD1330" s="48"/>
      <c r="AE1330" s="48"/>
      <c r="AF1330" s="48"/>
      <c r="AG1330" s="48"/>
      <c r="AH1330" s="48"/>
      <c r="AI1330" s="48"/>
    </row>
    <row r="1331">
      <c r="A1331" s="41"/>
      <c r="B1331" s="42" t="str">
        <f t="shared" si="1"/>
        <v/>
      </c>
      <c r="C1331" s="38" t="s">
        <v>3924</v>
      </c>
      <c r="D1331" s="43" t="s">
        <v>3925</v>
      </c>
      <c r="E1331" s="38" t="s">
        <v>3213</v>
      </c>
      <c r="F1331" s="38" t="s">
        <v>3427</v>
      </c>
      <c r="G1331" s="43" t="s">
        <v>65</v>
      </c>
      <c r="H1331" s="38" t="s">
        <v>3215</v>
      </c>
      <c r="I1331" s="43" t="s">
        <v>3428</v>
      </c>
      <c r="J1331" s="43" t="s">
        <v>3917</v>
      </c>
      <c r="K1331" s="43" t="s">
        <v>3926</v>
      </c>
      <c r="L1331" s="43" t="s">
        <v>3927</v>
      </c>
      <c r="M1331" s="43" t="s">
        <v>3928</v>
      </c>
      <c r="N1331" s="43"/>
      <c r="O1331" s="38"/>
      <c r="P1331" s="38"/>
      <c r="Q1331" s="45">
        <v>44451.0</v>
      </c>
      <c r="R1331" s="46" t="str">
        <f>IFERROR(__xludf.DUMMYFUNCTION("if(isblank($A1331),"""",REGEXREPLACE($A1331,   "",?(\d),?"",  ""$1""&amp;""-""&amp;$H1331))"),"")</f>
        <v/>
      </c>
      <c r="S1331" s="47" t="b">
        <f t="shared" si="2"/>
        <v>0</v>
      </c>
      <c r="T1331" s="47" t="str">
        <f>IFERROR(__xludf.DUMMYFUNCTION("iferror(split(A1331,"","",TRUE,TRUE),"""")"),"")</f>
        <v/>
      </c>
      <c r="U1331" s="47"/>
      <c r="V1331" s="47"/>
      <c r="W1331" s="47"/>
      <c r="X1331" s="46" t="str">
        <f>IFERROR(__xludf.DUMMYFUNCTION("if(T1331="""","""",if($S1331,""Not aligned w/ a specific learning goal."",T1331&amp;"": ""&amp;vlookup(to_text(T1331),'1.Learning-Goals'!$A$3:$B$100,2,FALSE)))"),"")</f>
        <v/>
      </c>
      <c r="Y1331" s="46" t="str">
        <f>IFERROR(__xludf.DUMMYFUNCTION("if(U1331="""","""",if($S1331,""Not aligned w/ a specific learning goal."",U1331&amp;"": ""&amp;vlookup(to_text(U1331),'1.Learning-Goals'!$A$3:$B$100,2,FALSE)))"),"")</f>
        <v/>
      </c>
      <c r="Z1331" s="46" t="str">
        <f>IFERROR(__xludf.DUMMYFUNCTION("if(V1331="""","""",if($S1331,""Not aligned w/ a specific learning goal."",V1331&amp;"": ""&amp;vlookup(to_text(V1331),'1.Learning-Goals'!$A$3:$B$100,2,FALSE)))"),"")</f>
        <v/>
      </c>
      <c r="AA1331" s="46" t="str">
        <f>IFERROR(__xludf.DUMMYFUNCTION("if(W1331="""","""",if($S1331,""Not aligned w/ a specific learning goal."",W1331&amp;"": ""&amp;vlookup(to_text(W1331),'1.Learning-Goals'!$A$3:$B$100,2,FALSE)))"),"")</f>
        <v/>
      </c>
      <c r="AB1331" s="48"/>
      <c r="AC1331" s="48"/>
      <c r="AD1331" s="48"/>
      <c r="AE1331" s="48"/>
      <c r="AF1331" s="48"/>
      <c r="AG1331" s="48"/>
      <c r="AH1331" s="48"/>
      <c r="AI1331" s="48"/>
    </row>
    <row r="1332">
      <c r="A1332" s="41"/>
      <c r="B1332" s="42" t="str">
        <f t="shared" si="1"/>
        <v/>
      </c>
      <c r="C1332" s="38" t="s">
        <v>3929</v>
      </c>
      <c r="D1332" s="43" t="s">
        <v>3930</v>
      </c>
      <c r="E1332" s="38" t="s">
        <v>3213</v>
      </c>
      <c r="F1332" s="38" t="s">
        <v>3427</v>
      </c>
      <c r="G1332" s="43" t="s">
        <v>60</v>
      </c>
      <c r="H1332" s="38" t="s">
        <v>3215</v>
      </c>
      <c r="I1332" s="43" t="s">
        <v>3428</v>
      </c>
      <c r="J1332" s="43" t="s">
        <v>3931</v>
      </c>
      <c r="K1332" s="43" t="s">
        <v>3793</v>
      </c>
      <c r="L1332" s="43" t="s">
        <v>3794</v>
      </c>
      <c r="M1332" s="43" t="s">
        <v>3795</v>
      </c>
      <c r="N1332" s="43"/>
      <c r="O1332" s="38"/>
      <c r="P1332" s="38"/>
      <c r="Q1332" s="45">
        <v>44322.0</v>
      </c>
      <c r="R1332" s="46" t="str">
        <f>IFERROR(__xludf.DUMMYFUNCTION("if(isblank($A1332),"""",REGEXREPLACE($A1332,   "",?(\d),?"",  ""$1""&amp;""-""&amp;$H1332))"),"")</f>
        <v/>
      </c>
      <c r="S1332" s="47" t="b">
        <f t="shared" si="2"/>
        <v>0</v>
      </c>
      <c r="T1332" s="47" t="str">
        <f>IFERROR(__xludf.DUMMYFUNCTION("iferror(split(A1332,"","",TRUE,TRUE),"""")"),"")</f>
        <v/>
      </c>
      <c r="U1332" s="47"/>
      <c r="V1332" s="47"/>
      <c r="W1332" s="47"/>
      <c r="X1332" s="46" t="str">
        <f>IFERROR(__xludf.DUMMYFUNCTION("if(T1332="""","""",if($S1332,""Not aligned w/ a specific learning goal."",T1332&amp;"": ""&amp;vlookup(to_text(T1332),'1.Learning-Goals'!$A$3:$B$100,2,FALSE)))"),"")</f>
        <v/>
      </c>
      <c r="Y1332" s="46" t="str">
        <f>IFERROR(__xludf.DUMMYFUNCTION("if(U1332="""","""",if($S1332,""Not aligned w/ a specific learning goal."",U1332&amp;"": ""&amp;vlookup(to_text(U1332),'1.Learning-Goals'!$A$3:$B$100,2,FALSE)))"),"")</f>
        <v/>
      </c>
      <c r="Z1332" s="46" t="str">
        <f>IFERROR(__xludf.DUMMYFUNCTION("if(V1332="""","""",if($S1332,""Not aligned w/ a specific learning goal."",V1332&amp;"": ""&amp;vlookup(to_text(V1332),'1.Learning-Goals'!$A$3:$B$100,2,FALSE)))"),"")</f>
        <v/>
      </c>
      <c r="AA1332" s="46" t="str">
        <f>IFERROR(__xludf.DUMMYFUNCTION("if(W1332="""","""",if($S1332,""Not aligned w/ a specific learning goal."",W1332&amp;"": ""&amp;vlookup(to_text(W1332),'1.Learning-Goals'!$A$3:$B$100,2,FALSE)))"),"")</f>
        <v/>
      </c>
      <c r="AB1332" s="48"/>
      <c r="AC1332" s="48"/>
      <c r="AD1332" s="48"/>
      <c r="AE1332" s="48"/>
      <c r="AF1332" s="48"/>
      <c r="AG1332" s="48"/>
      <c r="AH1332" s="48"/>
      <c r="AI1332" s="48"/>
    </row>
    <row r="1333">
      <c r="A1333" s="41"/>
      <c r="B1333" s="42" t="str">
        <f t="shared" si="1"/>
        <v/>
      </c>
      <c r="C1333" s="38" t="s">
        <v>3932</v>
      </c>
      <c r="D1333" s="43" t="s">
        <v>3933</v>
      </c>
      <c r="E1333" s="38" t="s">
        <v>3213</v>
      </c>
      <c r="F1333" s="38" t="s">
        <v>3427</v>
      </c>
      <c r="G1333" s="43" t="s">
        <v>60</v>
      </c>
      <c r="H1333" s="38" t="s">
        <v>3215</v>
      </c>
      <c r="I1333" s="43" t="s">
        <v>3428</v>
      </c>
      <c r="J1333" s="43" t="s">
        <v>3931</v>
      </c>
      <c r="K1333" s="43" t="s">
        <v>3918</v>
      </c>
      <c r="L1333" s="43" t="s">
        <v>3919</v>
      </c>
      <c r="M1333" s="43" t="s">
        <v>3920</v>
      </c>
      <c r="N1333" s="43" t="s">
        <v>3921</v>
      </c>
      <c r="O1333" s="38"/>
      <c r="P1333" s="38"/>
      <c r="Q1333" s="45">
        <v>44322.0</v>
      </c>
      <c r="R1333" s="46" t="str">
        <f>IFERROR(__xludf.DUMMYFUNCTION("if(isblank($A1333),"""",REGEXREPLACE($A1333,   "",?(\d),?"",  ""$1""&amp;""-""&amp;$H1333))"),"")</f>
        <v/>
      </c>
      <c r="S1333" s="47" t="b">
        <f t="shared" si="2"/>
        <v>0</v>
      </c>
      <c r="T1333" s="47" t="str">
        <f>IFERROR(__xludf.DUMMYFUNCTION("iferror(split(A1333,"","",TRUE,TRUE),"""")"),"")</f>
        <v/>
      </c>
      <c r="U1333" s="47"/>
      <c r="V1333" s="47"/>
      <c r="W1333" s="47"/>
      <c r="X1333" s="46" t="str">
        <f>IFERROR(__xludf.DUMMYFUNCTION("if(T1333="""","""",if($S1333,""Not aligned w/ a specific learning goal."",T1333&amp;"": ""&amp;vlookup(to_text(T1333),'1.Learning-Goals'!$A$3:$B$100,2,FALSE)))"),"")</f>
        <v/>
      </c>
      <c r="Y1333" s="46" t="str">
        <f>IFERROR(__xludf.DUMMYFUNCTION("if(U1333="""","""",if($S1333,""Not aligned w/ a specific learning goal."",U1333&amp;"": ""&amp;vlookup(to_text(U1333),'1.Learning-Goals'!$A$3:$B$100,2,FALSE)))"),"")</f>
        <v/>
      </c>
      <c r="Z1333" s="46" t="str">
        <f>IFERROR(__xludf.DUMMYFUNCTION("if(V1333="""","""",if($S1333,""Not aligned w/ a specific learning goal."",V1333&amp;"": ""&amp;vlookup(to_text(V1333),'1.Learning-Goals'!$A$3:$B$100,2,FALSE)))"),"")</f>
        <v/>
      </c>
      <c r="AA1333" s="46" t="str">
        <f>IFERROR(__xludf.DUMMYFUNCTION("if(W1333="""","""",if($S1333,""Not aligned w/ a specific learning goal."",W1333&amp;"": ""&amp;vlookup(to_text(W1333),'1.Learning-Goals'!$A$3:$B$100,2,FALSE)))"),"")</f>
        <v/>
      </c>
      <c r="AB1333" s="48"/>
      <c r="AC1333" s="48"/>
      <c r="AD1333" s="48"/>
      <c r="AE1333" s="48"/>
      <c r="AF1333" s="48"/>
      <c r="AG1333" s="48"/>
      <c r="AH1333" s="48"/>
      <c r="AI1333" s="48"/>
    </row>
    <row r="1334">
      <c r="A1334" s="41"/>
      <c r="B1334" s="42" t="str">
        <f t="shared" si="1"/>
        <v/>
      </c>
      <c r="C1334" s="38" t="s">
        <v>3934</v>
      </c>
      <c r="D1334" s="43" t="s">
        <v>3935</v>
      </c>
      <c r="E1334" s="38" t="s">
        <v>3213</v>
      </c>
      <c r="F1334" s="38" t="s">
        <v>3427</v>
      </c>
      <c r="G1334" s="43" t="s">
        <v>65</v>
      </c>
      <c r="H1334" s="38" t="s">
        <v>3215</v>
      </c>
      <c r="I1334" s="43" t="s">
        <v>3428</v>
      </c>
      <c r="J1334" s="43" t="s">
        <v>3931</v>
      </c>
      <c r="K1334" s="43" t="s">
        <v>3936</v>
      </c>
      <c r="L1334" s="43" t="s">
        <v>3937</v>
      </c>
      <c r="M1334" s="43" t="s">
        <v>3938</v>
      </c>
      <c r="N1334" s="43" t="s">
        <v>3928</v>
      </c>
      <c r="O1334" s="38"/>
      <c r="P1334" s="38"/>
      <c r="Q1334" s="45">
        <v>44451.0</v>
      </c>
      <c r="R1334" s="46" t="str">
        <f>IFERROR(__xludf.DUMMYFUNCTION("if(isblank($A1334),"""",REGEXREPLACE($A1334,   "",?(\d),?"",  ""$1""&amp;""-""&amp;$H1334))"),"")</f>
        <v/>
      </c>
      <c r="S1334" s="47" t="b">
        <f t="shared" si="2"/>
        <v>0</v>
      </c>
      <c r="T1334" s="47" t="str">
        <f>IFERROR(__xludf.DUMMYFUNCTION("iferror(split(A1334,"","",TRUE,TRUE),"""")"),"")</f>
        <v/>
      </c>
      <c r="U1334" s="47"/>
      <c r="V1334" s="47"/>
      <c r="W1334" s="47"/>
      <c r="X1334" s="46" t="str">
        <f>IFERROR(__xludf.DUMMYFUNCTION("if(T1334="""","""",if($S1334,""Not aligned w/ a specific learning goal."",T1334&amp;"": ""&amp;vlookup(to_text(T1334),'1.Learning-Goals'!$A$3:$B$100,2,FALSE)))"),"")</f>
        <v/>
      </c>
      <c r="Y1334" s="46" t="str">
        <f>IFERROR(__xludf.DUMMYFUNCTION("if(U1334="""","""",if($S1334,""Not aligned w/ a specific learning goal."",U1334&amp;"": ""&amp;vlookup(to_text(U1334),'1.Learning-Goals'!$A$3:$B$100,2,FALSE)))"),"")</f>
        <v/>
      </c>
      <c r="Z1334" s="46" t="str">
        <f>IFERROR(__xludf.DUMMYFUNCTION("if(V1334="""","""",if($S1334,""Not aligned w/ a specific learning goal."",V1334&amp;"": ""&amp;vlookup(to_text(V1334),'1.Learning-Goals'!$A$3:$B$100,2,FALSE)))"),"")</f>
        <v/>
      </c>
      <c r="AA1334" s="46" t="str">
        <f>IFERROR(__xludf.DUMMYFUNCTION("if(W1334="""","""",if($S1334,""Not aligned w/ a specific learning goal."",W1334&amp;"": ""&amp;vlookup(to_text(W1334),'1.Learning-Goals'!$A$3:$B$100,2,FALSE)))"),"")</f>
        <v/>
      </c>
      <c r="AB1334" s="48"/>
      <c r="AC1334" s="48"/>
      <c r="AD1334" s="48"/>
      <c r="AE1334" s="48"/>
      <c r="AF1334" s="48"/>
      <c r="AG1334" s="48"/>
      <c r="AH1334" s="48"/>
      <c r="AI1334" s="48"/>
    </row>
    <row r="1335">
      <c r="A1335" s="41"/>
      <c r="B1335" s="42" t="str">
        <f t="shared" si="1"/>
        <v/>
      </c>
      <c r="C1335" s="38" t="s">
        <v>3939</v>
      </c>
      <c r="D1335" s="43" t="s">
        <v>3940</v>
      </c>
      <c r="E1335" s="38" t="s">
        <v>3213</v>
      </c>
      <c r="F1335" s="38" t="s">
        <v>3427</v>
      </c>
      <c r="G1335" s="43" t="s">
        <v>65</v>
      </c>
      <c r="H1335" s="38" t="s">
        <v>3215</v>
      </c>
      <c r="I1335" s="43" t="s">
        <v>3428</v>
      </c>
      <c r="J1335" s="43" t="s">
        <v>3931</v>
      </c>
      <c r="K1335" s="43" t="s">
        <v>3936</v>
      </c>
      <c r="L1335" s="43" t="s">
        <v>3937</v>
      </c>
      <c r="M1335" s="43" t="s">
        <v>3938</v>
      </c>
      <c r="N1335" s="43" t="s">
        <v>3928</v>
      </c>
      <c r="O1335" s="38"/>
      <c r="P1335" s="38"/>
      <c r="Q1335" s="45">
        <v>44451.0</v>
      </c>
      <c r="R1335" s="46" t="str">
        <f>IFERROR(__xludf.DUMMYFUNCTION("if(isblank($A1335),"""",REGEXREPLACE($A1335,   "",?(\d),?"",  ""$1""&amp;""-""&amp;$H1335))"),"")</f>
        <v/>
      </c>
      <c r="S1335" s="47" t="b">
        <f t="shared" si="2"/>
        <v>0</v>
      </c>
      <c r="T1335" s="47" t="str">
        <f>IFERROR(__xludf.DUMMYFUNCTION("iferror(split(A1335,"","",TRUE,TRUE),"""")"),"")</f>
        <v/>
      </c>
      <c r="U1335" s="47"/>
      <c r="V1335" s="47"/>
      <c r="W1335" s="47"/>
      <c r="X1335" s="46" t="str">
        <f>IFERROR(__xludf.DUMMYFUNCTION("if(T1335="""","""",if($S1335,""Not aligned w/ a specific learning goal."",T1335&amp;"": ""&amp;vlookup(to_text(T1335),'1.Learning-Goals'!$A$3:$B$100,2,FALSE)))"),"")</f>
        <v/>
      </c>
      <c r="Y1335" s="46" t="str">
        <f>IFERROR(__xludf.DUMMYFUNCTION("if(U1335="""","""",if($S1335,""Not aligned w/ a specific learning goal."",U1335&amp;"": ""&amp;vlookup(to_text(U1335),'1.Learning-Goals'!$A$3:$B$100,2,FALSE)))"),"")</f>
        <v/>
      </c>
      <c r="Z1335" s="46" t="str">
        <f>IFERROR(__xludf.DUMMYFUNCTION("if(V1335="""","""",if($S1335,""Not aligned w/ a specific learning goal."",V1335&amp;"": ""&amp;vlookup(to_text(V1335),'1.Learning-Goals'!$A$3:$B$100,2,FALSE)))"),"")</f>
        <v/>
      </c>
      <c r="AA1335" s="46" t="str">
        <f>IFERROR(__xludf.DUMMYFUNCTION("if(W1335="""","""",if($S1335,""Not aligned w/ a specific learning goal."",W1335&amp;"": ""&amp;vlookup(to_text(W1335),'1.Learning-Goals'!$A$3:$B$100,2,FALSE)))"),"")</f>
        <v/>
      </c>
      <c r="AB1335" s="48"/>
      <c r="AC1335" s="48"/>
      <c r="AD1335" s="48"/>
      <c r="AE1335" s="48"/>
      <c r="AF1335" s="48"/>
      <c r="AG1335" s="48"/>
      <c r="AH1335" s="48"/>
      <c r="AI1335" s="48"/>
    </row>
    <row r="1336">
      <c r="A1336" s="41"/>
      <c r="B1336" s="42" t="str">
        <f t="shared" si="1"/>
        <v/>
      </c>
      <c r="C1336" s="38" t="s">
        <v>3941</v>
      </c>
      <c r="D1336" s="43" t="s">
        <v>3942</v>
      </c>
      <c r="E1336" s="38" t="s">
        <v>3213</v>
      </c>
      <c r="F1336" s="38" t="s">
        <v>3427</v>
      </c>
      <c r="G1336" s="43" t="s">
        <v>60</v>
      </c>
      <c r="H1336" s="38" t="s">
        <v>3215</v>
      </c>
      <c r="I1336" s="43" t="s">
        <v>3428</v>
      </c>
      <c r="J1336" s="43" t="s">
        <v>3943</v>
      </c>
      <c r="K1336" s="43" t="s">
        <v>3944</v>
      </c>
      <c r="L1336" s="43" t="s">
        <v>3945</v>
      </c>
      <c r="M1336" s="43" t="s">
        <v>3946</v>
      </c>
      <c r="N1336" s="43" t="s">
        <v>3947</v>
      </c>
      <c r="O1336" s="38"/>
      <c r="P1336" s="38"/>
      <c r="Q1336" s="45">
        <v>44322.0</v>
      </c>
      <c r="R1336" s="46" t="str">
        <f>IFERROR(__xludf.DUMMYFUNCTION("if(isblank($A1336),"""",REGEXREPLACE($A1336,   "",?(\d),?"",  ""$1""&amp;""-""&amp;$H1336))"),"")</f>
        <v/>
      </c>
      <c r="S1336" s="47" t="b">
        <f t="shared" si="2"/>
        <v>0</v>
      </c>
      <c r="T1336" s="47" t="str">
        <f>IFERROR(__xludf.DUMMYFUNCTION("iferror(split(A1336,"","",TRUE,TRUE),"""")"),"")</f>
        <v/>
      </c>
      <c r="U1336" s="47"/>
      <c r="V1336" s="47"/>
      <c r="W1336" s="47"/>
      <c r="X1336" s="46" t="str">
        <f>IFERROR(__xludf.DUMMYFUNCTION("if(T1336="""","""",if($S1336,""Not aligned w/ a specific learning goal."",T1336&amp;"": ""&amp;vlookup(to_text(T1336),'1.Learning-Goals'!$A$3:$B$100,2,FALSE)))"),"")</f>
        <v/>
      </c>
      <c r="Y1336" s="46" t="str">
        <f>IFERROR(__xludf.DUMMYFUNCTION("if(U1336="""","""",if($S1336,""Not aligned w/ a specific learning goal."",U1336&amp;"": ""&amp;vlookup(to_text(U1336),'1.Learning-Goals'!$A$3:$B$100,2,FALSE)))"),"")</f>
        <v/>
      </c>
      <c r="Z1336" s="46" t="str">
        <f>IFERROR(__xludf.DUMMYFUNCTION("if(V1336="""","""",if($S1336,""Not aligned w/ a specific learning goal."",V1336&amp;"": ""&amp;vlookup(to_text(V1336),'1.Learning-Goals'!$A$3:$B$100,2,FALSE)))"),"")</f>
        <v/>
      </c>
      <c r="AA1336" s="46" t="str">
        <f>IFERROR(__xludf.DUMMYFUNCTION("if(W1336="""","""",if($S1336,""Not aligned w/ a specific learning goal."",W1336&amp;"": ""&amp;vlookup(to_text(W1336),'1.Learning-Goals'!$A$3:$B$100,2,FALSE)))"),"")</f>
        <v/>
      </c>
      <c r="AB1336" s="48"/>
      <c r="AC1336" s="48"/>
      <c r="AD1336" s="48"/>
      <c r="AE1336" s="48"/>
      <c r="AF1336" s="48"/>
      <c r="AG1336" s="48"/>
      <c r="AH1336" s="48"/>
      <c r="AI1336" s="48"/>
    </row>
    <row r="1337">
      <c r="A1337" s="41"/>
      <c r="B1337" s="42" t="str">
        <f t="shared" si="1"/>
        <v/>
      </c>
      <c r="C1337" s="38" t="s">
        <v>3948</v>
      </c>
      <c r="D1337" s="43" t="s">
        <v>3949</v>
      </c>
      <c r="E1337" s="38" t="s">
        <v>3213</v>
      </c>
      <c r="F1337" s="38" t="s">
        <v>3427</v>
      </c>
      <c r="G1337" s="43" t="s">
        <v>60</v>
      </c>
      <c r="H1337" s="38" t="s">
        <v>3215</v>
      </c>
      <c r="I1337" s="43" t="s">
        <v>3428</v>
      </c>
      <c r="J1337" s="43" t="s">
        <v>3943</v>
      </c>
      <c r="K1337" s="43" t="s">
        <v>3950</v>
      </c>
      <c r="L1337" s="43" t="s">
        <v>3951</v>
      </c>
      <c r="M1337" s="43" t="s">
        <v>3952</v>
      </c>
      <c r="N1337" s="43"/>
      <c r="O1337" s="38"/>
      <c r="P1337" s="38"/>
      <c r="Q1337" s="45">
        <v>44322.0</v>
      </c>
      <c r="R1337" s="46" t="str">
        <f>IFERROR(__xludf.DUMMYFUNCTION("if(isblank($A1337),"""",REGEXREPLACE($A1337,   "",?(\d),?"",  ""$1""&amp;""-""&amp;$H1337))"),"")</f>
        <v/>
      </c>
      <c r="S1337" s="47" t="b">
        <f t="shared" si="2"/>
        <v>0</v>
      </c>
      <c r="T1337" s="47" t="str">
        <f>IFERROR(__xludf.DUMMYFUNCTION("iferror(split(A1337,"","",TRUE,TRUE),"""")"),"")</f>
        <v/>
      </c>
      <c r="U1337" s="47"/>
      <c r="V1337" s="47"/>
      <c r="W1337" s="47"/>
      <c r="X1337" s="46" t="str">
        <f>IFERROR(__xludf.DUMMYFUNCTION("if(T1337="""","""",if($S1337,""Not aligned w/ a specific learning goal."",T1337&amp;"": ""&amp;vlookup(to_text(T1337),'1.Learning-Goals'!$A$3:$B$100,2,FALSE)))"),"")</f>
        <v/>
      </c>
      <c r="Y1337" s="46" t="str">
        <f>IFERROR(__xludf.DUMMYFUNCTION("if(U1337="""","""",if($S1337,""Not aligned w/ a specific learning goal."",U1337&amp;"": ""&amp;vlookup(to_text(U1337),'1.Learning-Goals'!$A$3:$B$100,2,FALSE)))"),"")</f>
        <v/>
      </c>
      <c r="Z1337" s="46" t="str">
        <f>IFERROR(__xludf.DUMMYFUNCTION("if(V1337="""","""",if($S1337,""Not aligned w/ a specific learning goal."",V1337&amp;"": ""&amp;vlookup(to_text(V1337),'1.Learning-Goals'!$A$3:$B$100,2,FALSE)))"),"")</f>
        <v/>
      </c>
      <c r="AA1337" s="46" t="str">
        <f>IFERROR(__xludf.DUMMYFUNCTION("if(W1337="""","""",if($S1337,""Not aligned w/ a specific learning goal."",W1337&amp;"": ""&amp;vlookup(to_text(W1337),'1.Learning-Goals'!$A$3:$B$100,2,FALSE)))"),"")</f>
        <v/>
      </c>
      <c r="AB1337" s="48"/>
      <c r="AC1337" s="48"/>
      <c r="AD1337" s="48"/>
      <c r="AE1337" s="48"/>
      <c r="AF1337" s="48"/>
      <c r="AG1337" s="48"/>
      <c r="AH1337" s="48"/>
      <c r="AI1337" s="48"/>
    </row>
    <row r="1338">
      <c r="A1338" s="41"/>
      <c r="B1338" s="42" t="str">
        <f t="shared" si="1"/>
        <v/>
      </c>
      <c r="C1338" s="38" t="s">
        <v>3953</v>
      </c>
      <c r="D1338" s="43" t="s">
        <v>3954</v>
      </c>
      <c r="E1338" s="38" t="s">
        <v>3213</v>
      </c>
      <c r="F1338" s="38" t="s">
        <v>3427</v>
      </c>
      <c r="G1338" s="43" t="s">
        <v>60</v>
      </c>
      <c r="H1338" s="38" t="s">
        <v>3215</v>
      </c>
      <c r="I1338" s="43" t="s">
        <v>3428</v>
      </c>
      <c r="J1338" s="43" t="s">
        <v>3943</v>
      </c>
      <c r="K1338" s="43" t="s">
        <v>3955</v>
      </c>
      <c r="L1338" s="43" t="s">
        <v>3956</v>
      </c>
      <c r="M1338" s="43" t="s">
        <v>3957</v>
      </c>
      <c r="N1338" s="43" t="s">
        <v>3958</v>
      </c>
      <c r="O1338" s="38"/>
      <c r="P1338" s="38"/>
      <c r="Q1338" s="45">
        <v>44322.0</v>
      </c>
      <c r="R1338" s="46" t="str">
        <f>IFERROR(__xludf.DUMMYFUNCTION("if(isblank($A1338),"""",REGEXREPLACE($A1338,   "",?(\d),?"",  ""$1""&amp;""-""&amp;$H1338))"),"")</f>
        <v/>
      </c>
      <c r="S1338" s="47" t="b">
        <f t="shared" si="2"/>
        <v>0</v>
      </c>
      <c r="T1338" s="47" t="str">
        <f>IFERROR(__xludf.DUMMYFUNCTION("iferror(split(A1338,"","",TRUE,TRUE),"""")"),"")</f>
        <v/>
      </c>
      <c r="U1338" s="47"/>
      <c r="V1338" s="47"/>
      <c r="W1338" s="47"/>
      <c r="X1338" s="46" t="str">
        <f>IFERROR(__xludf.DUMMYFUNCTION("if(T1338="""","""",if($S1338,""Not aligned w/ a specific learning goal."",T1338&amp;"": ""&amp;vlookup(to_text(T1338),'1.Learning-Goals'!$A$3:$B$100,2,FALSE)))"),"")</f>
        <v/>
      </c>
      <c r="Y1338" s="46" t="str">
        <f>IFERROR(__xludf.DUMMYFUNCTION("if(U1338="""","""",if($S1338,""Not aligned w/ a specific learning goal."",U1338&amp;"": ""&amp;vlookup(to_text(U1338),'1.Learning-Goals'!$A$3:$B$100,2,FALSE)))"),"")</f>
        <v/>
      </c>
      <c r="Z1338" s="46" t="str">
        <f>IFERROR(__xludf.DUMMYFUNCTION("if(V1338="""","""",if($S1338,""Not aligned w/ a specific learning goal."",V1338&amp;"": ""&amp;vlookup(to_text(V1338),'1.Learning-Goals'!$A$3:$B$100,2,FALSE)))"),"")</f>
        <v/>
      </c>
      <c r="AA1338" s="46" t="str">
        <f>IFERROR(__xludf.DUMMYFUNCTION("if(W1338="""","""",if($S1338,""Not aligned w/ a specific learning goal."",W1338&amp;"": ""&amp;vlookup(to_text(W1338),'1.Learning-Goals'!$A$3:$B$100,2,FALSE)))"),"")</f>
        <v/>
      </c>
      <c r="AB1338" s="48"/>
      <c r="AC1338" s="48"/>
      <c r="AD1338" s="48"/>
      <c r="AE1338" s="48"/>
      <c r="AF1338" s="48"/>
      <c r="AG1338" s="48"/>
      <c r="AH1338" s="48"/>
      <c r="AI1338" s="48"/>
    </row>
    <row r="1339">
      <c r="A1339" s="41"/>
      <c r="B1339" s="42" t="str">
        <f t="shared" si="1"/>
        <v/>
      </c>
      <c r="C1339" s="38" t="s">
        <v>3959</v>
      </c>
      <c r="D1339" s="43" t="s">
        <v>3960</v>
      </c>
      <c r="E1339" s="38" t="s">
        <v>3213</v>
      </c>
      <c r="F1339" s="38" t="s">
        <v>3427</v>
      </c>
      <c r="G1339" s="43" t="s">
        <v>65</v>
      </c>
      <c r="H1339" s="38" t="s">
        <v>3215</v>
      </c>
      <c r="I1339" s="43" t="s">
        <v>3428</v>
      </c>
      <c r="J1339" s="43" t="s">
        <v>3943</v>
      </c>
      <c r="K1339" s="43" t="s">
        <v>3961</v>
      </c>
      <c r="L1339" s="43" t="s">
        <v>3962</v>
      </c>
      <c r="M1339" s="43" t="s">
        <v>3963</v>
      </c>
      <c r="N1339" s="43"/>
      <c r="O1339" s="38"/>
      <c r="P1339" s="38"/>
      <c r="Q1339" s="45">
        <v>44451.0</v>
      </c>
      <c r="R1339" s="46" t="str">
        <f>IFERROR(__xludf.DUMMYFUNCTION("if(isblank($A1339),"""",REGEXREPLACE($A1339,   "",?(\d),?"",  ""$1""&amp;""-""&amp;$H1339))"),"")</f>
        <v/>
      </c>
      <c r="S1339" s="47" t="b">
        <f t="shared" si="2"/>
        <v>0</v>
      </c>
      <c r="T1339" s="47" t="str">
        <f>IFERROR(__xludf.DUMMYFUNCTION("iferror(split(A1339,"","",TRUE,TRUE),"""")"),"")</f>
        <v/>
      </c>
      <c r="U1339" s="47"/>
      <c r="V1339" s="47"/>
      <c r="W1339" s="47"/>
      <c r="X1339" s="46" t="str">
        <f>IFERROR(__xludf.DUMMYFUNCTION("if(T1339="""","""",if($S1339,""Not aligned w/ a specific learning goal."",T1339&amp;"": ""&amp;vlookup(to_text(T1339),'1.Learning-Goals'!$A$3:$B$100,2,FALSE)))"),"")</f>
        <v/>
      </c>
      <c r="Y1339" s="46" t="str">
        <f>IFERROR(__xludf.DUMMYFUNCTION("if(U1339="""","""",if($S1339,""Not aligned w/ a specific learning goal."",U1339&amp;"": ""&amp;vlookup(to_text(U1339),'1.Learning-Goals'!$A$3:$B$100,2,FALSE)))"),"")</f>
        <v/>
      </c>
      <c r="Z1339" s="46" t="str">
        <f>IFERROR(__xludf.DUMMYFUNCTION("if(V1339="""","""",if($S1339,""Not aligned w/ a specific learning goal."",V1339&amp;"": ""&amp;vlookup(to_text(V1339),'1.Learning-Goals'!$A$3:$B$100,2,FALSE)))"),"")</f>
        <v/>
      </c>
      <c r="AA1339" s="46" t="str">
        <f>IFERROR(__xludf.DUMMYFUNCTION("if(W1339="""","""",if($S1339,""Not aligned w/ a specific learning goal."",W1339&amp;"": ""&amp;vlookup(to_text(W1339),'1.Learning-Goals'!$A$3:$B$100,2,FALSE)))"),"")</f>
        <v/>
      </c>
      <c r="AB1339" s="48"/>
      <c r="AC1339" s="48"/>
      <c r="AD1339" s="48"/>
      <c r="AE1339" s="48"/>
      <c r="AF1339" s="48"/>
      <c r="AG1339" s="48"/>
      <c r="AH1339" s="48"/>
      <c r="AI1339" s="48"/>
    </row>
    <row r="1340">
      <c r="A1340" s="41"/>
      <c r="B1340" s="42" t="str">
        <f t="shared" si="1"/>
        <v/>
      </c>
      <c r="C1340" s="38" t="s">
        <v>3964</v>
      </c>
      <c r="D1340" s="43" t="s">
        <v>3965</v>
      </c>
      <c r="E1340" s="38" t="s">
        <v>3213</v>
      </c>
      <c r="F1340" s="38" t="s">
        <v>3427</v>
      </c>
      <c r="G1340" s="43" t="s">
        <v>60</v>
      </c>
      <c r="H1340" s="38" t="s">
        <v>3215</v>
      </c>
      <c r="I1340" s="43" t="s">
        <v>3428</v>
      </c>
      <c r="J1340" s="43" t="s">
        <v>3966</v>
      </c>
      <c r="K1340" s="43" t="s">
        <v>3967</v>
      </c>
      <c r="L1340" s="43" t="s">
        <v>3968</v>
      </c>
      <c r="M1340" s="43" t="s">
        <v>3969</v>
      </c>
      <c r="N1340" s="43"/>
      <c r="O1340" s="38"/>
      <c r="P1340" s="38"/>
      <c r="Q1340" s="45">
        <v>44322.0</v>
      </c>
      <c r="R1340" s="46" t="str">
        <f>IFERROR(__xludf.DUMMYFUNCTION("if(isblank($A1340),"""",REGEXREPLACE($A1340,   "",?(\d),?"",  ""$1""&amp;""-""&amp;$H1340))"),"")</f>
        <v/>
      </c>
      <c r="S1340" s="47" t="b">
        <f t="shared" si="2"/>
        <v>0</v>
      </c>
      <c r="T1340" s="47" t="str">
        <f>IFERROR(__xludf.DUMMYFUNCTION("iferror(split(A1340,"","",TRUE,TRUE),"""")"),"")</f>
        <v/>
      </c>
      <c r="U1340" s="47"/>
      <c r="V1340" s="47"/>
      <c r="W1340" s="47"/>
      <c r="X1340" s="46" t="str">
        <f>IFERROR(__xludf.DUMMYFUNCTION("if(T1340="""","""",if($S1340,""Not aligned w/ a specific learning goal."",T1340&amp;"": ""&amp;vlookup(to_text(T1340),'1.Learning-Goals'!$A$3:$B$100,2,FALSE)))"),"")</f>
        <v/>
      </c>
      <c r="Y1340" s="46" t="str">
        <f>IFERROR(__xludf.DUMMYFUNCTION("if(U1340="""","""",if($S1340,""Not aligned w/ a specific learning goal."",U1340&amp;"": ""&amp;vlookup(to_text(U1340),'1.Learning-Goals'!$A$3:$B$100,2,FALSE)))"),"")</f>
        <v/>
      </c>
      <c r="Z1340" s="46" t="str">
        <f>IFERROR(__xludf.DUMMYFUNCTION("if(V1340="""","""",if($S1340,""Not aligned w/ a specific learning goal."",V1340&amp;"": ""&amp;vlookup(to_text(V1340),'1.Learning-Goals'!$A$3:$B$100,2,FALSE)))"),"")</f>
        <v/>
      </c>
      <c r="AA1340" s="46" t="str">
        <f>IFERROR(__xludf.DUMMYFUNCTION("if(W1340="""","""",if($S1340,""Not aligned w/ a specific learning goal."",W1340&amp;"": ""&amp;vlookup(to_text(W1340),'1.Learning-Goals'!$A$3:$B$100,2,FALSE)))"),"")</f>
        <v/>
      </c>
      <c r="AB1340" s="48"/>
      <c r="AC1340" s="48"/>
      <c r="AD1340" s="48"/>
      <c r="AE1340" s="48"/>
      <c r="AF1340" s="48"/>
      <c r="AG1340" s="48"/>
      <c r="AH1340" s="48"/>
      <c r="AI1340" s="48"/>
    </row>
    <row r="1341">
      <c r="A1341" s="41"/>
      <c r="B1341" s="42" t="str">
        <f t="shared" si="1"/>
        <v/>
      </c>
      <c r="C1341" s="38" t="s">
        <v>3970</v>
      </c>
      <c r="D1341" s="43" t="s">
        <v>3971</v>
      </c>
      <c r="E1341" s="38" t="s">
        <v>3213</v>
      </c>
      <c r="F1341" s="38" t="s">
        <v>3427</v>
      </c>
      <c r="G1341" s="43" t="s">
        <v>60</v>
      </c>
      <c r="H1341" s="38" t="s">
        <v>3215</v>
      </c>
      <c r="I1341" s="43" t="s">
        <v>3428</v>
      </c>
      <c r="J1341" s="43" t="s">
        <v>3966</v>
      </c>
      <c r="K1341" s="43" t="s">
        <v>3972</v>
      </c>
      <c r="L1341" s="43" t="s">
        <v>3973</v>
      </c>
      <c r="M1341" s="43" t="s">
        <v>3974</v>
      </c>
      <c r="N1341" s="43"/>
      <c r="O1341" s="38"/>
      <c r="P1341" s="38"/>
      <c r="Q1341" s="45">
        <v>44322.0</v>
      </c>
      <c r="R1341" s="46" t="str">
        <f>IFERROR(__xludf.DUMMYFUNCTION("if(isblank($A1341),"""",REGEXREPLACE($A1341,   "",?(\d),?"",  ""$1""&amp;""-""&amp;$H1341))"),"")</f>
        <v/>
      </c>
      <c r="S1341" s="47" t="b">
        <f t="shared" si="2"/>
        <v>0</v>
      </c>
      <c r="T1341" s="47" t="str">
        <f>IFERROR(__xludf.DUMMYFUNCTION("iferror(split(A1341,"","",TRUE,TRUE),"""")"),"")</f>
        <v/>
      </c>
      <c r="U1341" s="47"/>
      <c r="V1341" s="47"/>
      <c r="W1341" s="47"/>
      <c r="X1341" s="46" t="str">
        <f>IFERROR(__xludf.DUMMYFUNCTION("if(T1341="""","""",if($S1341,""Not aligned w/ a specific learning goal."",T1341&amp;"": ""&amp;vlookup(to_text(T1341),'1.Learning-Goals'!$A$3:$B$100,2,FALSE)))"),"")</f>
        <v/>
      </c>
      <c r="Y1341" s="46" t="str">
        <f>IFERROR(__xludf.DUMMYFUNCTION("if(U1341="""","""",if($S1341,""Not aligned w/ a specific learning goal."",U1341&amp;"": ""&amp;vlookup(to_text(U1341),'1.Learning-Goals'!$A$3:$B$100,2,FALSE)))"),"")</f>
        <v/>
      </c>
      <c r="Z1341" s="46" t="str">
        <f>IFERROR(__xludf.DUMMYFUNCTION("if(V1341="""","""",if($S1341,""Not aligned w/ a specific learning goal."",V1341&amp;"": ""&amp;vlookup(to_text(V1341),'1.Learning-Goals'!$A$3:$B$100,2,FALSE)))"),"")</f>
        <v/>
      </c>
      <c r="AA1341" s="46" t="str">
        <f>IFERROR(__xludf.DUMMYFUNCTION("if(W1341="""","""",if($S1341,""Not aligned w/ a specific learning goal."",W1341&amp;"": ""&amp;vlookup(to_text(W1341),'1.Learning-Goals'!$A$3:$B$100,2,FALSE)))"),"")</f>
        <v/>
      </c>
      <c r="AB1341" s="48"/>
      <c r="AC1341" s="48"/>
      <c r="AD1341" s="48"/>
      <c r="AE1341" s="48"/>
      <c r="AF1341" s="48"/>
      <c r="AG1341" s="48"/>
      <c r="AH1341" s="48"/>
      <c r="AI1341" s="48"/>
    </row>
    <row r="1342">
      <c r="A1342" s="41"/>
      <c r="B1342" s="42" t="str">
        <f t="shared" si="1"/>
        <v/>
      </c>
      <c r="C1342" s="38" t="s">
        <v>3975</v>
      </c>
      <c r="D1342" s="43" t="s">
        <v>3976</v>
      </c>
      <c r="E1342" s="38" t="s">
        <v>3213</v>
      </c>
      <c r="F1342" s="38" t="s">
        <v>3427</v>
      </c>
      <c r="G1342" s="43" t="s">
        <v>65</v>
      </c>
      <c r="H1342" s="38" t="s">
        <v>3215</v>
      </c>
      <c r="I1342" s="43" t="s">
        <v>3428</v>
      </c>
      <c r="J1342" s="43" t="s">
        <v>3966</v>
      </c>
      <c r="K1342" s="43" t="s">
        <v>3977</v>
      </c>
      <c r="L1342" s="43" t="s">
        <v>3978</v>
      </c>
      <c r="M1342" s="43" t="s">
        <v>3979</v>
      </c>
      <c r="N1342" s="43" t="s">
        <v>3980</v>
      </c>
      <c r="O1342" s="38"/>
      <c r="P1342" s="38"/>
      <c r="Q1342" s="45">
        <v>44451.0</v>
      </c>
      <c r="R1342" s="46" t="str">
        <f>IFERROR(__xludf.DUMMYFUNCTION("if(isblank($A1342),"""",REGEXREPLACE($A1342,   "",?(\d),?"",  ""$1""&amp;""-""&amp;$H1342))"),"")</f>
        <v/>
      </c>
      <c r="S1342" s="47" t="b">
        <f t="shared" si="2"/>
        <v>0</v>
      </c>
      <c r="T1342" s="47" t="str">
        <f>IFERROR(__xludf.DUMMYFUNCTION("iferror(split(A1342,"","",TRUE,TRUE),"""")"),"")</f>
        <v/>
      </c>
      <c r="U1342" s="47"/>
      <c r="V1342" s="47"/>
      <c r="W1342" s="47"/>
      <c r="X1342" s="46" t="str">
        <f>IFERROR(__xludf.DUMMYFUNCTION("if(T1342="""","""",if($S1342,""Not aligned w/ a specific learning goal."",T1342&amp;"": ""&amp;vlookup(to_text(T1342),'1.Learning-Goals'!$A$3:$B$100,2,FALSE)))"),"")</f>
        <v/>
      </c>
      <c r="Y1342" s="46" t="str">
        <f>IFERROR(__xludf.DUMMYFUNCTION("if(U1342="""","""",if($S1342,""Not aligned w/ a specific learning goal."",U1342&amp;"": ""&amp;vlookup(to_text(U1342),'1.Learning-Goals'!$A$3:$B$100,2,FALSE)))"),"")</f>
        <v/>
      </c>
      <c r="Z1342" s="46" t="str">
        <f>IFERROR(__xludf.DUMMYFUNCTION("if(V1342="""","""",if($S1342,""Not aligned w/ a specific learning goal."",V1342&amp;"": ""&amp;vlookup(to_text(V1342),'1.Learning-Goals'!$A$3:$B$100,2,FALSE)))"),"")</f>
        <v/>
      </c>
      <c r="AA1342" s="46" t="str">
        <f>IFERROR(__xludf.DUMMYFUNCTION("if(W1342="""","""",if($S1342,""Not aligned w/ a specific learning goal."",W1342&amp;"": ""&amp;vlookup(to_text(W1342),'1.Learning-Goals'!$A$3:$B$100,2,FALSE)))"),"")</f>
        <v/>
      </c>
      <c r="AB1342" s="48"/>
      <c r="AC1342" s="48"/>
      <c r="AD1342" s="48"/>
      <c r="AE1342" s="48"/>
      <c r="AF1342" s="48"/>
      <c r="AG1342" s="48"/>
      <c r="AH1342" s="48"/>
      <c r="AI1342" s="48"/>
    </row>
    <row r="1343">
      <c r="A1343" s="41"/>
      <c r="B1343" s="42" t="str">
        <f t="shared" si="1"/>
        <v/>
      </c>
      <c r="C1343" s="38" t="s">
        <v>3981</v>
      </c>
      <c r="D1343" s="43" t="s">
        <v>3982</v>
      </c>
      <c r="E1343" s="38" t="s">
        <v>3213</v>
      </c>
      <c r="F1343" s="38" t="s">
        <v>3427</v>
      </c>
      <c r="G1343" s="43" t="s">
        <v>65</v>
      </c>
      <c r="H1343" s="38" t="s">
        <v>3215</v>
      </c>
      <c r="I1343" s="43" t="s">
        <v>3428</v>
      </c>
      <c r="J1343" s="43" t="s">
        <v>3966</v>
      </c>
      <c r="K1343" s="43" t="s">
        <v>3983</v>
      </c>
      <c r="L1343" s="43" t="s">
        <v>3984</v>
      </c>
      <c r="M1343" s="43" t="s">
        <v>3985</v>
      </c>
      <c r="N1343" s="43" t="s">
        <v>3986</v>
      </c>
      <c r="O1343" s="38"/>
      <c r="P1343" s="38"/>
      <c r="Q1343" s="45">
        <v>44451.0</v>
      </c>
      <c r="R1343" s="46" t="str">
        <f>IFERROR(__xludf.DUMMYFUNCTION("if(isblank($A1343),"""",REGEXREPLACE($A1343,   "",?(\d),?"",  ""$1""&amp;""-""&amp;$H1343))"),"")</f>
        <v/>
      </c>
      <c r="S1343" s="47" t="b">
        <f t="shared" si="2"/>
        <v>0</v>
      </c>
      <c r="T1343" s="47" t="str">
        <f>IFERROR(__xludf.DUMMYFUNCTION("iferror(split(A1343,"","",TRUE,TRUE),"""")"),"")</f>
        <v/>
      </c>
      <c r="U1343" s="47"/>
      <c r="V1343" s="47"/>
      <c r="W1343" s="47"/>
      <c r="X1343" s="46" t="str">
        <f>IFERROR(__xludf.DUMMYFUNCTION("if(T1343="""","""",if($S1343,""Not aligned w/ a specific learning goal."",T1343&amp;"": ""&amp;vlookup(to_text(T1343),'1.Learning-Goals'!$A$3:$B$100,2,FALSE)))"),"")</f>
        <v/>
      </c>
      <c r="Y1343" s="46" t="str">
        <f>IFERROR(__xludf.DUMMYFUNCTION("if(U1343="""","""",if($S1343,""Not aligned w/ a specific learning goal."",U1343&amp;"": ""&amp;vlookup(to_text(U1343),'1.Learning-Goals'!$A$3:$B$100,2,FALSE)))"),"")</f>
        <v/>
      </c>
      <c r="Z1343" s="46" t="str">
        <f>IFERROR(__xludf.DUMMYFUNCTION("if(V1343="""","""",if($S1343,""Not aligned w/ a specific learning goal."",V1343&amp;"": ""&amp;vlookup(to_text(V1343),'1.Learning-Goals'!$A$3:$B$100,2,FALSE)))"),"")</f>
        <v/>
      </c>
      <c r="AA1343" s="46" t="str">
        <f>IFERROR(__xludf.DUMMYFUNCTION("if(W1343="""","""",if($S1343,""Not aligned w/ a specific learning goal."",W1343&amp;"": ""&amp;vlookup(to_text(W1343),'1.Learning-Goals'!$A$3:$B$100,2,FALSE)))"),"")</f>
        <v/>
      </c>
      <c r="AB1343" s="48"/>
      <c r="AC1343" s="48"/>
      <c r="AD1343" s="48"/>
      <c r="AE1343" s="48"/>
      <c r="AF1343" s="48"/>
      <c r="AG1343" s="48"/>
      <c r="AH1343" s="48"/>
      <c r="AI1343" s="48"/>
    </row>
    <row r="1344">
      <c r="A1344" s="41"/>
      <c r="B1344" s="42" t="str">
        <f t="shared" si="1"/>
        <v/>
      </c>
      <c r="C1344" s="38" t="s">
        <v>3987</v>
      </c>
      <c r="D1344" s="43" t="s">
        <v>3988</v>
      </c>
      <c r="E1344" s="38" t="s">
        <v>3213</v>
      </c>
      <c r="F1344" s="38" t="s">
        <v>3427</v>
      </c>
      <c r="G1344" s="43" t="s">
        <v>60</v>
      </c>
      <c r="H1344" s="38" t="s">
        <v>3215</v>
      </c>
      <c r="I1344" s="43" t="s">
        <v>3428</v>
      </c>
      <c r="J1344" s="43" t="s">
        <v>3989</v>
      </c>
      <c r="K1344" s="43" t="s">
        <v>3990</v>
      </c>
      <c r="L1344" s="43" t="s">
        <v>3991</v>
      </c>
      <c r="M1344" s="43" t="s">
        <v>3992</v>
      </c>
      <c r="N1344" s="43" t="s">
        <v>3993</v>
      </c>
      <c r="O1344" s="38"/>
      <c r="P1344" s="38"/>
      <c r="Q1344" s="45">
        <v>44322.0</v>
      </c>
      <c r="R1344" s="46" t="str">
        <f>IFERROR(__xludf.DUMMYFUNCTION("if(isblank($A1344),"""",REGEXREPLACE($A1344,   "",?(\d),?"",  ""$1""&amp;""-""&amp;$H1344))"),"")</f>
        <v/>
      </c>
      <c r="S1344" s="47" t="b">
        <f t="shared" si="2"/>
        <v>0</v>
      </c>
      <c r="T1344" s="47" t="str">
        <f>IFERROR(__xludf.DUMMYFUNCTION("iferror(split(A1344,"","",TRUE,TRUE),"""")"),"")</f>
        <v/>
      </c>
      <c r="U1344" s="47"/>
      <c r="V1344" s="47"/>
      <c r="W1344" s="47"/>
      <c r="X1344" s="46" t="str">
        <f>IFERROR(__xludf.DUMMYFUNCTION("if(T1344="""","""",if($S1344,""Not aligned w/ a specific learning goal."",T1344&amp;"": ""&amp;vlookup(to_text(T1344),'1.Learning-Goals'!$A$3:$B$100,2,FALSE)))"),"")</f>
        <v/>
      </c>
      <c r="Y1344" s="46" t="str">
        <f>IFERROR(__xludf.DUMMYFUNCTION("if(U1344="""","""",if($S1344,""Not aligned w/ a specific learning goal."",U1344&amp;"": ""&amp;vlookup(to_text(U1344),'1.Learning-Goals'!$A$3:$B$100,2,FALSE)))"),"")</f>
        <v/>
      </c>
      <c r="Z1344" s="46" t="str">
        <f>IFERROR(__xludf.DUMMYFUNCTION("if(V1344="""","""",if($S1344,""Not aligned w/ a specific learning goal."",V1344&amp;"": ""&amp;vlookup(to_text(V1344),'1.Learning-Goals'!$A$3:$B$100,2,FALSE)))"),"")</f>
        <v/>
      </c>
      <c r="AA1344" s="46" t="str">
        <f>IFERROR(__xludf.DUMMYFUNCTION("if(W1344="""","""",if($S1344,""Not aligned w/ a specific learning goal."",W1344&amp;"": ""&amp;vlookup(to_text(W1344),'1.Learning-Goals'!$A$3:$B$100,2,FALSE)))"),"")</f>
        <v/>
      </c>
      <c r="AB1344" s="48"/>
      <c r="AC1344" s="48"/>
      <c r="AD1344" s="48"/>
      <c r="AE1344" s="48"/>
      <c r="AF1344" s="48"/>
      <c r="AG1344" s="48"/>
      <c r="AH1344" s="48"/>
      <c r="AI1344" s="48"/>
    </row>
    <row r="1345">
      <c r="A1345" s="41"/>
      <c r="B1345" s="42" t="str">
        <f t="shared" si="1"/>
        <v/>
      </c>
      <c r="C1345" s="38" t="s">
        <v>3994</v>
      </c>
      <c r="D1345" s="43" t="s">
        <v>3995</v>
      </c>
      <c r="E1345" s="38" t="s">
        <v>3213</v>
      </c>
      <c r="F1345" s="38" t="s">
        <v>3427</v>
      </c>
      <c r="G1345" s="43" t="s">
        <v>65</v>
      </c>
      <c r="H1345" s="38" t="s">
        <v>3215</v>
      </c>
      <c r="I1345" s="43" t="s">
        <v>3428</v>
      </c>
      <c r="J1345" s="43" t="s">
        <v>3989</v>
      </c>
      <c r="K1345" s="43" t="s">
        <v>3977</v>
      </c>
      <c r="L1345" s="43" t="s">
        <v>3978</v>
      </c>
      <c r="M1345" s="43" t="s">
        <v>3979</v>
      </c>
      <c r="N1345" s="43" t="s">
        <v>3980</v>
      </c>
      <c r="O1345" s="38"/>
      <c r="P1345" s="38"/>
      <c r="Q1345" s="45">
        <v>44451.0</v>
      </c>
      <c r="R1345" s="46" t="str">
        <f>IFERROR(__xludf.DUMMYFUNCTION("if(isblank($A1345),"""",REGEXREPLACE($A1345,   "",?(\d),?"",  ""$1""&amp;""-""&amp;$H1345))"),"")</f>
        <v/>
      </c>
      <c r="S1345" s="47" t="b">
        <f t="shared" si="2"/>
        <v>0</v>
      </c>
      <c r="T1345" s="47" t="str">
        <f>IFERROR(__xludf.DUMMYFUNCTION("iferror(split(A1345,"","",TRUE,TRUE),"""")"),"")</f>
        <v/>
      </c>
      <c r="U1345" s="47"/>
      <c r="V1345" s="47"/>
      <c r="W1345" s="47"/>
      <c r="X1345" s="46" t="str">
        <f>IFERROR(__xludf.DUMMYFUNCTION("if(T1345="""","""",if($S1345,""Not aligned w/ a specific learning goal."",T1345&amp;"": ""&amp;vlookup(to_text(T1345),'1.Learning-Goals'!$A$3:$B$100,2,FALSE)))"),"")</f>
        <v/>
      </c>
      <c r="Y1345" s="46" t="str">
        <f>IFERROR(__xludf.DUMMYFUNCTION("if(U1345="""","""",if($S1345,""Not aligned w/ a specific learning goal."",U1345&amp;"": ""&amp;vlookup(to_text(U1345),'1.Learning-Goals'!$A$3:$B$100,2,FALSE)))"),"")</f>
        <v/>
      </c>
      <c r="Z1345" s="46" t="str">
        <f>IFERROR(__xludf.DUMMYFUNCTION("if(V1345="""","""",if($S1345,""Not aligned w/ a specific learning goal."",V1345&amp;"": ""&amp;vlookup(to_text(V1345),'1.Learning-Goals'!$A$3:$B$100,2,FALSE)))"),"")</f>
        <v/>
      </c>
      <c r="AA1345" s="46" t="str">
        <f>IFERROR(__xludf.DUMMYFUNCTION("if(W1345="""","""",if($S1345,""Not aligned w/ a specific learning goal."",W1345&amp;"": ""&amp;vlookup(to_text(W1345),'1.Learning-Goals'!$A$3:$B$100,2,FALSE)))"),"")</f>
        <v/>
      </c>
      <c r="AB1345" s="48"/>
      <c r="AC1345" s="48"/>
      <c r="AD1345" s="48"/>
      <c r="AE1345" s="48"/>
      <c r="AF1345" s="48"/>
      <c r="AG1345" s="48"/>
      <c r="AH1345" s="48"/>
      <c r="AI1345" s="48"/>
    </row>
    <row r="1346">
      <c r="A1346" s="41"/>
      <c r="B1346" s="42" t="str">
        <f t="shared" si="1"/>
        <v/>
      </c>
      <c r="C1346" s="38" t="s">
        <v>3996</v>
      </c>
      <c r="D1346" s="43" t="s">
        <v>3997</v>
      </c>
      <c r="E1346" s="38" t="s">
        <v>3213</v>
      </c>
      <c r="F1346" s="38" t="s">
        <v>3427</v>
      </c>
      <c r="G1346" s="43" t="s">
        <v>65</v>
      </c>
      <c r="H1346" s="38" t="s">
        <v>3215</v>
      </c>
      <c r="I1346" s="43" t="s">
        <v>3428</v>
      </c>
      <c r="J1346" s="43" t="s">
        <v>3989</v>
      </c>
      <c r="K1346" s="43" t="s">
        <v>3983</v>
      </c>
      <c r="L1346" s="43" t="s">
        <v>3984</v>
      </c>
      <c r="M1346" s="43" t="s">
        <v>3985</v>
      </c>
      <c r="N1346" s="43" t="s">
        <v>3986</v>
      </c>
      <c r="O1346" s="38"/>
      <c r="P1346" s="38"/>
      <c r="Q1346" s="45">
        <v>44451.0</v>
      </c>
      <c r="R1346" s="46" t="str">
        <f>IFERROR(__xludf.DUMMYFUNCTION("if(isblank($A1346),"""",REGEXREPLACE($A1346,   "",?(\d),?"",  ""$1""&amp;""-""&amp;$H1346))"),"")</f>
        <v/>
      </c>
      <c r="S1346" s="47" t="b">
        <f t="shared" si="2"/>
        <v>0</v>
      </c>
      <c r="T1346" s="47" t="str">
        <f>IFERROR(__xludf.DUMMYFUNCTION("iferror(split(A1346,"","",TRUE,TRUE),"""")"),"")</f>
        <v/>
      </c>
      <c r="U1346" s="47"/>
      <c r="V1346" s="47"/>
      <c r="W1346" s="47"/>
      <c r="X1346" s="46" t="str">
        <f>IFERROR(__xludf.DUMMYFUNCTION("if(T1346="""","""",if($S1346,""Not aligned w/ a specific learning goal."",T1346&amp;"": ""&amp;vlookup(to_text(T1346),'1.Learning-Goals'!$A$3:$B$100,2,FALSE)))"),"")</f>
        <v/>
      </c>
      <c r="Y1346" s="46" t="str">
        <f>IFERROR(__xludf.DUMMYFUNCTION("if(U1346="""","""",if($S1346,""Not aligned w/ a specific learning goal."",U1346&amp;"": ""&amp;vlookup(to_text(U1346),'1.Learning-Goals'!$A$3:$B$100,2,FALSE)))"),"")</f>
        <v/>
      </c>
      <c r="Z1346" s="46" t="str">
        <f>IFERROR(__xludf.DUMMYFUNCTION("if(V1346="""","""",if($S1346,""Not aligned w/ a specific learning goal."",V1346&amp;"": ""&amp;vlookup(to_text(V1346),'1.Learning-Goals'!$A$3:$B$100,2,FALSE)))"),"")</f>
        <v/>
      </c>
      <c r="AA1346" s="46" t="str">
        <f>IFERROR(__xludf.DUMMYFUNCTION("if(W1346="""","""",if($S1346,""Not aligned w/ a specific learning goal."",W1346&amp;"": ""&amp;vlookup(to_text(W1346),'1.Learning-Goals'!$A$3:$B$100,2,FALSE)))"),"")</f>
        <v/>
      </c>
      <c r="AB1346" s="48"/>
      <c r="AC1346" s="48"/>
      <c r="AD1346" s="48"/>
      <c r="AE1346" s="48"/>
      <c r="AF1346" s="48"/>
      <c r="AG1346" s="48"/>
      <c r="AH1346" s="48"/>
      <c r="AI1346" s="48"/>
    </row>
    <row r="1347">
      <c r="A1347" s="41"/>
      <c r="B1347" s="42" t="str">
        <f t="shared" si="1"/>
        <v/>
      </c>
      <c r="C1347" s="38" t="s">
        <v>3998</v>
      </c>
      <c r="D1347" s="43" t="s">
        <v>3999</v>
      </c>
      <c r="E1347" s="38" t="s">
        <v>3213</v>
      </c>
      <c r="F1347" s="38" t="s">
        <v>3427</v>
      </c>
      <c r="G1347" s="43" t="s">
        <v>65</v>
      </c>
      <c r="H1347" s="38" t="s">
        <v>3215</v>
      </c>
      <c r="I1347" s="43" t="s">
        <v>3428</v>
      </c>
      <c r="J1347" s="43" t="s">
        <v>3989</v>
      </c>
      <c r="K1347" s="43" t="s">
        <v>3983</v>
      </c>
      <c r="L1347" s="43" t="s">
        <v>3984</v>
      </c>
      <c r="M1347" s="43" t="s">
        <v>3985</v>
      </c>
      <c r="N1347" s="43" t="s">
        <v>3986</v>
      </c>
      <c r="O1347" s="38"/>
      <c r="P1347" s="38"/>
      <c r="Q1347" s="45">
        <v>44451.0</v>
      </c>
      <c r="R1347" s="46" t="str">
        <f>IFERROR(__xludf.DUMMYFUNCTION("if(isblank($A1347),"""",REGEXREPLACE($A1347,   "",?(\d),?"",  ""$1""&amp;""-""&amp;$H1347))"),"")</f>
        <v/>
      </c>
      <c r="S1347" s="47" t="b">
        <f t="shared" si="2"/>
        <v>0</v>
      </c>
      <c r="T1347" s="47" t="str">
        <f>IFERROR(__xludf.DUMMYFUNCTION("iferror(split(A1347,"","",TRUE,TRUE),"""")"),"")</f>
        <v/>
      </c>
      <c r="U1347" s="47"/>
      <c r="V1347" s="47"/>
      <c r="W1347" s="47"/>
      <c r="X1347" s="46" t="str">
        <f>IFERROR(__xludf.DUMMYFUNCTION("if(T1347="""","""",if($S1347,""Not aligned w/ a specific learning goal."",T1347&amp;"": ""&amp;vlookup(to_text(T1347),'1.Learning-Goals'!$A$3:$B$100,2,FALSE)))"),"")</f>
        <v/>
      </c>
      <c r="Y1347" s="46" t="str">
        <f>IFERROR(__xludf.DUMMYFUNCTION("if(U1347="""","""",if($S1347,""Not aligned w/ a specific learning goal."",U1347&amp;"": ""&amp;vlookup(to_text(U1347),'1.Learning-Goals'!$A$3:$B$100,2,FALSE)))"),"")</f>
        <v/>
      </c>
      <c r="Z1347" s="46" t="str">
        <f>IFERROR(__xludf.DUMMYFUNCTION("if(V1347="""","""",if($S1347,""Not aligned w/ a specific learning goal."",V1347&amp;"": ""&amp;vlookup(to_text(V1347),'1.Learning-Goals'!$A$3:$B$100,2,FALSE)))"),"")</f>
        <v/>
      </c>
      <c r="AA1347" s="46" t="str">
        <f>IFERROR(__xludf.DUMMYFUNCTION("if(W1347="""","""",if($S1347,""Not aligned w/ a specific learning goal."",W1347&amp;"": ""&amp;vlookup(to_text(W1347),'1.Learning-Goals'!$A$3:$B$100,2,FALSE)))"),"")</f>
        <v/>
      </c>
      <c r="AB1347" s="48"/>
      <c r="AC1347" s="48"/>
      <c r="AD1347" s="48"/>
      <c r="AE1347" s="48"/>
      <c r="AF1347" s="48"/>
      <c r="AG1347" s="48"/>
      <c r="AH1347" s="48"/>
      <c r="AI1347" s="48"/>
    </row>
    <row r="1348">
      <c r="A1348" s="41"/>
      <c r="B1348" s="42" t="str">
        <f t="shared" si="1"/>
        <v/>
      </c>
      <c r="C1348" s="38" t="s">
        <v>4000</v>
      </c>
      <c r="D1348" s="43" t="s">
        <v>4001</v>
      </c>
      <c r="E1348" s="38" t="s">
        <v>3213</v>
      </c>
      <c r="F1348" s="38" t="s">
        <v>3427</v>
      </c>
      <c r="G1348" s="43" t="s">
        <v>65</v>
      </c>
      <c r="H1348" s="38" t="s">
        <v>3215</v>
      </c>
      <c r="I1348" s="43" t="s">
        <v>3428</v>
      </c>
      <c r="J1348" s="43" t="s">
        <v>3989</v>
      </c>
      <c r="K1348" s="43" t="s">
        <v>4002</v>
      </c>
      <c r="L1348" s="43" t="s">
        <v>4003</v>
      </c>
      <c r="M1348" s="43" t="s">
        <v>4004</v>
      </c>
      <c r="N1348" s="43"/>
      <c r="O1348" s="38"/>
      <c r="P1348" s="38"/>
      <c r="Q1348" s="45">
        <v>44451.0</v>
      </c>
      <c r="R1348" s="46" t="str">
        <f>IFERROR(__xludf.DUMMYFUNCTION("if(isblank($A1348),"""",REGEXREPLACE($A1348,   "",?(\d),?"",  ""$1""&amp;""-""&amp;$H1348))"),"")</f>
        <v/>
      </c>
      <c r="S1348" s="47" t="b">
        <f t="shared" si="2"/>
        <v>0</v>
      </c>
      <c r="T1348" s="47" t="str">
        <f>IFERROR(__xludf.DUMMYFUNCTION("iferror(split(A1348,"","",TRUE,TRUE),"""")"),"")</f>
        <v/>
      </c>
      <c r="U1348" s="47"/>
      <c r="V1348" s="47"/>
      <c r="W1348" s="47"/>
      <c r="X1348" s="46" t="str">
        <f>IFERROR(__xludf.DUMMYFUNCTION("if(T1348="""","""",if($S1348,""Not aligned w/ a specific learning goal."",T1348&amp;"": ""&amp;vlookup(to_text(T1348),'1.Learning-Goals'!$A$3:$B$100,2,FALSE)))"),"")</f>
        <v/>
      </c>
      <c r="Y1348" s="46" t="str">
        <f>IFERROR(__xludf.DUMMYFUNCTION("if(U1348="""","""",if($S1348,""Not aligned w/ a specific learning goal."",U1348&amp;"": ""&amp;vlookup(to_text(U1348),'1.Learning-Goals'!$A$3:$B$100,2,FALSE)))"),"")</f>
        <v/>
      </c>
      <c r="Z1348" s="46" t="str">
        <f>IFERROR(__xludf.DUMMYFUNCTION("if(V1348="""","""",if($S1348,""Not aligned w/ a specific learning goal."",V1348&amp;"": ""&amp;vlookup(to_text(V1348),'1.Learning-Goals'!$A$3:$B$100,2,FALSE)))"),"")</f>
        <v/>
      </c>
      <c r="AA1348" s="46" t="str">
        <f>IFERROR(__xludf.DUMMYFUNCTION("if(W1348="""","""",if($S1348,""Not aligned w/ a specific learning goal."",W1348&amp;"": ""&amp;vlookup(to_text(W1348),'1.Learning-Goals'!$A$3:$B$100,2,FALSE)))"),"")</f>
        <v/>
      </c>
      <c r="AB1348" s="48"/>
      <c r="AC1348" s="48"/>
      <c r="AD1348" s="48"/>
      <c r="AE1348" s="48"/>
      <c r="AF1348" s="48"/>
      <c r="AG1348" s="48"/>
      <c r="AH1348" s="48"/>
      <c r="AI1348" s="48"/>
    </row>
    <row r="1349">
      <c r="A1349" s="41"/>
      <c r="B1349" s="42" t="str">
        <f t="shared" si="1"/>
        <v/>
      </c>
      <c r="C1349" s="38" t="s">
        <v>4005</v>
      </c>
      <c r="D1349" s="43" t="s">
        <v>4006</v>
      </c>
      <c r="E1349" s="38" t="s">
        <v>3213</v>
      </c>
      <c r="F1349" s="38" t="s">
        <v>3427</v>
      </c>
      <c r="G1349" s="43" t="s">
        <v>65</v>
      </c>
      <c r="H1349" s="38" t="s">
        <v>3215</v>
      </c>
      <c r="I1349" s="43" t="s">
        <v>3428</v>
      </c>
      <c r="J1349" s="43" t="s">
        <v>3989</v>
      </c>
      <c r="K1349" s="43" t="s">
        <v>4002</v>
      </c>
      <c r="L1349" s="43" t="s">
        <v>4003</v>
      </c>
      <c r="M1349" s="43" t="s">
        <v>4004</v>
      </c>
      <c r="N1349" s="43"/>
      <c r="O1349" s="38"/>
      <c r="P1349" s="38"/>
      <c r="Q1349" s="45">
        <v>44451.0</v>
      </c>
      <c r="R1349" s="46" t="str">
        <f>IFERROR(__xludf.DUMMYFUNCTION("if(isblank($A1349),"""",REGEXREPLACE($A1349,   "",?(\d),?"",  ""$1""&amp;""-""&amp;$H1349))"),"")</f>
        <v/>
      </c>
      <c r="S1349" s="47" t="b">
        <f t="shared" si="2"/>
        <v>0</v>
      </c>
      <c r="T1349" s="47" t="str">
        <f>IFERROR(__xludf.DUMMYFUNCTION("iferror(split(A1349,"","",TRUE,TRUE),"""")"),"")</f>
        <v/>
      </c>
      <c r="U1349" s="47"/>
      <c r="V1349" s="47"/>
      <c r="W1349" s="47"/>
      <c r="X1349" s="46" t="str">
        <f>IFERROR(__xludf.DUMMYFUNCTION("if(T1349="""","""",if($S1349,""Not aligned w/ a specific learning goal."",T1349&amp;"": ""&amp;vlookup(to_text(T1349),'1.Learning-Goals'!$A$3:$B$100,2,FALSE)))"),"")</f>
        <v/>
      </c>
      <c r="Y1349" s="46" t="str">
        <f>IFERROR(__xludf.DUMMYFUNCTION("if(U1349="""","""",if($S1349,""Not aligned w/ a specific learning goal."",U1349&amp;"": ""&amp;vlookup(to_text(U1349),'1.Learning-Goals'!$A$3:$B$100,2,FALSE)))"),"")</f>
        <v/>
      </c>
      <c r="Z1349" s="46" t="str">
        <f>IFERROR(__xludf.DUMMYFUNCTION("if(V1349="""","""",if($S1349,""Not aligned w/ a specific learning goal."",V1349&amp;"": ""&amp;vlookup(to_text(V1349),'1.Learning-Goals'!$A$3:$B$100,2,FALSE)))"),"")</f>
        <v/>
      </c>
      <c r="AA1349" s="46" t="str">
        <f>IFERROR(__xludf.DUMMYFUNCTION("if(W1349="""","""",if($S1349,""Not aligned w/ a specific learning goal."",W1349&amp;"": ""&amp;vlookup(to_text(W1349),'1.Learning-Goals'!$A$3:$B$100,2,FALSE)))"),"")</f>
        <v/>
      </c>
      <c r="AB1349" s="48"/>
      <c r="AC1349" s="48"/>
      <c r="AD1349" s="48"/>
      <c r="AE1349" s="48"/>
      <c r="AF1349" s="48"/>
      <c r="AG1349" s="48"/>
      <c r="AH1349" s="48"/>
      <c r="AI1349" s="48"/>
    </row>
    <row r="1350">
      <c r="A1350" s="41"/>
      <c r="B1350" s="42" t="str">
        <f t="shared" si="1"/>
        <v/>
      </c>
      <c r="C1350" s="38" t="s">
        <v>4007</v>
      </c>
      <c r="D1350" s="43" t="s">
        <v>4008</v>
      </c>
      <c r="E1350" s="38" t="s">
        <v>3213</v>
      </c>
      <c r="F1350" s="38" t="s">
        <v>3427</v>
      </c>
      <c r="G1350" s="43" t="s">
        <v>60</v>
      </c>
      <c r="H1350" s="38" t="s">
        <v>3215</v>
      </c>
      <c r="I1350" s="43" t="s">
        <v>3428</v>
      </c>
      <c r="J1350" s="43" t="s">
        <v>4009</v>
      </c>
      <c r="K1350" s="43" t="s">
        <v>3895</v>
      </c>
      <c r="L1350" s="43" t="s">
        <v>3896</v>
      </c>
      <c r="M1350" s="43" t="s">
        <v>3897</v>
      </c>
      <c r="N1350" s="43"/>
      <c r="O1350" s="38"/>
      <c r="P1350" s="38"/>
      <c r="Q1350" s="45">
        <v>44322.0</v>
      </c>
      <c r="R1350" s="46" t="str">
        <f>IFERROR(__xludf.DUMMYFUNCTION("if(isblank($A1350),"""",REGEXREPLACE($A1350,   "",?(\d),?"",  ""$1""&amp;""-""&amp;$H1350))"),"")</f>
        <v/>
      </c>
      <c r="S1350" s="47" t="b">
        <f t="shared" si="2"/>
        <v>0</v>
      </c>
      <c r="T1350" s="47" t="str">
        <f>IFERROR(__xludf.DUMMYFUNCTION("iferror(split(A1350,"","",TRUE,TRUE),"""")"),"")</f>
        <v/>
      </c>
      <c r="U1350" s="47"/>
      <c r="V1350" s="47"/>
      <c r="W1350" s="47"/>
      <c r="X1350" s="46" t="str">
        <f>IFERROR(__xludf.DUMMYFUNCTION("if(T1350="""","""",if($S1350,""Not aligned w/ a specific learning goal."",T1350&amp;"": ""&amp;vlookup(to_text(T1350),'1.Learning-Goals'!$A$3:$B$100,2,FALSE)))"),"")</f>
        <v/>
      </c>
      <c r="Y1350" s="46" t="str">
        <f>IFERROR(__xludf.DUMMYFUNCTION("if(U1350="""","""",if($S1350,""Not aligned w/ a specific learning goal."",U1350&amp;"": ""&amp;vlookup(to_text(U1350),'1.Learning-Goals'!$A$3:$B$100,2,FALSE)))"),"")</f>
        <v/>
      </c>
      <c r="Z1350" s="46" t="str">
        <f>IFERROR(__xludf.DUMMYFUNCTION("if(V1350="""","""",if($S1350,""Not aligned w/ a specific learning goal."",V1350&amp;"": ""&amp;vlookup(to_text(V1350),'1.Learning-Goals'!$A$3:$B$100,2,FALSE)))"),"")</f>
        <v/>
      </c>
      <c r="AA1350" s="46" t="str">
        <f>IFERROR(__xludf.DUMMYFUNCTION("if(W1350="""","""",if($S1350,""Not aligned w/ a specific learning goal."",W1350&amp;"": ""&amp;vlookup(to_text(W1350),'1.Learning-Goals'!$A$3:$B$100,2,FALSE)))"),"")</f>
        <v/>
      </c>
      <c r="AB1350" s="48"/>
      <c r="AC1350" s="48"/>
      <c r="AD1350" s="48"/>
      <c r="AE1350" s="48"/>
      <c r="AF1350" s="48"/>
      <c r="AG1350" s="48"/>
      <c r="AH1350" s="48"/>
      <c r="AI1350" s="48"/>
    </row>
    <row r="1351">
      <c r="A1351" s="41"/>
      <c r="B1351" s="42" t="str">
        <f t="shared" si="1"/>
        <v/>
      </c>
      <c r="C1351" s="38" t="s">
        <v>4010</v>
      </c>
      <c r="D1351" s="43" t="s">
        <v>4011</v>
      </c>
      <c r="E1351" s="38" t="s">
        <v>3213</v>
      </c>
      <c r="F1351" s="38" t="s">
        <v>3427</v>
      </c>
      <c r="G1351" s="43" t="s">
        <v>65</v>
      </c>
      <c r="H1351" s="38" t="s">
        <v>3215</v>
      </c>
      <c r="I1351" s="43" t="s">
        <v>3428</v>
      </c>
      <c r="J1351" s="43" t="s">
        <v>4009</v>
      </c>
      <c r="K1351" s="43" t="s">
        <v>3906</v>
      </c>
      <c r="L1351" s="43" t="s">
        <v>3907</v>
      </c>
      <c r="M1351" s="43" t="s">
        <v>3908</v>
      </c>
      <c r="N1351" s="43"/>
      <c r="O1351" s="38"/>
      <c r="P1351" s="38"/>
      <c r="Q1351" s="45">
        <v>44451.0</v>
      </c>
      <c r="R1351" s="46" t="str">
        <f>IFERROR(__xludf.DUMMYFUNCTION("if(isblank($A1351),"""",REGEXREPLACE($A1351,   "",?(\d),?"",  ""$1""&amp;""-""&amp;$H1351))"),"")</f>
        <v/>
      </c>
      <c r="S1351" s="47" t="b">
        <f t="shared" si="2"/>
        <v>0</v>
      </c>
      <c r="T1351" s="47" t="str">
        <f>IFERROR(__xludf.DUMMYFUNCTION("iferror(split(A1351,"","",TRUE,TRUE),"""")"),"")</f>
        <v/>
      </c>
      <c r="U1351" s="47"/>
      <c r="V1351" s="47"/>
      <c r="W1351" s="47"/>
      <c r="X1351" s="46" t="str">
        <f>IFERROR(__xludf.DUMMYFUNCTION("if(T1351="""","""",if($S1351,""Not aligned w/ a specific learning goal."",T1351&amp;"": ""&amp;vlookup(to_text(T1351),'1.Learning-Goals'!$A$3:$B$100,2,FALSE)))"),"")</f>
        <v/>
      </c>
      <c r="Y1351" s="46" t="str">
        <f>IFERROR(__xludf.DUMMYFUNCTION("if(U1351="""","""",if($S1351,""Not aligned w/ a specific learning goal."",U1351&amp;"": ""&amp;vlookup(to_text(U1351),'1.Learning-Goals'!$A$3:$B$100,2,FALSE)))"),"")</f>
        <v/>
      </c>
      <c r="Z1351" s="46" t="str">
        <f>IFERROR(__xludf.DUMMYFUNCTION("if(V1351="""","""",if($S1351,""Not aligned w/ a specific learning goal."",V1351&amp;"": ""&amp;vlookup(to_text(V1351),'1.Learning-Goals'!$A$3:$B$100,2,FALSE)))"),"")</f>
        <v/>
      </c>
      <c r="AA1351" s="46" t="str">
        <f>IFERROR(__xludf.DUMMYFUNCTION("if(W1351="""","""",if($S1351,""Not aligned w/ a specific learning goal."",W1351&amp;"": ""&amp;vlookup(to_text(W1351),'1.Learning-Goals'!$A$3:$B$100,2,FALSE)))"),"")</f>
        <v/>
      </c>
      <c r="AB1351" s="48"/>
      <c r="AC1351" s="48"/>
      <c r="AD1351" s="48"/>
      <c r="AE1351" s="48"/>
      <c r="AF1351" s="48"/>
      <c r="AG1351" s="48"/>
      <c r="AH1351" s="48"/>
      <c r="AI1351" s="48"/>
    </row>
    <row r="1352">
      <c r="A1352" s="41"/>
      <c r="B1352" s="42" t="str">
        <f t="shared" si="1"/>
        <v/>
      </c>
      <c r="C1352" s="38" t="s">
        <v>4012</v>
      </c>
      <c r="D1352" s="43" t="s">
        <v>4013</v>
      </c>
      <c r="E1352" s="38" t="s">
        <v>3213</v>
      </c>
      <c r="F1352" s="38" t="s">
        <v>3427</v>
      </c>
      <c r="G1352" s="43" t="s">
        <v>65</v>
      </c>
      <c r="H1352" s="38" t="s">
        <v>3215</v>
      </c>
      <c r="I1352" s="43" t="s">
        <v>3428</v>
      </c>
      <c r="J1352" s="43" t="s">
        <v>4009</v>
      </c>
      <c r="K1352" s="43" t="s">
        <v>4014</v>
      </c>
      <c r="L1352" s="43" t="s">
        <v>4015</v>
      </c>
      <c r="M1352" s="43" t="s">
        <v>4016</v>
      </c>
      <c r="N1352" s="43"/>
      <c r="O1352" s="38"/>
      <c r="P1352" s="38"/>
      <c r="Q1352" s="45">
        <v>44451.0</v>
      </c>
      <c r="R1352" s="46" t="str">
        <f>IFERROR(__xludf.DUMMYFUNCTION("if(isblank($A1352),"""",REGEXREPLACE($A1352,   "",?(\d),?"",  ""$1""&amp;""-""&amp;$H1352))"),"")</f>
        <v/>
      </c>
      <c r="S1352" s="47" t="b">
        <f t="shared" si="2"/>
        <v>0</v>
      </c>
      <c r="T1352" s="47" t="str">
        <f>IFERROR(__xludf.DUMMYFUNCTION("iferror(split(A1352,"","",TRUE,TRUE),"""")"),"")</f>
        <v/>
      </c>
      <c r="U1352" s="47"/>
      <c r="V1352" s="47"/>
      <c r="W1352" s="47"/>
      <c r="X1352" s="46" t="str">
        <f>IFERROR(__xludf.DUMMYFUNCTION("if(T1352="""","""",if($S1352,""Not aligned w/ a specific learning goal."",T1352&amp;"": ""&amp;vlookup(to_text(T1352),'1.Learning-Goals'!$A$3:$B$100,2,FALSE)))"),"")</f>
        <v/>
      </c>
      <c r="Y1352" s="46" t="str">
        <f>IFERROR(__xludf.DUMMYFUNCTION("if(U1352="""","""",if($S1352,""Not aligned w/ a specific learning goal."",U1352&amp;"": ""&amp;vlookup(to_text(U1352),'1.Learning-Goals'!$A$3:$B$100,2,FALSE)))"),"")</f>
        <v/>
      </c>
      <c r="Z1352" s="46" t="str">
        <f>IFERROR(__xludf.DUMMYFUNCTION("if(V1352="""","""",if($S1352,""Not aligned w/ a specific learning goal."",V1352&amp;"": ""&amp;vlookup(to_text(V1352),'1.Learning-Goals'!$A$3:$B$100,2,FALSE)))"),"")</f>
        <v/>
      </c>
      <c r="AA1352" s="46" t="str">
        <f>IFERROR(__xludf.DUMMYFUNCTION("if(W1352="""","""",if($S1352,""Not aligned w/ a specific learning goal."",W1352&amp;"": ""&amp;vlookup(to_text(W1352),'1.Learning-Goals'!$A$3:$B$100,2,FALSE)))"),"")</f>
        <v/>
      </c>
      <c r="AB1352" s="48"/>
      <c r="AC1352" s="48"/>
      <c r="AD1352" s="48"/>
      <c r="AE1352" s="48"/>
      <c r="AF1352" s="48"/>
      <c r="AG1352" s="48"/>
      <c r="AH1352" s="48"/>
      <c r="AI1352" s="48"/>
    </row>
    <row r="1353">
      <c r="A1353" s="41"/>
      <c r="B1353" s="42" t="str">
        <f t="shared" si="1"/>
        <v/>
      </c>
      <c r="C1353" s="38" t="s">
        <v>4017</v>
      </c>
      <c r="D1353" s="43" t="s">
        <v>4018</v>
      </c>
      <c r="E1353" s="38" t="s">
        <v>3213</v>
      </c>
      <c r="F1353" s="38" t="s">
        <v>3427</v>
      </c>
      <c r="G1353" s="43" t="s">
        <v>60</v>
      </c>
      <c r="H1353" s="38" t="s">
        <v>3215</v>
      </c>
      <c r="I1353" s="43" t="s">
        <v>3428</v>
      </c>
      <c r="J1353" s="43" t="s">
        <v>4019</v>
      </c>
      <c r="K1353" s="43" t="s">
        <v>4020</v>
      </c>
      <c r="L1353" s="43" t="s">
        <v>4021</v>
      </c>
      <c r="M1353" s="43" t="s">
        <v>4022</v>
      </c>
      <c r="N1353" s="43"/>
      <c r="O1353" s="38"/>
      <c r="P1353" s="38"/>
      <c r="Q1353" s="45">
        <v>44322.0</v>
      </c>
      <c r="R1353" s="46" t="str">
        <f>IFERROR(__xludf.DUMMYFUNCTION("if(isblank($A1353),"""",REGEXREPLACE($A1353,   "",?(\d),?"",  ""$1""&amp;""-""&amp;$H1353))"),"")</f>
        <v/>
      </c>
      <c r="S1353" s="47" t="b">
        <f t="shared" si="2"/>
        <v>0</v>
      </c>
      <c r="T1353" s="47" t="str">
        <f>IFERROR(__xludf.DUMMYFUNCTION("iferror(split(A1353,"","",TRUE,TRUE),"""")"),"")</f>
        <v/>
      </c>
      <c r="U1353" s="47"/>
      <c r="V1353" s="47"/>
      <c r="W1353" s="47"/>
      <c r="X1353" s="46" t="str">
        <f>IFERROR(__xludf.DUMMYFUNCTION("if(T1353="""","""",if($S1353,""Not aligned w/ a specific learning goal."",T1353&amp;"": ""&amp;vlookup(to_text(T1353),'1.Learning-Goals'!$A$3:$B$100,2,FALSE)))"),"")</f>
        <v/>
      </c>
      <c r="Y1353" s="46" t="str">
        <f>IFERROR(__xludf.DUMMYFUNCTION("if(U1353="""","""",if($S1353,""Not aligned w/ a specific learning goal."",U1353&amp;"": ""&amp;vlookup(to_text(U1353),'1.Learning-Goals'!$A$3:$B$100,2,FALSE)))"),"")</f>
        <v/>
      </c>
      <c r="Z1353" s="46" t="str">
        <f>IFERROR(__xludf.DUMMYFUNCTION("if(V1353="""","""",if($S1353,""Not aligned w/ a specific learning goal."",V1353&amp;"": ""&amp;vlookup(to_text(V1353),'1.Learning-Goals'!$A$3:$B$100,2,FALSE)))"),"")</f>
        <v/>
      </c>
      <c r="AA1353" s="46" t="str">
        <f>IFERROR(__xludf.DUMMYFUNCTION("if(W1353="""","""",if($S1353,""Not aligned w/ a specific learning goal."",W1353&amp;"": ""&amp;vlookup(to_text(W1353),'1.Learning-Goals'!$A$3:$B$100,2,FALSE)))"),"")</f>
        <v/>
      </c>
      <c r="AB1353" s="48"/>
      <c r="AC1353" s="48"/>
      <c r="AD1353" s="48"/>
      <c r="AE1353" s="48"/>
      <c r="AF1353" s="48"/>
      <c r="AG1353" s="48"/>
      <c r="AH1353" s="48"/>
      <c r="AI1353" s="48"/>
    </row>
    <row r="1354">
      <c r="A1354" s="41"/>
      <c r="B1354" s="42" t="str">
        <f t="shared" si="1"/>
        <v/>
      </c>
      <c r="C1354" s="38" t="s">
        <v>4023</v>
      </c>
      <c r="D1354" s="43" t="s">
        <v>4024</v>
      </c>
      <c r="E1354" s="38" t="s">
        <v>3213</v>
      </c>
      <c r="F1354" s="38" t="s">
        <v>3427</v>
      </c>
      <c r="G1354" s="43" t="s">
        <v>60</v>
      </c>
      <c r="H1354" s="38" t="s">
        <v>3215</v>
      </c>
      <c r="I1354" s="43" t="s">
        <v>3428</v>
      </c>
      <c r="J1354" s="43" t="s">
        <v>4019</v>
      </c>
      <c r="K1354" s="43" t="s">
        <v>4025</v>
      </c>
      <c r="L1354" s="43" t="s">
        <v>4026</v>
      </c>
      <c r="M1354" s="43" t="s">
        <v>4027</v>
      </c>
      <c r="N1354" s="43" t="s">
        <v>4028</v>
      </c>
      <c r="O1354" s="38"/>
      <c r="P1354" s="38"/>
      <c r="Q1354" s="45">
        <v>44322.0</v>
      </c>
      <c r="R1354" s="46" t="str">
        <f>IFERROR(__xludf.DUMMYFUNCTION("if(isblank($A1354),"""",REGEXREPLACE($A1354,   "",?(\d),?"",  ""$1""&amp;""-""&amp;$H1354))"),"")</f>
        <v/>
      </c>
      <c r="S1354" s="47" t="b">
        <f t="shared" si="2"/>
        <v>0</v>
      </c>
      <c r="T1354" s="47" t="str">
        <f>IFERROR(__xludf.DUMMYFUNCTION("iferror(split(A1354,"","",TRUE,TRUE),"""")"),"")</f>
        <v/>
      </c>
      <c r="U1354" s="47"/>
      <c r="V1354" s="47"/>
      <c r="W1354" s="47"/>
      <c r="X1354" s="46" t="str">
        <f>IFERROR(__xludf.DUMMYFUNCTION("if(T1354="""","""",if($S1354,""Not aligned w/ a specific learning goal."",T1354&amp;"": ""&amp;vlookup(to_text(T1354),'1.Learning-Goals'!$A$3:$B$100,2,FALSE)))"),"")</f>
        <v/>
      </c>
      <c r="Y1354" s="46" t="str">
        <f>IFERROR(__xludf.DUMMYFUNCTION("if(U1354="""","""",if($S1354,""Not aligned w/ a specific learning goal."",U1354&amp;"": ""&amp;vlookup(to_text(U1354),'1.Learning-Goals'!$A$3:$B$100,2,FALSE)))"),"")</f>
        <v/>
      </c>
      <c r="Z1354" s="46" t="str">
        <f>IFERROR(__xludf.DUMMYFUNCTION("if(V1354="""","""",if($S1354,""Not aligned w/ a specific learning goal."",V1354&amp;"": ""&amp;vlookup(to_text(V1354),'1.Learning-Goals'!$A$3:$B$100,2,FALSE)))"),"")</f>
        <v/>
      </c>
      <c r="AA1354" s="46" t="str">
        <f>IFERROR(__xludf.DUMMYFUNCTION("if(W1354="""","""",if($S1354,""Not aligned w/ a specific learning goal."",W1354&amp;"": ""&amp;vlookup(to_text(W1354),'1.Learning-Goals'!$A$3:$B$100,2,FALSE)))"),"")</f>
        <v/>
      </c>
      <c r="AB1354" s="48"/>
      <c r="AC1354" s="48"/>
      <c r="AD1354" s="48"/>
      <c r="AE1354" s="48"/>
      <c r="AF1354" s="48"/>
      <c r="AG1354" s="48"/>
      <c r="AH1354" s="48"/>
      <c r="AI1354" s="48"/>
    </row>
    <row r="1355">
      <c r="A1355" s="41"/>
      <c r="B1355" s="42" t="str">
        <f t="shared" si="1"/>
        <v/>
      </c>
      <c r="C1355" s="38" t="s">
        <v>4029</v>
      </c>
      <c r="D1355" s="43" t="s">
        <v>4030</v>
      </c>
      <c r="E1355" s="38" t="s">
        <v>3213</v>
      </c>
      <c r="F1355" s="38" t="s">
        <v>3427</v>
      </c>
      <c r="G1355" s="43" t="s">
        <v>65</v>
      </c>
      <c r="H1355" s="38" t="s">
        <v>3215</v>
      </c>
      <c r="I1355" s="43" t="s">
        <v>3428</v>
      </c>
      <c r="J1355" s="43" t="s">
        <v>4019</v>
      </c>
      <c r="K1355" s="43" t="s">
        <v>3663</v>
      </c>
      <c r="L1355" s="43" t="s">
        <v>3664</v>
      </c>
      <c r="M1355" s="43" t="s">
        <v>3665</v>
      </c>
      <c r="N1355" s="43" t="s">
        <v>3666</v>
      </c>
      <c r="O1355" s="38"/>
      <c r="P1355" s="38"/>
      <c r="Q1355" s="45">
        <v>44451.0</v>
      </c>
      <c r="R1355" s="46" t="str">
        <f>IFERROR(__xludf.DUMMYFUNCTION("if(isblank($A1355),"""",REGEXREPLACE($A1355,   "",?(\d),?"",  ""$1""&amp;""-""&amp;$H1355))"),"")</f>
        <v/>
      </c>
      <c r="S1355" s="47" t="b">
        <f t="shared" si="2"/>
        <v>0</v>
      </c>
      <c r="T1355" s="47" t="str">
        <f>IFERROR(__xludf.DUMMYFUNCTION("iferror(split(A1355,"","",TRUE,TRUE),"""")"),"")</f>
        <v/>
      </c>
      <c r="U1355" s="47"/>
      <c r="V1355" s="47"/>
      <c r="W1355" s="47"/>
      <c r="X1355" s="46" t="str">
        <f>IFERROR(__xludf.DUMMYFUNCTION("if(T1355="""","""",if($S1355,""Not aligned w/ a specific learning goal."",T1355&amp;"": ""&amp;vlookup(to_text(T1355),'1.Learning-Goals'!$A$3:$B$100,2,FALSE)))"),"")</f>
        <v/>
      </c>
      <c r="Y1355" s="46" t="str">
        <f>IFERROR(__xludf.DUMMYFUNCTION("if(U1355="""","""",if($S1355,""Not aligned w/ a specific learning goal."",U1355&amp;"": ""&amp;vlookup(to_text(U1355),'1.Learning-Goals'!$A$3:$B$100,2,FALSE)))"),"")</f>
        <v/>
      </c>
      <c r="Z1355" s="46" t="str">
        <f>IFERROR(__xludf.DUMMYFUNCTION("if(V1355="""","""",if($S1355,""Not aligned w/ a specific learning goal."",V1355&amp;"": ""&amp;vlookup(to_text(V1355),'1.Learning-Goals'!$A$3:$B$100,2,FALSE)))"),"")</f>
        <v/>
      </c>
      <c r="AA1355" s="46" t="str">
        <f>IFERROR(__xludf.DUMMYFUNCTION("if(W1355="""","""",if($S1355,""Not aligned w/ a specific learning goal."",W1355&amp;"": ""&amp;vlookup(to_text(W1355),'1.Learning-Goals'!$A$3:$B$100,2,FALSE)))"),"")</f>
        <v/>
      </c>
      <c r="AB1355" s="48"/>
      <c r="AC1355" s="48"/>
      <c r="AD1355" s="48"/>
      <c r="AE1355" s="48"/>
      <c r="AF1355" s="48"/>
      <c r="AG1355" s="48"/>
      <c r="AH1355" s="48"/>
      <c r="AI1355" s="48"/>
    </row>
    <row r="1356">
      <c r="A1356" s="41"/>
      <c r="B1356" s="42" t="str">
        <f t="shared" si="1"/>
        <v/>
      </c>
      <c r="C1356" s="38" t="s">
        <v>4031</v>
      </c>
      <c r="D1356" s="43" t="s">
        <v>4032</v>
      </c>
      <c r="E1356" s="38" t="s">
        <v>3213</v>
      </c>
      <c r="F1356" s="38" t="s">
        <v>3427</v>
      </c>
      <c r="G1356" s="43" t="s">
        <v>65</v>
      </c>
      <c r="H1356" s="38" t="s">
        <v>3215</v>
      </c>
      <c r="I1356" s="43" t="s">
        <v>3428</v>
      </c>
      <c r="J1356" s="43" t="s">
        <v>4019</v>
      </c>
      <c r="K1356" s="43" t="s">
        <v>3741</v>
      </c>
      <c r="L1356" s="43" t="s">
        <v>3742</v>
      </c>
      <c r="M1356" s="43" t="s">
        <v>3743</v>
      </c>
      <c r="N1356" s="43"/>
      <c r="O1356" s="38"/>
      <c r="P1356" s="38"/>
      <c r="Q1356" s="45">
        <v>44451.0</v>
      </c>
      <c r="R1356" s="46" t="str">
        <f>IFERROR(__xludf.DUMMYFUNCTION("if(isblank($A1356),"""",REGEXREPLACE($A1356,   "",?(\d),?"",  ""$1""&amp;""-""&amp;$H1356))"),"")</f>
        <v/>
      </c>
      <c r="S1356" s="47" t="b">
        <f t="shared" si="2"/>
        <v>0</v>
      </c>
      <c r="T1356" s="47" t="str">
        <f>IFERROR(__xludf.DUMMYFUNCTION("iferror(split(A1356,"","",TRUE,TRUE),"""")"),"")</f>
        <v/>
      </c>
      <c r="U1356" s="47"/>
      <c r="V1356" s="47"/>
      <c r="W1356" s="47"/>
      <c r="X1356" s="46" t="str">
        <f>IFERROR(__xludf.DUMMYFUNCTION("if(T1356="""","""",if($S1356,""Not aligned w/ a specific learning goal."",T1356&amp;"": ""&amp;vlookup(to_text(T1356),'1.Learning-Goals'!$A$3:$B$100,2,FALSE)))"),"")</f>
        <v/>
      </c>
      <c r="Y1356" s="46" t="str">
        <f>IFERROR(__xludf.DUMMYFUNCTION("if(U1356="""","""",if($S1356,""Not aligned w/ a specific learning goal."",U1356&amp;"": ""&amp;vlookup(to_text(U1356),'1.Learning-Goals'!$A$3:$B$100,2,FALSE)))"),"")</f>
        <v/>
      </c>
      <c r="Z1356" s="46" t="str">
        <f>IFERROR(__xludf.DUMMYFUNCTION("if(V1356="""","""",if($S1356,""Not aligned w/ a specific learning goal."",V1356&amp;"": ""&amp;vlookup(to_text(V1356),'1.Learning-Goals'!$A$3:$B$100,2,FALSE)))"),"")</f>
        <v/>
      </c>
      <c r="AA1356" s="46" t="str">
        <f>IFERROR(__xludf.DUMMYFUNCTION("if(W1356="""","""",if($S1356,""Not aligned w/ a specific learning goal."",W1356&amp;"": ""&amp;vlookup(to_text(W1356),'1.Learning-Goals'!$A$3:$B$100,2,FALSE)))"),"")</f>
        <v/>
      </c>
      <c r="AB1356" s="48"/>
      <c r="AC1356" s="48"/>
      <c r="AD1356" s="48"/>
      <c r="AE1356" s="48"/>
      <c r="AF1356" s="48"/>
      <c r="AG1356" s="48"/>
      <c r="AH1356" s="48"/>
      <c r="AI1356" s="48"/>
    </row>
    <row r="1357">
      <c r="A1357" s="41"/>
      <c r="B1357" s="42" t="str">
        <f t="shared" si="1"/>
        <v/>
      </c>
      <c r="C1357" s="38" t="s">
        <v>4033</v>
      </c>
      <c r="D1357" s="43" t="s">
        <v>4034</v>
      </c>
      <c r="E1357" s="38" t="s">
        <v>3213</v>
      </c>
      <c r="F1357" s="38" t="s">
        <v>3427</v>
      </c>
      <c r="G1357" s="43" t="s">
        <v>65</v>
      </c>
      <c r="H1357" s="38" t="s">
        <v>3215</v>
      </c>
      <c r="I1357" s="43" t="s">
        <v>3428</v>
      </c>
      <c r="J1357" s="43" t="s">
        <v>4019</v>
      </c>
      <c r="K1357" s="43" t="s">
        <v>3741</v>
      </c>
      <c r="L1357" s="43" t="s">
        <v>3742</v>
      </c>
      <c r="M1357" s="43" t="s">
        <v>3743</v>
      </c>
      <c r="N1357" s="43"/>
      <c r="O1357" s="38"/>
      <c r="P1357" s="38"/>
      <c r="Q1357" s="45">
        <v>44451.0</v>
      </c>
      <c r="R1357" s="46" t="str">
        <f>IFERROR(__xludf.DUMMYFUNCTION("if(isblank($A1357),"""",REGEXREPLACE($A1357,   "",?(\d),?"",  ""$1""&amp;""-""&amp;$H1357))"),"")</f>
        <v/>
      </c>
      <c r="S1357" s="47" t="b">
        <f t="shared" si="2"/>
        <v>0</v>
      </c>
      <c r="T1357" s="47" t="str">
        <f>IFERROR(__xludf.DUMMYFUNCTION("iferror(split(A1357,"","",TRUE,TRUE),"""")"),"")</f>
        <v/>
      </c>
      <c r="U1357" s="47"/>
      <c r="V1357" s="47"/>
      <c r="W1357" s="47"/>
      <c r="X1357" s="46" t="str">
        <f>IFERROR(__xludf.DUMMYFUNCTION("if(T1357="""","""",if($S1357,""Not aligned w/ a specific learning goal."",T1357&amp;"": ""&amp;vlookup(to_text(T1357),'1.Learning-Goals'!$A$3:$B$100,2,FALSE)))"),"")</f>
        <v/>
      </c>
      <c r="Y1357" s="46" t="str">
        <f>IFERROR(__xludf.DUMMYFUNCTION("if(U1357="""","""",if($S1357,""Not aligned w/ a specific learning goal."",U1357&amp;"": ""&amp;vlookup(to_text(U1357),'1.Learning-Goals'!$A$3:$B$100,2,FALSE)))"),"")</f>
        <v/>
      </c>
      <c r="Z1357" s="46" t="str">
        <f>IFERROR(__xludf.DUMMYFUNCTION("if(V1357="""","""",if($S1357,""Not aligned w/ a specific learning goal."",V1357&amp;"": ""&amp;vlookup(to_text(V1357),'1.Learning-Goals'!$A$3:$B$100,2,FALSE)))"),"")</f>
        <v/>
      </c>
      <c r="AA1357" s="46" t="str">
        <f>IFERROR(__xludf.DUMMYFUNCTION("if(W1357="""","""",if($S1357,""Not aligned w/ a specific learning goal."",W1357&amp;"": ""&amp;vlookup(to_text(W1357),'1.Learning-Goals'!$A$3:$B$100,2,FALSE)))"),"")</f>
        <v/>
      </c>
      <c r="AB1357" s="48"/>
      <c r="AC1357" s="48"/>
      <c r="AD1357" s="48"/>
      <c r="AE1357" s="48"/>
      <c r="AF1357" s="48"/>
      <c r="AG1357" s="48"/>
      <c r="AH1357" s="48"/>
      <c r="AI1357" s="48"/>
    </row>
    <row r="1358">
      <c r="A1358" s="41"/>
      <c r="B1358" s="42" t="str">
        <f t="shared" si="1"/>
        <v/>
      </c>
      <c r="C1358" s="38" t="s">
        <v>4035</v>
      </c>
      <c r="D1358" s="43" t="s">
        <v>4036</v>
      </c>
      <c r="E1358" s="38" t="s">
        <v>3213</v>
      </c>
      <c r="F1358" s="38" t="s">
        <v>3427</v>
      </c>
      <c r="G1358" s="43" t="s">
        <v>65</v>
      </c>
      <c r="H1358" s="38" t="s">
        <v>3215</v>
      </c>
      <c r="I1358" s="43" t="s">
        <v>3428</v>
      </c>
      <c r="J1358" s="43" t="s">
        <v>4019</v>
      </c>
      <c r="K1358" s="43" t="s">
        <v>3741</v>
      </c>
      <c r="L1358" s="43" t="s">
        <v>3742</v>
      </c>
      <c r="M1358" s="43" t="s">
        <v>3743</v>
      </c>
      <c r="N1358" s="43"/>
      <c r="O1358" s="38"/>
      <c r="P1358" s="38"/>
      <c r="Q1358" s="45">
        <v>44451.0</v>
      </c>
      <c r="R1358" s="46" t="str">
        <f>IFERROR(__xludf.DUMMYFUNCTION("if(isblank($A1358),"""",REGEXREPLACE($A1358,   "",?(\d),?"",  ""$1""&amp;""-""&amp;$H1358))"),"")</f>
        <v/>
      </c>
      <c r="S1358" s="47" t="b">
        <f t="shared" si="2"/>
        <v>0</v>
      </c>
      <c r="T1358" s="47" t="str">
        <f>IFERROR(__xludf.DUMMYFUNCTION("iferror(split(A1358,"","",TRUE,TRUE),"""")"),"")</f>
        <v/>
      </c>
      <c r="U1358" s="47"/>
      <c r="V1358" s="47"/>
      <c r="W1358" s="47"/>
      <c r="X1358" s="46" t="str">
        <f>IFERROR(__xludf.DUMMYFUNCTION("if(T1358="""","""",if($S1358,""Not aligned w/ a specific learning goal."",T1358&amp;"": ""&amp;vlookup(to_text(T1358),'1.Learning-Goals'!$A$3:$B$100,2,FALSE)))"),"")</f>
        <v/>
      </c>
      <c r="Y1358" s="46" t="str">
        <f>IFERROR(__xludf.DUMMYFUNCTION("if(U1358="""","""",if($S1358,""Not aligned w/ a specific learning goal."",U1358&amp;"": ""&amp;vlookup(to_text(U1358),'1.Learning-Goals'!$A$3:$B$100,2,FALSE)))"),"")</f>
        <v/>
      </c>
      <c r="Z1358" s="46" t="str">
        <f>IFERROR(__xludf.DUMMYFUNCTION("if(V1358="""","""",if($S1358,""Not aligned w/ a specific learning goal."",V1358&amp;"": ""&amp;vlookup(to_text(V1358),'1.Learning-Goals'!$A$3:$B$100,2,FALSE)))"),"")</f>
        <v/>
      </c>
      <c r="AA1358" s="46" t="str">
        <f>IFERROR(__xludf.DUMMYFUNCTION("if(W1358="""","""",if($S1358,""Not aligned w/ a specific learning goal."",W1358&amp;"": ""&amp;vlookup(to_text(W1358),'1.Learning-Goals'!$A$3:$B$100,2,FALSE)))"),"")</f>
        <v/>
      </c>
      <c r="AB1358" s="48"/>
      <c r="AC1358" s="48"/>
      <c r="AD1358" s="48"/>
      <c r="AE1358" s="48"/>
      <c r="AF1358" s="48"/>
      <c r="AG1358" s="48"/>
      <c r="AH1358" s="48"/>
      <c r="AI1358" s="48"/>
    </row>
    <row r="1359">
      <c r="A1359" s="41"/>
      <c r="B1359" s="42" t="str">
        <f t="shared" si="1"/>
        <v/>
      </c>
      <c r="C1359" s="38" t="s">
        <v>4037</v>
      </c>
      <c r="D1359" s="43" t="s">
        <v>4038</v>
      </c>
      <c r="E1359" s="38" t="s">
        <v>3213</v>
      </c>
      <c r="F1359" s="38" t="s">
        <v>3427</v>
      </c>
      <c r="G1359" s="43" t="s">
        <v>60</v>
      </c>
      <c r="H1359" s="38" t="s">
        <v>3215</v>
      </c>
      <c r="I1359" s="43" t="s">
        <v>3428</v>
      </c>
      <c r="J1359" s="43" t="s">
        <v>4039</v>
      </c>
      <c r="K1359" s="43" t="s">
        <v>4025</v>
      </c>
      <c r="L1359" s="43" t="s">
        <v>4026</v>
      </c>
      <c r="M1359" s="43" t="s">
        <v>4027</v>
      </c>
      <c r="N1359" s="43" t="s">
        <v>4028</v>
      </c>
      <c r="O1359" s="38"/>
      <c r="P1359" s="38"/>
      <c r="Q1359" s="45">
        <v>44322.0</v>
      </c>
      <c r="R1359" s="46" t="str">
        <f>IFERROR(__xludf.DUMMYFUNCTION("if(isblank($A1359),"""",REGEXREPLACE($A1359,   "",?(\d),?"",  ""$1""&amp;""-""&amp;$H1359))"),"")</f>
        <v/>
      </c>
      <c r="S1359" s="47" t="b">
        <f t="shared" si="2"/>
        <v>0</v>
      </c>
      <c r="T1359" s="47" t="str">
        <f>IFERROR(__xludf.DUMMYFUNCTION("iferror(split(A1359,"","",TRUE,TRUE),"""")"),"")</f>
        <v/>
      </c>
      <c r="U1359" s="47"/>
      <c r="V1359" s="47"/>
      <c r="W1359" s="47"/>
      <c r="X1359" s="46" t="str">
        <f>IFERROR(__xludf.DUMMYFUNCTION("if(T1359="""","""",if($S1359,""Not aligned w/ a specific learning goal."",T1359&amp;"": ""&amp;vlookup(to_text(T1359),'1.Learning-Goals'!$A$3:$B$100,2,FALSE)))"),"")</f>
        <v/>
      </c>
      <c r="Y1359" s="46" t="str">
        <f>IFERROR(__xludf.DUMMYFUNCTION("if(U1359="""","""",if($S1359,""Not aligned w/ a specific learning goal."",U1359&amp;"": ""&amp;vlookup(to_text(U1359),'1.Learning-Goals'!$A$3:$B$100,2,FALSE)))"),"")</f>
        <v/>
      </c>
      <c r="Z1359" s="46" t="str">
        <f>IFERROR(__xludf.DUMMYFUNCTION("if(V1359="""","""",if($S1359,""Not aligned w/ a specific learning goal."",V1359&amp;"": ""&amp;vlookup(to_text(V1359),'1.Learning-Goals'!$A$3:$B$100,2,FALSE)))"),"")</f>
        <v/>
      </c>
      <c r="AA1359" s="46" t="str">
        <f>IFERROR(__xludf.DUMMYFUNCTION("if(W1359="""","""",if($S1359,""Not aligned w/ a specific learning goal."",W1359&amp;"": ""&amp;vlookup(to_text(W1359),'1.Learning-Goals'!$A$3:$B$100,2,FALSE)))"),"")</f>
        <v/>
      </c>
      <c r="AB1359" s="48"/>
      <c r="AC1359" s="48"/>
      <c r="AD1359" s="48"/>
      <c r="AE1359" s="48"/>
      <c r="AF1359" s="48"/>
      <c r="AG1359" s="48"/>
      <c r="AH1359" s="48"/>
      <c r="AI1359" s="48"/>
    </row>
    <row r="1360">
      <c r="A1360" s="41"/>
      <c r="B1360" s="42" t="str">
        <f t="shared" si="1"/>
        <v/>
      </c>
      <c r="C1360" s="38" t="s">
        <v>4040</v>
      </c>
      <c r="D1360" s="43" t="s">
        <v>4041</v>
      </c>
      <c r="E1360" s="38" t="s">
        <v>3213</v>
      </c>
      <c r="F1360" s="38" t="s">
        <v>3427</v>
      </c>
      <c r="G1360" s="43" t="s">
        <v>60</v>
      </c>
      <c r="H1360" s="38" t="s">
        <v>3215</v>
      </c>
      <c r="I1360" s="43" t="s">
        <v>3428</v>
      </c>
      <c r="J1360" s="43" t="s">
        <v>4039</v>
      </c>
      <c r="K1360" s="43" t="s">
        <v>4020</v>
      </c>
      <c r="L1360" s="43" t="s">
        <v>4021</v>
      </c>
      <c r="M1360" s="43" t="s">
        <v>4022</v>
      </c>
      <c r="N1360" s="43"/>
      <c r="O1360" s="38"/>
      <c r="P1360" s="38"/>
      <c r="Q1360" s="45">
        <v>44322.0</v>
      </c>
      <c r="R1360" s="46" t="str">
        <f>IFERROR(__xludf.DUMMYFUNCTION("if(isblank($A1360),"""",REGEXREPLACE($A1360,   "",?(\d),?"",  ""$1""&amp;""-""&amp;$H1360))"),"")</f>
        <v/>
      </c>
      <c r="S1360" s="47" t="b">
        <f t="shared" si="2"/>
        <v>0</v>
      </c>
      <c r="T1360" s="47" t="str">
        <f>IFERROR(__xludf.DUMMYFUNCTION("iferror(split(A1360,"","",TRUE,TRUE),"""")"),"")</f>
        <v/>
      </c>
      <c r="U1360" s="47"/>
      <c r="V1360" s="47"/>
      <c r="W1360" s="47"/>
      <c r="X1360" s="46" t="str">
        <f>IFERROR(__xludf.DUMMYFUNCTION("if(T1360="""","""",if($S1360,""Not aligned w/ a specific learning goal."",T1360&amp;"": ""&amp;vlookup(to_text(T1360),'1.Learning-Goals'!$A$3:$B$100,2,FALSE)))"),"")</f>
        <v/>
      </c>
      <c r="Y1360" s="46" t="str">
        <f>IFERROR(__xludf.DUMMYFUNCTION("if(U1360="""","""",if($S1360,""Not aligned w/ a specific learning goal."",U1360&amp;"": ""&amp;vlookup(to_text(U1360),'1.Learning-Goals'!$A$3:$B$100,2,FALSE)))"),"")</f>
        <v/>
      </c>
      <c r="Z1360" s="46" t="str">
        <f>IFERROR(__xludf.DUMMYFUNCTION("if(V1360="""","""",if($S1360,""Not aligned w/ a specific learning goal."",V1360&amp;"": ""&amp;vlookup(to_text(V1360),'1.Learning-Goals'!$A$3:$B$100,2,FALSE)))"),"")</f>
        <v/>
      </c>
      <c r="AA1360" s="46" t="str">
        <f>IFERROR(__xludf.DUMMYFUNCTION("if(W1360="""","""",if($S1360,""Not aligned w/ a specific learning goal."",W1360&amp;"": ""&amp;vlookup(to_text(W1360),'1.Learning-Goals'!$A$3:$B$100,2,FALSE)))"),"")</f>
        <v/>
      </c>
      <c r="AB1360" s="48"/>
      <c r="AC1360" s="48"/>
      <c r="AD1360" s="48"/>
      <c r="AE1360" s="48"/>
      <c r="AF1360" s="48"/>
      <c r="AG1360" s="48"/>
      <c r="AH1360" s="48"/>
      <c r="AI1360" s="48"/>
    </row>
    <row r="1361">
      <c r="A1361" s="41"/>
      <c r="B1361" s="42" t="str">
        <f t="shared" si="1"/>
        <v/>
      </c>
      <c r="C1361" s="38" t="s">
        <v>4042</v>
      </c>
      <c r="D1361" s="43" t="s">
        <v>4043</v>
      </c>
      <c r="E1361" s="38" t="s">
        <v>3213</v>
      </c>
      <c r="F1361" s="38" t="s">
        <v>3427</v>
      </c>
      <c r="G1361" s="43" t="s">
        <v>60</v>
      </c>
      <c r="H1361" s="38" t="s">
        <v>3215</v>
      </c>
      <c r="I1361" s="43" t="s">
        <v>3428</v>
      </c>
      <c r="J1361" s="43" t="s">
        <v>4039</v>
      </c>
      <c r="K1361" s="43" t="s">
        <v>4025</v>
      </c>
      <c r="L1361" s="43" t="s">
        <v>4026</v>
      </c>
      <c r="M1361" s="43" t="s">
        <v>4027</v>
      </c>
      <c r="N1361" s="43" t="s">
        <v>4028</v>
      </c>
      <c r="O1361" s="38"/>
      <c r="P1361" s="38"/>
      <c r="Q1361" s="45">
        <v>44322.0</v>
      </c>
      <c r="R1361" s="46" t="str">
        <f>IFERROR(__xludf.DUMMYFUNCTION("if(isblank($A1361),"""",REGEXREPLACE($A1361,   "",?(\d),?"",  ""$1""&amp;""-""&amp;$H1361))"),"")</f>
        <v/>
      </c>
      <c r="S1361" s="47" t="b">
        <f t="shared" si="2"/>
        <v>0</v>
      </c>
      <c r="T1361" s="47" t="str">
        <f>IFERROR(__xludf.DUMMYFUNCTION("iferror(split(A1361,"","",TRUE,TRUE),"""")"),"")</f>
        <v/>
      </c>
      <c r="U1361" s="47"/>
      <c r="V1361" s="47"/>
      <c r="W1361" s="47"/>
      <c r="X1361" s="46" t="str">
        <f>IFERROR(__xludf.DUMMYFUNCTION("if(T1361="""","""",if($S1361,""Not aligned w/ a specific learning goal."",T1361&amp;"": ""&amp;vlookup(to_text(T1361),'1.Learning-Goals'!$A$3:$B$100,2,FALSE)))"),"")</f>
        <v/>
      </c>
      <c r="Y1361" s="46" t="str">
        <f>IFERROR(__xludf.DUMMYFUNCTION("if(U1361="""","""",if($S1361,""Not aligned w/ a specific learning goal."",U1361&amp;"": ""&amp;vlookup(to_text(U1361),'1.Learning-Goals'!$A$3:$B$100,2,FALSE)))"),"")</f>
        <v/>
      </c>
      <c r="Z1361" s="46" t="str">
        <f>IFERROR(__xludf.DUMMYFUNCTION("if(V1361="""","""",if($S1361,""Not aligned w/ a specific learning goal."",V1361&amp;"": ""&amp;vlookup(to_text(V1361),'1.Learning-Goals'!$A$3:$B$100,2,FALSE)))"),"")</f>
        <v/>
      </c>
      <c r="AA1361" s="46" t="str">
        <f>IFERROR(__xludf.DUMMYFUNCTION("if(W1361="""","""",if($S1361,""Not aligned w/ a specific learning goal."",W1361&amp;"": ""&amp;vlookup(to_text(W1361),'1.Learning-Goals'!$A$3:$B$100,2,FALSE)))"),"")</f>
        <v/>
      </c>
      <c r="AB1361" s="48"/>
      <c r="AC1361" s="48"/>
      <c r="AD1361" s="48"/>
      <c r="AE1361" s="48"/>
      <c r="AF1361" s="48"/>
      <c r="AG1361" s="48"/>
      <c r="AH1361" s="48"/>
      <c r="AI1361" s="48"/>
    </row>
    <row r="1362">
      <c r="A1362" s="41"/>
      <c r="B1362" s="42" t="str">
        <f t="shared" si="1"/>
        <v/>
      </c>
      <c r="C1362" s="38" t="s">
        <v>4044</v>
      </c>
      <c r="D1362" s="43" t="s">
        <v>4045</v>
      </c>
      <c r="E1362" s="38" t="s">
        <v>3213</v>
      </c>
      <c r="F1362" s="38" t="s">
        <v>3427</v>
      </c>
      <c r="G1362" s="43" t="s">
        <v>65</v>
      </c>
      <c r="H1362" s="38" t="s">
        <v>3215</v>
      </c>
      <c r="I1362" s="43" t="s">
        <v>3428</v>
      </c>
      <c r="J1362" s="43" t="s">
        <v>4039</v>
      </c>
      <c r="K1362" s="43" t="s">
        <v>4046</v>
      </c>
      <c r="L1362" s="43" t="s">
        <v>4047</v>
      </c>
      <c r="M1362" s="43" t="s">
        <v>4048</v>
      </c>
      <c r="N1362" s="43" t="s">
        <v>4049</v>
      </c>
      <c r="O1362" s="38"/>
      <c r="P1362" s="38"/>
      <c r="Q1362" s="45">
        <v>44451.0</v>
      </c>
      <c r="R1362" s="46" t="str">
        <f>IFERROR(__xludf.DUMMYFUNCTION("if(isblank($A1362),"""",REGEXREPLACE($A1362,   "",?(\d),?"",  ""$1""&amp;""-""&amp;$H1362))"),"")</f>
        <v/>
      </c>
      <c r="S1362" s="47" t="b">
        <f t="shared" si="2"/>
        <v>0</v>
      </c>
      <c r="T1362" s="47" t="str">
        <f>IFERROR(__xludf.DUMMYFUNCTION("iferror(split(A1362,"","",TRUE,TRUE),"""")"),"")</f>
        <v/>
      </c>
      <c r="U1362" s="47"/>
      <c r="V1362" s="47"/>
      <c r="W1362" s="47"/>
      <c r="X1362" s="46" t="str">
        <f>IFERROR(__xludf.DUMMYFUNCTION("if(T1362="""","""",if($S1362,""Not aligned w/ a specific learning goal."",T1362&amp;"": ""&amp;vlookup(to_text(T1362),'1.Learning-Goals'!$A$3:$B$100,2,FALSE)))"),"")</f>
        <v/>
      </c>
      <c r="Y1362" s="46" t="str">
        <f>IFERROR(__xludf.DUMMYFUNCTION("if(U1362="""","""",if($S1362,""Not aligned w/ a specific learning goal."",U1362&amp;"": ""&amp;vlookup(to_text(U1362),'1.Learning-Goals'!$A$3:$B$100,2,FALSE)))"),"")</f>
        <v/>
      </c>
      <c r="Z1362" s="46" t="str">
        <f>IFERROR(__xludf.DUMMYFUNCTION("if(V1362="""","""",if($S1362,""Not aligned w/ a specific learning goal."",V1362&amp;"": ""&amp;vlookup(to_text(V1362),'1.Learning-Goals'!$A$3:$B$100,2,FALSE)))"),"")</f>
        <v/>
      </c>
      <c r="AA1362" s="46" t="str">
        <f>IFERROR(__xludf.DUMMYFUNCTION("if(W1362="""","""",if($S1362,""Not aligned w/ a specific learning goal."",W1362&amp;"": ""&amp;vlookup(to_text(W1362),'1.Learning-Goals'!$A$3:$B$100,2,FALSE)))"),"")</f>
        <v/>
      </c>
      <c r="AB1362" s="48"/>
      <c r="AC1362" s="48"/>
      <c r="AD1362" s="48"/>
      <c r="AE1362" s="48"/>
      <c r="AF1362" s="48"/>
      <c r="AG1362" s="48"/>
      <c r="AH1362" s="48"/>
      <c r="AI1362" s="48"/>
    </row>
    <row r="1363">
      <c r="A1363" s="41"/>
      <c r="B1363" s="42" t="str">
        <f t="shared" si="1"/>
        <v/>
      </c>
      <c r="C1363" s="38" t="s">
        <v>4050</v>
      </c>
      <c r="D1363" s="43" t="s">
        <v>4051</v>
      </c>
      <c r="E1363" s="38" t="s">
        <v>3213</v>
      </c>
      <c r="F1363" s="38" t="s">
        <v>3427</v>
      </c>
      <c r="G1363" s="43" t="s">
        <v>65</v>
      </c>
      <c r="H1363" s="38" t="s">
        <v>3215</v>
      </c>
      <c r="I1363" s="43" t="s">
        <v>3428</v>
      </c>
      <c r="J1363" s="43" t="s">
        <v>4039</v>
      </c>
      <c r="K1363" s="43" t="s">
        <v>4052</v>
      </c>
      <c r="L1363" s="43" t="s">
        <v>4053</v>
      </c>
      <c r="M1363" s="43" t="s">
        <v>4054</v>
      </c>
      <c r="N1363" s="43" t="s">
        <v>4055</v>
      </c>
      <c r="O1363" s="38"/>
      <c r="P1363" s="38"/>
      <c r="Q1363" s="45">
        <v>44451.0</v>
      </c>
      <c r="R1363" s="46" t="str">
        <f>IFERROR(__xludf.DUMMYFUNCTION("if(isblank($A1363),"""",REGEXREPLACE($A1363,   "",?(\d),?"",  ""$1""&amp;""-""&amp;$H1363))"),"")</f>
        <v/>
      </c>
      <c r="S1363" s="47" t="b">
        <f t="shared" si="2"/>
        <v>0</v>
      </c>
      <c r="T1363" s="47" t="str">
        <f>IFERROR(__xludf.DUMMYFUNCTION("iferror(split(A1363,"","",TRUE,TRUE),"""")"),"")</f>
        <v/>
      </c>
      <c r="U1363" s="47"/>
      <c r="V1363" s="47"/>
      <c r="W1363" s="47"/>
      <c r="X1363" s="46" t="str">
        <f>IFERROR(__xludf.DUMMYFUNCTION("if(T1363="""","""",if($S1363,""Not aligned w/ a specific learning goal."",T1363&amp;"": ""&amp;vlookup(to_text(T1363),'1.Learning-Goals'!$A$3:$B$100,2,FALSE)))"),"")</f>
        <v/>
      </c>
      <c r="Y1363" s="46" t="str">
        <f>IFERROR(__xludf.DUMMYFUNCTION("if(U1363="""","""",if($S1363,""Not aligned w/ a specific learning goal."",U1363&amp;"": ""&amp;vlookup(to_text(U1363),'1.Learning-Goals'!$A$3:$B$100,2,FALSE)))"),"")</f>
        <v/>
      </c>
      <c r="Z1363" s="46" t="str">
        <f>IFERROR(__xludf.DUMMYFUNCTION("if(V1363="""","""",if($S1363,""Not aligned w/ a specific learning goal."",V1363&amp;"": ""&amp;vlookup(to_text(V1363),'1.Learning-Goals'!$A$3:$B$100,2,FALSE)))"),"")</f>
        <v/>
      </c>
      <c r="AA1363" s="46" t="str">
        <f>IFERROR(__xludf.DUMMYFUNCTION("if(W1363="""","""",if($S1363,""Not aligned w/ a specific learning goal."",W1363&amp;"": ""&amp;vlookup(to_text(W1363),'1.Learning-Goals'!$A$3:$B$100,2,FALSE)))"),"")</f>
        <v/>
      </c>
      <c r="AB1363" s="48"/>
      <c r="AC1363" s="48"/>
      <c r="AD1363" s="48"/>
      <c r="AE1363" s="48"/>
      <c r="AF1363" s="48"/>
      <c r="AG1363" s="48"/>
      <c r="AH1363" s="48"/>
      <c r="AI1363" s="48"/>
    </row>
    <row r="1364">
      <c r="A1364" s="41"/>
      <c r="B1364" s="42" t="str">
        <f t="shared" si="1"/>
        <v/>
      </c>
      <c r="C1364" s="38" t="s">
        <v>4056</v>
      </c>
      <c r="D1364" s="43" t="s">
        <v>4057</v>
      </c>
      <c r="E1364" s="38" t="s">
        <v>3213</v>
      </c>
      <c r="F1364" s="38" t="s">
        <v>3427</v>
      </c>
      <c r="G1364" s="43" t="s">
        <v>60</v>
      </c>
      <c r="H1364" s="38" t="s">
        <v>3215</v>
      </c>
      <c r="I1364" s="43" t="s">
        <v>3428</v>
      </c>
      <c r="J1364" s="43" t="s">
        <v>4058</v>
      </c>
      <c r="K1364" s="43" t="s">
        <v>4059</v>
      </c>
      <c r="L1364" s="43" t="s">
        <v>4060</v>
      </c>
      <c r="M1364" s="43" t="s">
        <v>4061</v>
      </c>
      <c r="N1364" s="43" t="s">
        <v>4062</v>
      </c>
      <c r="O1364" s="38"/>
      <c r="P1364" s="38"/>
      <c r="Q1364" s="45">
        <v>44322.0</v>
      </c>
      <c r="R1364" s="46" t="str">
        <f>IFERROR(__xludf.DUMMYFUNCTION("if(isblank($A1364),"""",REGEXREPLACE($A1364,   "",?(\d),?"",  ""$1""&amp;""-""&amp;$H1364))"),"")</f>
        <v/>
      </c>
      <c r="S1364" s="47" t="b">
        <f t="shared" si="2"/>
        <v>0</v>
      </c>
      <c r="T1364" s="47" t="str">
        <f>IFERROR(__xludf.DUMMYFUNCTION("iferror(split(A1364,"","",TRUE,TRUE),"""")"),"")</f>
        <v/>
      </c>
      <c r="U1364" s="47"/>
      <c r="V1364" s="47"/>
      <c r="W1364" s="47"/>
      <c r="X1364" s="46" t="str">
        <f>IFERROR(__xludf.DUMMYFUNCTION("if(T1364="""","""",if($S1364,""Not aligned w/ a specific learning goal."",T1364&amp;"": ""&amp;vlookup(to_text(T1364),'1.Learning-Goals'!$A$3:$B$100,2,FALSE)))"),"")</f>
        <v/>
      </c>
      <c r="Y1364" s="46" t="str">
        <f>IFERROR(__xludf.DUMMYFUNCTION("if(U1364="""","""",if($S1364,""Not aligned w/ a specific learning goal."",U1364&amp;"": ""&amp;vlookup(to_text(U1364),'1.Learning-Goals'!$A$3:$B$100,2,FALSE)))"),"")</f>
        <v/>
      </c>
      <c r="Z1364" s="46" t="str">
        <f>IFERROR(__xludf.DUMMYFUNCTION("if(V1364="""","""",if($S1364,""Not aligned w/ a specific learning goal."",V1364&amp;"": ""&amp;vlookup(to_text(V1364),'1.Learning-Goals'!$A$3:$B$100,2,FALSE)))"),"")</f>
        <v/>
      </c>
      <c r="AA1364" s="46" t="str">
        <f>IFERROR(__xludf.DUMMYFUNCTION("if(W1364="""","""",if($S1364,""Not aligned w/ a specific learning goal."",W1364&amp;"": ""&amp;vlookup(to_text(W1364),'1.Learning-Goals'!$A$3:$B$100,2,FALSE)))"),"")</f>
        <v/>
      </c>
      <c r="AB1364" s="48"/>
      <c r="AC1364" s="48"/>
      <c r="AD1364" s="48"/>
      <c r="AE1364" s="48"/>
      <c r="AF1364" s="48"/>
      <c r="AG1364" s="48"/>
      <c r="AH1364" s="48"/>
      <c r="AI1364" s="48"/>
    </row>
    <row r="1365">
      <c r="A1365" s="41"/>
      <c r="B1365" s="42" t="str">
        <f t="shared" si="1"/>
        <v/>
      </c>
      <c r="C1365" s="38" t="s">
        <v>4063</v>
      </c>
      <c r="D1365" s="43" t="s">
        <v>4064</v>
      </c>
      <c r="E1365" s="38" t="s">
        <v>3213</v>
      </c>
      <c r="F1365" s="38" t="s">
        <v>3427</v>
      </c>
      <c r="G1365" s="43" t="s">
        <v>60</v>
      </c>
      <c r="H1365" s="38" t="s">
        <v>3215</v>
      </c>
      <c r="I1365" s="43" t="s">
        <v>3428</v>
      </c>
      <c r="J1365" s="43" t="s">
        <v>4058</v>
      </c>
      <c r="K1365" s="43" t="s">
        <v>4065</v>
      </c>
      <c r="L1365" s="43" t="s">
        <v>4066</v>
      </c>
      <c r="M1365" s="43" t="s">
        <v>4067</v>
      </c>
      <c r="N1365" s="43" t="s">
        <v>4068</v>
      </c>
      <c r="O1365" s="38"/>
      <c r="P1365" s="38"/>
      <c r="Q1365" s="45">
        <v>44322.0</v>
      </c>
      <c r="R1365" s="46" t="str">
        <f>IFERROR(__xludf.DUMMYFUNCTION("if(isblank($A1365),"""",REGEXREPLACE($A1365,   "",?(\d),?"",  ""$1""&amp;""-""&amp;$H1365))"),"")</f>
        <v/>
      </c>
      <c r="S1365" s="47" t="b">
        <f t="shared" si="2"/>
        <v>0</v>
      </c>
      <c r="T1365" s="47" t="str">
        <f>IFERROR(__xludf.DUMMYFUNCTION("iferror(split(A1365,"","",TRUE,TRUE),"""")"),"")</f>
        <v/>
      </c>
      <c r="U1365" s="47"/>
      <c r="V1365" s="47"/>
      <c r="W1365" s="47"/>
      <c r="X1365" s="46" t="str">
        <f>IFERROR(__xludf.DUMMYFUNCTION("if(T1365="""","""",if($S1365,""Not aligned w/ a specific learning goal."",T1365&amp;"": ""&amp;vlookup(to_text(T1365),'1.Learning-Goals'!$A$3:$B$100,2,FALSE)))"),"")</f>
        <v/>
      </c>
      <c r="Y1365" s="46" t="str">
        <f>IFERROR(__xludf.DUMMYFUNCTION("if(U1365="""","""",if($S1365,""Not aligned w/ a specific learning goal."",U1365&amp;"": ""&amp;vlookup(to_text(U1365),'1.Learning-Goals'!$A$3:$B$100,2,FALSE)))"),"")</f>
        <v/>
      </c>
      <c r="Z1365" s="46" t="str">
        <f>IFERROR(__xludf.DUMMYFUNCTION("if(V1365="""","""",if($S1365,""Not aligned w/ a specific learning goal."",V1365&amp;"": ""&amp;vlookup(to_text(V1365),'1.Learning-Goals'!$A$3:$B$100,2,FALSE)))"),"")</f>
        <v/>
      </c>
      <c r="AA1365" s="46" t="str">
        <f>IFERROR(__xludf.DUMMYFUNCTION("if(W1365="""","""",if($S1365,""Not aligned w/ a specific learning goal."",W1365&amp;"": ""&amp;vlookup(to_text(W1365),'1.Learning-Goals'!$A$3:$B$100,2,FALSE)))"),"")</f>
        <v/>
      </c>
      <c r="AB1365" s="48"/>
      <c r="AC1365" s="48"/>
      <c r="AD1365" s="48"/>
      <c r="AE1365" s="48"/>
      <c r="AF1365" s="48"/>
      <c r="AG1365" s="48"/>
      <c r="AH1365" s="48"/>
      <c r="AI1365" s="48"/>
    </row>
    <row r="1366">
      <c r="A1366" s="41"/>
      <c r="B1366" s="42" t="str">
        <f t="shared" si="1"/>
        <v/>
      </c>
      <c r="C1366" s="38" t="s">
        <v>4069</v>
      </c>
      <c r="D1366" s="43" t="s">
        <v>4070</v>
      </c>
      <c r="E1366" s="38" t="s">
        <v>3213</v>
      </c>
      <c r="F1366" s="38" t="s">
        <v>3427</v>
      </c>
      <c r="G1366" s="43" t="s">
        <v>65</v>
      </c>
      <c r="H1366" s="38" t="s">
        <v>3215</v>
      </c>
      <c r="I1366" s="43" t="s">
        <v>3428</v>
      </c>
      <c r="J1366" s="43" t="s">
        <v>4058</v>
      </c>
      <c r="K1366" s="43" t="s">
        <v>3507</v>
      </c>
      <c r="L1366" s="43" t="s">
        <v>3508</v>
      </c>
      <c r="M1366" s="43" t="s">
        <v>3509</v>
      </c>
      <c r="N1366" s="43"/>
      <c r="O1366" s="38"/>
      <c r="P1366" s="38"/>
      <c r="Q1366" s="45">
        <v>44451.0</v>
      </c>
      <c r="R1366" s="46" t="str">
        <f>IFERROR(__xludf.DUMMYFUNCTION("if(isblank($A1366),"""",REGEXREPLACE($A1366,   "",?(\d),?"",  ""$1""&amp;""-""&amp;$H1366))"),"")</f>
        <v/>
      </c>
      <c r="S1366" s="47" t="b">
        <f t="shared" si="2"/>
        <v>0</v>
      </c>
      <c r="T1366" s="47" t="str">
        <f>IFERROR(__xludf.DUMMYFUNCTION("iferror(split(A1366,"","",TRUE,TRUE),"""")"),"")</f>
        <v/>
      </c>
      <c r="U1366" s="47"/>
      <c r="V1366" s="47"/>
      <c r="W1366" s="47"/>
      <c r="X1366" s="46" t="str">
        <f>IFERROR(__xludf.DUMMYFUNCTION("if(T1366="""","""",if($S1366,""Not aligned w/ a specific learning goal."",T1366&amp;"": ""&amp;vlookup(to_text(T1366),'1.Learning-Goals'!$A$3:$B$100,2,FALSE)))"),"")</f>
        <v/>
      </c>
      <c r="Y1366" s="46" t="str">
        <f>IFERROR(__xludf.DUMMYFUNCTION("if(U1366="""","""",if($S1366,""Not aligned w/ a specific learning goal."",U1366&amp;"": ""&amp;vlookup(to_text(U1366),'1.Learning-Goals'!$A$3:$B$100,2,FALSE)))"),"")</f>
        <v/>
      </c>
      <c r="Z1366" s="46" t="str">
        <f>IFERROR(__xludf.DUMMYFUNCTION("if(V1366="""","""",if($S1366,""Not aligned w/ a specific learning goal."",V1366&amp;"": ""&amp;vlookup(to_text(V1366),'1.Learning-Goals'!$A$3:$B$100,2,FALSE)))"),"")</f>
        <v/>
      </c>
      <c r="AA1366" s="46" t="str">
        <f>IFERROR(__xludf.DUMMYFUNCTION("if(W1366="""","""",if($S1366,""Not aligned w/ a specific learning goal."",W1366&amp;"": ""&amp;vlookup(to_text(W1366),'1.Learning-Goals'!$A$3:$B$100,2,FALSE)))"),"")</f>
        <v/>
      </c>
      <c r="AB1366" s="48"/>
      <c r="AC1366" s="48"/>
      <c r="AD1366" s="48"/>
      <c r="AE1366" s="48"/>
      <c r="AF1366" s="48"/>
      <c r="AG1366" s="48"/>
      <c r="AH1366" s="48"/>
      <c r="AI1366" s="48"/>
    </row>
    <row r="1367">
      <c r="A1367" s="41"/>
      <c r="B1367" s="42" t="str">
        <f t="shared" si="1"/>
        <v/>
      </c>
      <c r="C1367" s="38" t="s">
        <v>4071</v>
      </c>
      <c r="D1367" s="43" t="s">
        <v>4072</v>
      </c>
      <c r="E1367" s="38" t="s">
        <v>3213</v>
      </c>
      <c r="F1367" s="38" t="s">
        <v>3427</v>
      </c>
      <c r="G1367" s="43" t="s">
        <v>65</v>
      </c>
      <c r="H1367" s="38" t="s">
        <v>3215</v>
      </c>
      <c r="I1367" s="43" t="s">
        <v>3428</v>
      </c>
      <c r="J1367" s="43" t="s">
        <v>4058</v>
      </c>
      <c r="K1367" s="43" t="s">
        <v>3512</v>
      </c>
      <c r="L1367" s="43" t="s">
        <v>3513</v>
      </c>
      <c r="M1367" s="43" t="s">
        <v>3514</v>
      </c>
      <c r="N1367" s="43"/>
      <c r="O1367" s="38"/>
      <c r="P1367" s="38"/>
      <c r="Q1367" s="45">
        <v>44451.0</v>
      </c>
      <c r="R1367" s="46" t="str">
        <f>IFERROR(__xludf.DUMMYFUNCTION("if(isblank($A1367),"""",REGEXREPLACE($A1367,   "",?(\d),?"",  ""$1""&amp;""-""&amp;$H1367))"),"")</f>
        <v/>
      </c>
      <c r="S1367" s="47" t="b">
        <f t="shared" si="2"/>
        <v>0</v>
      </c>
      <c r="T1367" s="47" t="str">
        <f>IFERROR(__xludf.DUMMYFUNCTION("iferror(split(A1367,"","",TRUE,TRUE),"""")"),"")</f>
        <v/>
      </c>
      <c r="U1367" s="47"/>
      <c r="V1367" s="47"/>
      <c r="W1367" s="47"/>
      <c r="X1367" s="46" t="str">
        <f>IFERROR(__xludf.DUMMYFUNCTION("if(T1367="""","""",if($S1367,""Not aligned w/ a specific learning goal."",T1367&amp;"": ""&amp;vlookup(to_text(T1367),'1.Learning-Goals'!$A$3:$B$100,2,FALSE)))"),"")</f>
        <v/>
      </c>
      <c r="Y1367" s="46" t="str">
        <f>IFERROR(__xludf.DUMMYFUNCTION("if(U1367="""","""",if($S1367,""Not aligned w/ a specific learning goal."",U1367&amp;"": ""&amp;vlookup(to_text(U1367),'1.Learning-Goals'!$A$3:$B$100,2,FALSE)))"),"")</f>
        <v/>
      </c>
      <c r="Z1367" s="46" t="str">
        <f>IFERROR(__xludf.DUMMYFUNCTION("if(V1367="""","""",if($S1367,""Not aligned w/ a specific learning goal."",V1367&amp;"": ""&amp;vlookup(to_text(V1367),'1.Learning-Goals'!$A$3:$B$100,2,FALSE)))"),"")</f>
        <v/>
      </c>
      <c r="AA1367" s="46" t="str">
        <f>IFERROR(__xludf.DUMMYFUNCTION("if(W1367="""","""",if($S1367,""Not aligned w/ a specific learning goal."",W1367&amp;"": ""&amp;vlookup(to_text(W1367),'1.Learning-Goals'!$A$3:$B$100,2,FALSE)))"),"")</f>
        <v/>
      </c>
      <c r="AB1367" s="48"/>
      <c r="AC1367" s="48"/>
      <c r="AD1367" s="48"/>
      <c r="AE1367" s="48"/>
      <c r="AF1367" s="48"/>
      <c r="AG1367" s="48"/>
      <c r="AH1367" s="48"/>
      <c r="AI1367" s="48"/>
    </row>
    <row r="1368">
      <c r="A1368" s="41"/>
      <c r="B1368" s="42" t="str">
        <f t="shared" si="1"/>
        <v/>
      </c>
      <c r="C1368" s="38" t="s">
        <v>4073</v>
      </c>
      <c r="D1368" s="43" t="s">
        <v>4074</v>
      </c>
      <c r="E1368" s="38" t="s">
        <v>3213</v>
      </c>
      <c r="F1368" s="38" t="s">
        <v>3427</v>
      </c>
      <c r="G1368" s="43" t="s">
        <v>60</v>
      </c>
      <c r="H1368" s="38" t="s">
        <v>3215</v>
      </c>
      <c r="I1368" s="43" t="s">
        <v>3428</v>
      </c>
      <c r="J1368" s="43" t="s">
        <v>4075</v>
      </c>
      <c r="K1368" s="43" t="s">
        <v>4076</v>
      </c>
      <c r="L1368" s="43" t="s">
        <v>4077</v>
      </c>
      <c r="M1368" s="43" t="s">
        <v>4078</v>
      </c>
      <c r="N1368" s="43" t="s">
        <v>4079</v>
      </c>
      <c r="O1368" s="38"/>
      <c r="P1368" s="38"/>
      <c r="Q1368" s="45">
        <v>44322.0</v>
      </c>
      <c r="R1368" s="46" t="str">
        <f>IFERROR(__xludf.DUMMYFUNCTION("if(isblank($A1368),"""",REGEXREPLACE($A1368,   "",?(\d),?"",  ""$1""&amp;""-""&amp;$H1368))"),"")</f>
        <v/>
      </c>
      <c r="S1368" s="47" t="b">
        <f t="shared" si="2"/>
        <v>0</v>
      </c>
      <c r="T1368" s="47" t="str">
        <f>IFERROR(__xludf.DUMMYFUNCTION("iferror(split(A1368,"","",TRUE,TRUE),"""")"),"")</f>
        <v/>
      </c>
      <c r="U1368" s="47"/>
      <c r="V1368" s="47"/>
      <c r="W1368" s="47"/>
      <c r="X1368" s="46" t="str">
        <f>IFERROR(__xludf.DUMMYFUNCTION("if(T1368="""","""",if($S1368,""Not aligned w/ a specific learning goal."",T1368&amp;"": ""&amp;vlookup(to_text(T1368),'1.Learning-Goals'!$A$3:$B$100,2,FALSE)))"),"")</f>
        <v/>
      </c>
      <c r="Y1368" s="46" t="str">
        <f>IFERROR(__xludf.DUMMYFUNCTION("if(U1368="""","""",if($S1368,""Not aligned w/ a specific learning goal."",U1368&amp;"": ""&amp;vlookup(to_text(U1368),'1.Learning-Goals'!$A$3:$B$100,2,FALSE)))"),"")</f>
        <v/>
      </c>
      <c r="Z1368" s="46" t="str">
        <f>IFERROR(__xludf.DUMMYFUNCTION("if(V1368="""","""",if($S1368,""Not aligned w/ a specific learning goal."",V1368&amp;"": ""&amp;vlookup(to_text(V1368),'1.Learning-Goals'!$A$3:$B$100,2,FALSE)))"),"")</f>
        <v/>
      </c>
      <c r="AA1368" s="46" t="str">
        <f>IFERROR(__xludf.DUMMYFUNCTION("if(W1368="""","""",if($S1368,""Not aligned w/ a specific learning goal."",W1368&amp;"": ""&amp;vlookup(to_text(W1368),'1.Learning-Goals'!$A$3:$B$100,2,FALSE)))"),"")</f>
        <v/>
      </c>
      <c r="AB1368" s="48"/>
      <c r="AC1368" s="48"/>
      <c r="AD1368" s="48"/>
      <c r="AE1368" s="48"/>
      <c r="AF1368" s="48"/>
      <c r="AG1368" s="48"/>
      <c r="AH1368" s="48"/>
      <c r="AI1368" s="48"/>
    </row>
    <row r="1369">
      <c r="A1369" s="41"/>
      <c r="B1369" s="42" t="str">
        <f t="shared" si="1"/>
        <v/>
      </c>
      <c r="C1369" s="38" t="s">
        <v>4080</v>
      </c>
      <c r="D1369" s="43" t="s">
        <v>4081</v>
      </c>
      <c r="E1369" s="38" t="s">
        <v>3213</v>
      </c>
      <c r="F1369" s="38" t="s">
        <v>3427</v>
      </c>
      <c r="G1369" s="43" t="s">
        <v>60</v>
      </c>
      <c r="H1369" s="38" t="s">
        <v>3215</v>
      </c>
      <c r="I1369" s="43" t="s">
        <v>3428</v>
      </c>
      <c r="J1369" s="43" t="s">
        <v>4075</v>
      </c>
      <c r="K1369" s="43" t="s">
        <v>4082</v>
      </c>
      <c r="L1369" s="43" t="s">
        <v>4083</v>
      </c>
      <c r="M1369" s="43" t="s">
        <v>4084</v>
      </c>
      <c r="N1369" s="43"/>
      <c r="O1369" s="38"/>
      <c r="P1369" s="38"/>
      <c r="Q1369" s="45">
        <v>44322.0</v>
      </c>
      <c r="R1369" s="46" t="str">
        <f>IFERROR(__xludf.DUMMYFUNCTION("if(isblank($A1369),"""",REGEXREPLACE($A1369,   "",?(\d),?"",  ""$1""&amp;""-""&amp;$H1369))"),"")</f>
        <v/>
      </c>
      <c r="S1369" s="47" t="b">
        <f t="shared" si="2"/>
        <v>0</v>
      </c>
      <c r="T1369" s="47" t="str">
        <f>IFERROR(__xludf.DUMMYFUNCTION("iferror(split(A1369,"","",TRUE,TRUE),"""")"),"")</f>
        <v/>
      </c>
      <c r="U1369" s="47"/>
      <c r="V1369" s="47"/>
      <c r="W1369" s="47"/>
      <c r="X1369" s="46" t="str">
        <f>IFERROR(__xludf.DUMMYFUNCTION("if(T1369="""","""",if($S1369,""Not aligned w/ a specific learning goal."",T1369&amp;"": ""&amp;vlookup(to_text(T1369),'1.Learning-Goals'!$A$3:$B$100,2,FALSE)))"),"")</f>
        <v/>
      </c>
      <c r="Y1369" s="46" t="str">
        <f>IFERROR(__xludf.DUMMYFUNCTION("if(U1369="""","""",if($S1369,""Not aligned w/ a specific learning goal."",U1369&amp;"": ""&amp;vlookup(to_text(U1369),'1.Learning-Goals'!$A$3:$B$100,2,FALSE)))"),"")</f>
        <v/>
      </c>
      <c r="Z1369" s="46" t="str">
        <f>IFERROR(__xludf.DUMMYFUNCTION("if(V1369="""","""",if($S1369,""Not aligned w/ a specific learning goal."",V1369&amp;"": ""&amp;vlookup(to_text(V1369),'1.Learning-Goals'!$A$3:$B$100,2,FALSE)))"),"")</f>
        <v/>
      </c>
      <c r="AA1369" s="46" t="str">
        <f>IFERROR(__xludf.DUMMYFUNCTION("if(W1369="""","""",if($S1369,""Not aligned w/ a specific learning goal."",W1369&amp;"": ""&amp;vlookup(to_text(W1369),'1.Learning-Goals'!$A$3:$B$100,2,FALSE)))"),"")</f>
        <v/>
      </c>
      <c r="AB1369" s="48"/>
      <c r="AC1369" s="48"/>
      <c r="AD1369" s="48"/>
      <c r="AE1369" s="48"/>
      <c r="AF1369" s="48"/>
      <c r="AG1369" s="48"/>
      <c r="AH1369" s="48"/>
      <c r="AI1369" s="48"/>
    </row>
    <row r="1370">
      <c r="A1370" s="41"/>
      <c r="B1370" s="42" t="str">
        <f t="shared" si="1"/>
        <v/>
      </c>
      <c r="C1370" s="38" t="s">
        <v>4085</v>
      </c>
      <c r="D1370" s="43" t="s">
        <v>4086</v>
      </c>
      <c r="E1370" s="38" t="s">
        <v>3213</v>
      </c>
      <c r="F1370" s="38" t="s">
        <v>3427</v>
      </c>
      <c r="G1370" s="43" t="s">
        <v>65</v>
      </c>
      <c r="H1370" s="38" t="s">
        <v>3215</v>
      </c>
      <c r="I1370" s="43" t="s">
        <v>3428</v>
      </c>
      <c r="J1370" s="43" t="s">
        <v>4075</v>
      </c>
      <c r="K1370" s="43" t="s">
        <v>4087</v>
      </c>
      <c r="L1370" s="43" t="s">
        <v>4088</v>
      </c>
      <c r="M1370" s="43" t="s">
        <v>4089</v>
      </c>
      <c r="N1370" s="43" t="s">
        <v>4090</v>
      </c>
      <c r="O1370" s="38"/>
      <c r="P1370" s="38"/>
      <c r="Q1370" s="45">
        <v>44451.0</v>
      </c>
      <c r="R1370" s="46" t="str">
        <f>IFERROR(__xludf.DUMMYFUNCTION("if(isblank($A1370),"""",REGEXREPLACE($A1370,   "",?(\d),?"",  ""$1""&amp;""-""&amp;$H1370))"),"")</f>
        <v/>
      </c>
      <c r="S1370" s="47" t="b">
        <f t="shared" si="2"/>
        <v>0</v>
      </c>
      <c r="T1370" s="47" t="str">
        <f>IFERROR(__xludf.DUMMYFUNCTION("iferror(split(A1370,"","",TRUE,TRUE),"""")"),"")</f>
        <v/>
      </c>
      <c r="U1370" s="47"/>
      <c r="V1370" s="47"/>
      <c r="W1370" s="47"/>
      <c r="X1370" s="46" t="str">
        <f>IFERROR(__xludf.DUMMYFUNCTION("if(T1370="""","""",if($S1370,""Not aligned w/ a specific learning goal."",T1370&amp;"": ""&amp;vlookup(to_text(T1370),'1.Learning-Goals'!$A$3:$B$100,2,FALSE)))"),"")</f>
        <v/>
      </c>
      <c r="Y1370" s="46" t="str">
        <f>IFERROR(__xludf.DUMMYFUNCTION("if(U1370="""","""",if($S1370,""Not aligned w/ a specific learning goal."",U1370&amp;"": ""&amp;vlookup(to_text(U1370),'1.Learning-Goals'!$A$3:$B$100,2,FALSE)))"),"")</f>
        <v/>
      </c>
      <c r="Z1370" s="46" t="str">
        <f>IFERROR(__xludf.DUMMYFUNCTION("if(V1370="""","""",if($S1370,""Not aligned w/ a specific learning goal."",V1370&amp;"": ""&amp;vlookup(to_text(V1370),'1.Learning-Goals'!$A$3:$B$100,2,FALSE)))"),"")</f>
        <v/>
      </c>
      <c r="AA1370" s="46" t="str">
        <f>IFERROR(__xludf.DUMMYFUNCTION("if(W1370="""","""",if($S1370,""Not aligned w/ a specific learning goal."",W1370&amp;"": ""&amp;vlookup(to_text(W1370),'1.Learning-Goals'!$A$3:$B$100,2,FALSE)))"),"")</f>
        <v/>
      </c>
      <c r="AB1370" s="48"/>
      <c r="AC1370" s="48"/>
      <c r="AD1370" s="48"/>
      <c r="AE1370" s="48"/>
      <c r="AF1370" s="48"/>
      <c r="AG1370" s="48"/>
      <c r="AH1370" s="48"/>
      <c r="AI1370" s="48"/>
    </row>
    <row r="1371">
      <c r="A1371" s="41"/>
      <c r="B1371" s="42" t="str">
        <f t="shared" si="1"/>
        <v/>
      </c>
      <c r="C1371" s="38" t="s">
        <v>4091</v>
      </c>
      <c r="D1371" s="43" t="s">
        <v>4092</v>
      </c>
      <c r="E1371" s="38" t="s">
        <v>3213</v>
      </c>
      <c r="F1371" s="38" t="s">
        <v>3427</v>
      </c>
      <c r="G1371" s="43" t="s">
        <v>65</v>
      </c>
      <c r="H1371" s="38" t="s">
        <v>3215</v>
      </c>
      <c r="I1371" s="43" t="s">
        <v>3428</v>
      </c>
      <c r="J1371" s="43" t="s">
        <v>4075</v>
      </c>
      <c r="K1371" s="43" t="s">
        <v>3717</v>
      </c>
      <c r="L1371" s="43" t="s">
        <v>3718</v>
      </c>
      <c r="M1371" s="43" t="s">
        <v>3719</v>
      </c>
      <c r="N1371" s="43"/>
      <c r="O1371" s="38"/>
      <c r="P1371" s="38"/>
      <c r="Q1371" s="45">
        <v>44451.0</v>
      </c>
      <c r="R1371" s="46" t="str">
        <f>IFERROR(__xludf.DUMMYFUNCTION("if(isblank($A1371),"""",REGEXREPLACE($A1371,   "",?(\d),?"",  ""$1""&amp;""-""&amp;$H1371))"),"")</f>
        <v/>
      </c>
      <c r="S1371" s="47" t="b">
        <f t="shared" si="2"/>
        <v>0</v>
      </c>
      <c r="T1371" s="47" t="str">
        <f>IFERROR(__xludf.DUMMYFUNCTION("iferror(split(A1371,"","",TRUE,TRUE),"""")"),"")</f>
        <v/>
      </c>
      <c r="U1371" s="47"/>
      <c r="V1371" s="47"/>
      <c r="W1371" s="47"/>
      <c r="X1371" s="46" t="str">
        <f>IFERROR(__xludf.DUMMYFUNCTION("if(T1371="""","""",if($S1371,""Not aligned w/ a specific learning goal."",T1371&amp;"": ""&amp;vlookup(to_text(T1371),'1.Learning-Goals'!$A$3:$B$100,2,FALSE)))"),"")</f>
        <v/>
      </c>
      <c r="Y1371" s="46" t="str">
        <f>IFERROR(__xludf.DUMMYFUNCTION("if(U1371="""","""",if($S1371,""Not aligned w/ a specific learning goal."",U1371&amp;"": ""&amp;vlookup(to_text(U1371),'1.Learning-Goals'!$A$3:$B$100,2,FALSE)))"),"")</f>
        <v/>
      </c>
      <c r="Z1371" s="46" t="str">
        <f>IFERROR(__xludf.DUMMYFUNCTION("if(V1371="""","""",if($S1371,""Not aligned w/ a specific learning goal."",V1371&amp;"": ""&amp;vlookup(to_text(V1371),'1.Learning-Goals'!$A$3:$B$100,2,FALSE)))"),"")</f>
        <v/>
      </c>
      <c r="AA1371" s="46" t="str">
        <f>IFERROR(__xludf.DUMMYFUNCTION("if(W1371="""","""",if($S1371,""Not aligned w/ a specific learning goal."",W1371&amp;"": ""&amp;vlookup(to_text(W1371),'1.Learning-Goals'!$A$3:$B$100,2,FALSE)))"),"")</f>
        <v/>
      </c>
      <c r="AB1371" s="48"/>
      <c r="AC1371" s="48"/>
      <c r="AD1371" s="48"/>
      <c r="AE1371" s="48"/>
      <c r="AF1371" s="48"/>
      <c r="AG1371" s="48"/>
      <c r="AH1371" s="48"/>
      <c r="AI1371" s="48"/>
    </row>
    <row r="1372">
      <c r="A1372" s="41"/>
      <c r="B1372" s="42" t="str">
        <f t="shared" si="1"/>
        <v/>
      </c>
      <c r="C1372" s="38" t="s">
        <v>4093</v>
      </c>
      <c r="D1372" s="43" t="s">
        <v>4094</v>
      </c>
      <c r="E1372" s="38" t="s">
        <v>3213</v>
      </c>
      <c r="F1372" s="38" t="s">
        <v>3427</v>
      </c>
      <c r="G1372" s="43" t="s">
        <v>65</v>
      </c>
      <c r="H1372" s="38" t="s">
        <v>3215</v>
      </c>
      <c r="I1372" s="43" t="s">
        <v>3428</v>
      </c>
      <c r="J1372" s="43" t="s">
        <v>4075</v>
      </c>
      <c r="K1372" s="43" t="s">
        <v>4052</v>
      </c>
      <c r="L1372" s="43" t="s">
        <v>4053</v>
      </c>
      <c r="M1372" s="43" t="s">
        <v>4054</v>
      </c>
      <c r="N1372" s="43" t="s">
        <v>4055</v>
      </c>
      <c r="O1372" s="38"/>
      <c r="P1372" s="38"/>
      <c r="Q1372" s="45">
        <v>44451.0</v>
      </c>
      <c r="R1372" s="46" t="str">
        <f>IFERROR(__xludf.DUMMYFUNCTION("if(isblank($A1372),"""",REGEXREPLACE($A1372,   "",?(\d),?"",  ""$1""&amp;""-""&amp;$H1372))"),"")</f>
        <v/>
      </c>
      <c r="S1372" s="47" t="b">
        <f t="shared" si="2"/>
        <v>0</v>
      </c>
      <c r="T1372" s="47" t="str">
        <f>IFERROR(__xludf.DUMMYFUNCTION("iferror(split(A1372,"","",TRUE,TRUE),"""")"),"")</f>
        <v/>
      </c>
      <c r="U1372" s="47"/>
      <c r="V1372" s="47"/>
      <c r="W1372" s="47"/>
      <c r="X1372" s="46" t="str">
        <f>IFERROR(__xludf.DUMMYFUNCTION("if(T1372="""","""",if($S1372,""Not aligned w/ a specific learning goal."",T1372&amp;"": ""&amp;vlookup(to_text(T1372),'1.Learning-Goals'!$A$3:$B$100,2,FALSE)))"),"")</f>
        <v/>
      </c>
      <c r="Y1372" s="46" t="str">
        <f>IFERROR(__xludf.DUMMYFUNCTION("if(U1372="""","""",if($S1372,""Not aligned w/ a specific learning goal."",U1372&amp;"": ""&amp;vlookup(to_text(U1372),'1.Learning-Goals'!$A$3:$B$100,2,FALSE)))"),"")</f>
        <v/>
      </c>
      <c r="Z1372" s="46" t="str">
        <f>IFERROR(__xludf.DUMMYFUNCTION("if(V1372="""","""",if($S1372,""Not aligned w/ a specific learning goal."",V1372&amp;"": ""&amp;vlookup(to_text(V1372),'1.Learning-Goals'!$A$3:$B$100,2,FALSE)))"),"")</f>
        <v/>
      </c>
      <c r="AA1372" s="46" t="str">
        <f>IFERROR(__xludf.DUMMYFUNCTION("if(W1372="""","""",if($S1372,""Not aligned w/ a specific learning goal."",W1372&amp;"": ""&amp;vlookup(to_text(W1372),'1.Learning-Goals'!$A$3:$B$100,2,FALSE)))"),"")</f>
        <v/>
      </c>
      <c r="AB1372" s="48"/>
      <c r="AC1372" s="48"/>
      <c r="AD1372" s="48"/>
      <c r="AE1372" s="48"/>
      <c r="AF1372" s="48"/>
      <c r="AG1372" s="48"/>
      <c r="AH1372" s="48"/>
      <c r="AI1372" s="48"/>
    </row>
    <row r="1373">
      <c r="A1373" s="41"/>
      <c r="B1373" s="42" t="str">
        <f t="shared" si="1"/>
        <v/>
      </c>
      <c r="C1373" s="38" t="s">
        <v>4095</v>
      </c>
      <c r="D1373" s="43" t="s">
        <v>4096</v>
      </c>
      <c r="E1373" s="38" t="s">
        <v>3213</v>
      </c>
      <c r="F1373" s="38" t="s">
        <v>3427</v>
      </c>
      <c r="G1373" s="43" t="s">
        <v>60</v>
      </c>
      <c r="H1373" s="38" t="s">
        <v>3215</v>
      </c>
      <c r="I1373" s="43" t="s">
        <v>3428</v>
      </c>
      <c r="J1373" s="43" t="s">
        <v>4097</v>
      </c>
      <c r="K1373" s="43" t="s">
        <v>4065</v>
      </c>
      <c r="L1373" s="43" t="s">
        <v>4066</v>
      </c>
      <c r="M1373" s="43" t="s">
        <v>4067</v>
      </c>
      <c r="N1373" s="43" t="s">
        <v>4068</v>
      </c>
      <c r="O1373" s="38"/>
      <c r="P1373" s="38"/>
      <c r="Q1373" s="45">
        <v>44322.0</v>
      </c>
      <c r="R1373" s="46" t="str">
        <f>IFERROR(__xludf.DUMMYFUNCTION("if(isblank($A1373),"""",REGEXREPLACE($A1373,   "",?(\d),?"",  ""$1""&amp;""-""&amp;$H1373))"),"")</f>
        <v/>
      </c>
      <c r="S1373" s="47" t="b">
        <f t="shared" si="2"/>
        <v>0</v>
      </c>
      <c r="T1373" s="47" t="str">
        <f>IFERROR(__xludf.DUMMYFUNCTION("iferror(split(A1373,"","",TRUE,TRUE),"""")"),"")</f>
        <v/>
      </c>
      <c r="U1373" s="47"/>
      <c r="V1373" s="47"/>
      <c r="W1373" s="47"/>
      <c r="X1373" s="46" t="str">
        <f>IFERROR(__xludf.DUMMYFUNCTION("if(T1373="""","""",if($S1373,""Not aligned w/ a specific learning goal."",T1373&amp;"": ""&amp;vlookup(to_text(T1373),'1.Learning-Goals'!$A$3:$B$100,2,FALSE)))"),"")</f>
        <v/>
      </c>
      <c r="Y1373" s="46" t="str">
        <f>IFERROR(__xludf.DUMMYFUNCTION("if(U1373="""","""",if($S1373,""Not aligned w/ a specific learning goal."",U1373&amp;"": ""&amp;vlookup(to_text(U1373),'1.Learning-Goals'!$A$3:$B$100,2,FALSE)))"),"")</f>
        <v/>
      </c>
      <c r="Z1373" s="46" t="str">
        <f>IFERROR(__xludf.DUMMYFUNCTION("if(V1373="""","""",if($S1373,""Not aligned w/ a specific learning goal."",V1373&amp;"": ""&amp;vlookup(to_text(V1373),'1.Learning-Goals'!$A$3:$B$100,2,FALSE)))"),"")</f>
        <v/>
      </c>
      <c r="AA1373" s="46" t="str">
        <f>IFERROR(__xludf.DUMMYFUNCTION("if(W1373="""","""",if($S1373,""Not aligned w/ a specific learning goal."",W1373&amp;"": ""&amp;vlookup(to_text(W1373),'1.Learning-Goals'!$A$3:$B$100,2,FALSE)))"),"")</f>
        <v/>
      </c>
      <c r="AB1373" s="48"/>
      <c r="AC1373" s="48"/>
      <c r="AD1373" s="48"/>
      <c r="AE1373" s="48"/>
      <c r="AF1373" s="48"/>
      <c r="AG1373" s="48"/>
      <c r="AH1373" s="48"/>
      <c r="AI1373" s="48"/>
    </row>
    <row r="1374">
      <c r="A1374" s="41"/>
      <c r="B1374" s="42" t="str">
        <f t="shared" si="1"/>
        <v/>
      </c>
      <c r="C1374" s="38" t="s">
        <v>4098</v>
      </c>
      <c r="D1374" s="43" t="s">
        <v>4099</v>
      </c>
      <c r="E1374" s="38" t="s">
        <v>3213</v>
      </c>
      <c r="F1374" s="38" t="s">
        <v>3427</v>
      </c>
      <c r="G1374" s="43" t="s">
        <v>65</v>
      </c>
      <c r="H1374" s="38" t="s">
        <v>3215</v>
      </c>
      <c r="I1374" s="43" t="s">
        <v>3428</v>
      </c>
      <c r="J1374" s="43" t="s">
        <v>4097</v>
      </c>
      <c r="K1374" s="43" t="s">
        <v>3717</v>
      </c>
      <c r="L1374" s="43" t="s">
        <v>3718</v>
      </c>
      <c r="M1374" s="43" t="s">
        <v>3719</v>
      </c>
      <c r="N1374" s="43"/>
      <c r="O1374" s="38"/>
      <c r="P1374" s="38"/>
      <c r="Q1374" s="45">
        <v>44451.0</v>
      </c>
      <c r="R1374" s="46" t="str">
        <f>IFERROR(__xludf.DUMMYFUNCTION("if(isblank($A1374),"""",REGEXREPLACE($A1374,   "",?(\d),?"",  ""$1""&amp;""-""&amp;$H1374))"),"")</f>
        <v/>
      </c>
      <c r="S1374" s="47" t="b">
        <f t="shared" si="2"/>
        <v>0</v>
      </c>
      <c r="T1374" s="47" t="str">
        <f>IFERROR(__xludf.DUMMYFUNCTION("iferror(split(A1374,"","",TRUE,TRUE),"""")"),"")</f>
        <v/>
      </c>
      <c r="U1374" s="47"/>
      <c r="V1374" s="47"/>
      <c r="W1374" s="47"/>
      <c r="X1374" s="46" t="str">
        <f>IFERROR(__xludf.DUMMYFUNCTION("if(T1374="""","""",if($S1374,""Not aligned w/ a specific learning goal."",T1374&amp;"": ""&amp;vlookup(to_text(T1374),'1.Learning-Goals'!$A$3:$B$100,2,FALSE)))"),"")</f>
        <v/>
      </c>
      <c r="Y1374" s="46" t="str">
        <f>IFERROR(__xludf.DUMMYFUNCTION("if(U1374="""","""",if($S1374,""Not aligned w/ a specific learning goal."",U1374&amp;"": ""&amp;vlookup(to_text(U1374),'1.Learning-Goals'!$A$3:$B$100,2,FALSE)))"),"")</f>
        <v/>
      </c>
      <c r="Z1374" s="46" t="str">
        <f>IFERROR(__xludf.DUMMYFUNCTION("if(V1374="""","""",if($S1374,""Not aligned w/ a specific learning goal."",V1374&amp;"": ""&amp;vlookup(to_text(V1374),'1.Learning-Goals'!$A$3:$B$100,2,FALSE)))"),"")</f>
        <v/>
      </c>
      <c r="AA1374" s="46" t="str">
        <f>IFERROR(__xludf.DUMMYFUNCTION("if(W1374="""","""",if($S1374,""Not aligned w/ a specific learning goal."",W1374&amp;"": ""&amp;vlookup(to_text(W1374),'1.Learning-Goals'!$A$3:$B$100,2,FALSE)))"),"")</f>
        <v/>
      </c>
      <c r="AB1374" s="48"/>
      <c r="AC1374" s="48"/>
      <c r="AD1374" s="48"/>
      <c r="AE1374" s="48"/>
      <c r="AF1374" s="48"/>
      <c r="AG1374" s="48"/>
      <c r="AH1374" s="48"/>
      <c r="AI1374" s="48"/>
    </row>
    <row r="1375">
      <c r="A1375" s="41"/>
      <c r="B1375" s="42" t="str">
        <f t="shared" si="1"/>
        <v/>
      </c>
      <c r="C1375" s="38" t="s">
        <v>4100</v>
      </c>
      <c r="D1375" s="43" t="s">
        <v>4101</v>
      </c>
      <c r="E1375" s="38" t="s">
        <v>3213</v>
      </c>
      <c r="F1375" s="38" t="s">
        <v>3427</v>
      </c>
      <c r="G1375" s="43" t="s">
        <v>65</v>
      </c>
      <c r="H1375" s="38" t="s">
        <v>3215</v>
      </c>
      <c r="I1375" s="43" t="s">
        <v>3428</v>
      </c>
      <c r="J1375" s="43" t="s">
        <v>4097</v>
      </c>
      <c r="K1375" s="43" t="s">
        <v>3507</v>
      </c>
      <c r="L1375" s="43" t="s">
        <v>3508</v>
      </c>
      <c r="M1375" s="43" t="s">
        <v>3509</v>
      </c>
      <c r="N1375" s="43"/>
      <c r="O1375" s="38"/>
      <c r="P1375" s="38"/>
      <c r="Q1375" s="45">
        <v>44451.0</v>
      </c>
      <c r="R1375" s="46" t="str">
        <f>IFERROR(__xludf.DUMMYFUNCTION("if(isblank($A1375),"""",REGEXREPLACE($A1375,   "",?(\d),?"",  ""$1""&amp;""-""&amp;$H1375))"),"")</f>
        <v/>
      </c>
      <c r="S1375" s="47" t="b">
        <f t="shared" si="2"/>
        <v>0</v>
      </c>
      <c r="T1375" s="47" t="str">
        <f>IFERROR(__xludf.DUMMYFUNCTION("iferror(split(A1375,"","",TRUE,TRUE),"""")"),"")</f>
        <v/>
      </c>
      <c r="U1375" s="47"/>
      <c r="V1375" s="47"/>
      <c r="W1375" s="47"/>
      <c r="X1375" s="46" t="str">
        <f>IFERROR(__xludf.DUMMYFUNCTION("if(T1375="""","""",if($S1375,""Not aligned w/ a specific learning goal."",T1375&amp;"": ""&amp;vlookup(to_text(T1375),'1.Learning-Goals'!$A$3:$B$100,2,FALSE)))"),"")</f>
        <v/>
      </c>
      <c r="Y1375" s="46" t="str">
        <f>IFERROR(__xludf.DUMMYFUNCTION("if(U1375="""","""",if($S1375,""Not aligned w/ a specific learning goal."",U1375&amp;"": ""&amp;vlookup(to_text(U1375),'1.Learning-Goals'!$A$3:$B$100,2,FALSE)))"),"")</f>
        <v/>
      </c>
      <c r="Z1375" s="46" t="str">
        <f>IFERROR(__xludf.DUMMYFUNCTION("if(V1375="""","""",if($S1375,""Not aligned w/ a specific learning goal."",V1375&amp;"": ""&amp;vlookup(to_text(V1375),'1.Learning-Goals'!$A$3:$B$100,2,FALSE)))"),"")</f>
        <v/>
      </c>
      <c r="AA1375" s="46" t="str">
        <f>IFERROR(__xludf.DUMMYFUNCTION("if(W1375="""","""",if($S1375,""Not aligned w/ a specific learning goal."",W1375&amp;"": ""&amp;vlookup(to_text(W1375),'1.Learning-Goals'!$A$3:$B$100,2,FALSE)))"),"")</f>
        <v/>
      </c>
      <c r="AB1375" s="48"/>
      <c r="AC1375" s="48"/>
      <c r="AD1375" s="48"/>
      <c r="AE1375" s="48"/>
      <c r="AF1375" s="48"/>
      <c r="AG1375" s="48"/>
      <c r="AH1375" s="48"/>
      <c r="AI1375" s="48"/>
    </row>
    <row r="1376">
      <c r="A1376" s="41"/>
      <c r="B1376" s="42" t="str">
        <f t="shared" si="1"/>
        <v/>
      </c>
      <c r="C1376" s="38" t="s">
        <v>4102</v>
      </c>
      <c r="D1376" s="43" t="s">
        <v>4103</v>
      </c>
      <c r="E1376" s="38" t="s">
        <v>3213</v>
      </c>
      <c r="F1376" s="38" t="s">
        <v>3427</v>
      </c>
      <c r="G1376" s="43" t="s">
        <v>65</v>
      </c>
      <c r="H1376" s="38" t="s">
        <v>3215</v>
      </c>
      <c r="I1376" s="43" t="s">
        <v>3428</v>
      </c>
      <c r="J1376" s="43" t="s">
        <v>4097</v>
      </c>
      <c r="K1376" s="43" t="s">
        <v>4087</v>
      </c>
      <c r="L1376" s="43" t="s">
        <v>4088</v>
      </c>
      <c r="M1376" s="43" t="s">
        <v>4089</v>
      </c>
      <c r="N1376" s="43" t="s">
        <v>4090</v>
      </c>
      <c r="O1376" s="38"/>
      <c r="P1376" s="38"/>
      <c r="Q1376" s="45">
        <v>44451.0</v>
      </c>
      <c r="R1376" s="46" t="str">
        <f>IFERROR(__xludf.DUMMYFUNCTION("if(isblank($A1376),"""",REGEXREPLACE($A1376,   "",?(\d),?"",  ""$1""&amp;""-""&amp;$H1376))"),"")</f>
        <v/>
      </c>
      <c r="S1376" s="47" t="b">
        <f t="shared" si="2"/>
        <v>0</v>
      </c>
      <c r="T1376" s="47" t="str">
        <f>IFERROR(__xludf.DUMMYFUNCTION("iferror(split(A1376,"","",TRUE,TRUE),"""")"),"")</f>
        <v/>
      </c>
      <c r="U1376" s="47"/>
      <c r="V1376" s="47"/>
      <c r="W1376" s="47"/>
      <c r="X1376" s="46" t="str">
        <f>IFERROR(__xludf.DUMMYFUNCTION("if(T1376="""","""",if($S1376,""Not aligned w/ a specific learning goal."",T1376&amp;"": ""&amp;vlookup(to_text(T1376),'1.Learning-Goals'!$A$3:$B$100,2,FALSE)))"),"")</f>
        <v/>
      </c>
      <c r="Y1376" s="46" t="str">
        <f>IFERROR(__xludf.DUMMYFUNCTION("if(U1376="""","""",if($S1376,""Not aligned w/ a specific learning goal."",U1376&amp;"": ""&amp;vlookup(to_text(U1376),'1.Learning-Goals'!$A$3:$B$100,2,FALSE)))"),"")</f>
        <v/>
      </c>
      <c r="Z1376" s="46" t="str">
        <f>IFERROR(__xludf.DUMMYFUNCTION("if(V1376="""","""",if($S1376,""Not aligned w/ a specific learning goal."",V1376&amp;"": ""&amp;vlookup(to_text(V1376),'1.Learning-Goals'!$A$3:$B$100,2,FALSE)))"),"")</f>
        <v/>
      </c>
      <c r="AA1376" s="46" t="str">
        <f>IFERROR(__xludf.DUMMYFUNCTION("if(W1376="""","""",if($S1376,""Not aligned w/ a specific learning goal."",W1376&amp;"": ""&amp;vlookup(to_text(W1376),'1.Learning-Goals'!$A$3:$B$100,2,FALSE)))"),"")</f>
        <v/>
      </c>
      <c r="AB1376" s="48"/>
      <c r="AC1376" s="48"/>
      <c r="AD1376" s="48"/>
      <c r="AE1376" s="48"/>
      <c r="AF1376" s="48"/>
      <c r="AG1376" s="48"/>
      <c r="AH1376" s="48"/>
      <c r="AI1376" s="48"/>
    </row>
    <row r="1377">
      <c r="A1377" s="41"/>
      <c r="B1377" s="42" t="str">
        <f t="shared" si="1"/>
        <v/>
      </c>
      <c r="C1377" s="38" t="s">
        <v>4104</v>
      </c>
      <c r="D1377" s="43" t="s">
        <v>4105</v>
      </c>
      <c r="E1377" s="38" t="s">
        <v>3213</v>
      </c>
      <c r="F1377" s="38" t="s">
        <v>3427</v>
      </c>
      <c r="G1377" s="43" t="s">
        <v>60</v>
      </c>
      <c r="H1377" s="38" t="s">
        <v>3215</v>
      </c>
      <c r="I1377" s="43" t="s">
        <v>3428</v>
      </c>
      <c r="J1377" s="43" t="s">
        <v>4106</v>
      </c>
      <c r="K1377" s="43" t="s">
        <v>4107</v>
      </c>
      <c r="L1377" s="43" t="s">
        <v>4108</v>
      </c>
      <c r="M1377" s="43" t="s">
        <v>4109</v>
      </c>
      <c r="N1377" s="43" t="s">
        <v>4110</v>
      </c>
      <c r="O1377" s="38"/>
      <c r="P1377" s="38"/>
      <c r="Q1377" s="45">
        <v>44322.0</v>
      </c>
      <c r="R1377" s="46" t="str">
        <f>IFERROR(__xludf.DUMMYFUNCTION("if(isblank($A1377),"""",REGEXREPLACE($A1377,   "",?(\d),?"",  ""$1""&amp;""-""&amp;$H1377))"),"")</f>
        <v/>
      </c>
      <c r="S1377" s="47" t="b">
        <f t="shared" si="2"/>
        <v>0</v>
      </c>
      <c r="T1377" s="47" t="str">
        <f>IFERROR(__xludf.DUMMYFUNCTION("iferror(split(A1377,"","",TRUE,TRUE),"""")"),"")</f>
        <v/>
      </c>
      <c r="U1377" s="47"/>
      <c r="V1377" s="47"/>
      <c r="W1377" s="47"/>
      <c r="X1377" s="46" t="str">
        <f>IFERROR(__xludf.DUMMYFUNCTION("if(T1377="""","""",if($S1377,""Not aligned w/ a specific learning goal."",T1377&amp;"": ""&amp;vlookup(to_text(T1377),'1.Learning-Goals'!$A$3:$B$100,2,FALSE)))"),"")</f>
        <v/>
      </c>
      <c r="Y1377" s="46" t="str">
        <f>IFERROR(__xludf.DUMMYFUNCTION("if(U1377="""","""",if($S1377,""Not aligned w/ a specific learning goal."",U1377&amp;"": ""&amp;vlookup(to_text(U1377),'1.Learning-Goals'!$A$3:$B$100,2,FALSE)))"),"")</f>
        <v/>
      </c>
      <c r="Z1377" s="46" t="str">
        <f>IFERROR(__xludf.DUMMYFUNCTION("if(V1377="""","""",if($S1377,""Not aligned w/ a specific learning goal."",V1377&amp;"": ""&amp;vlookup(to_text(V1377),'1.Learning-Goals'!$A$3:$B$100,2,FALSE)))"),"")</f>
        <v/>
      </c>
      <c r="AA1377" s="46" t="str">
        <f>IFERROR(__xludf.DUMMYFUNCTION("if(W1377="""","""",if($S1377,""Not aligned w/ a specific learning goal."",W1377&amp;"": ""&amp;vlookup(to_text(W1377),'1.Learning-Goals'!$A$3:$B$100,2,FALSE)))"),"")</f>
        <v/>
      </c>
      <c r="AB1377" s="48"/>
      <c r="AC1377" s="48"/>
      <c r="AD1377" s="48"/>
      <c r="AE1377" s="48"/>
      <c r="AF1377" s="48"/>
      <c r="AG1377" s="48"/>
      <c r="AH1377" s="48"/>
      <c r="AI1377" s="48"/>
    </row>
    <row r="1378">
      <c r="A1378" s="41"/>
      <c r="B1378" s="42" t="str">
        <f t="shared" si="1"/>
        <v/>
      </c>
      <c r="C1378" s="38" t="s">
        <v>4111</v>
      </c>
      <c r="D1378" s="43" t="s">
        <v>4112</v>
      </c>
      <c r="E1378" s="38" t="s">
        <v>3213</v>
      </c>
      <c r="F1378" s="38" t="s">
        <v>3427</v>
      </c>
      <c r="G1378" s="43" t="s">
        <v>60</v>
      </c>
      <c r="H1378" s="38" t="s">
        <v>3215</v>
      </c>
      <c r="I1378" s="43" t="s">
        <v>3428</v>
      </c>
      <c r="J1378" s="43" t="s">
        <v>4106</v>
      </c>
      <c r="K1378" s="43" t="s">
        <v>4113</v>
      </c>
      <c r="L1378" s="43" t="s">
        <v>4114</v>
      </c>
      <c r="M1378" s="43" t="s">
        <v>4115</v>
      </c>
      <c r="N1378" s="43" t="s">
        <v>4116</v>
      </c>
      <c r="O1378" s="38"/>
      <c r="P1378" s="38"/>
      <c r="Q1378" s="45">
        <v>44322.0</v>
      </c>
      <c r="R1378" s="46" t="str">
        <f>IFERROR(__xludf.DUMMYFUNCTION("if(isblank($A1378),"""",REGEXREPLACE($A1378,   "",?(\d),?"",  ""$1""&amp;""-""&amp;$H1378))"),"")</f>
        <v/>
      </c>
      <c r="S1378" s="47" t="b">
        <f t="shared" si="2"/>
        <v>0</v>
      </c>
      <c r="T1378" s="47" t="str">
        <f>IFERROR(__xludf.DUMMYFUNCTION("iferror(split(A1378,"","",TRUE,TRUE),"""")"),"")</f>
        <v/>
      </c>
      <c r="U1378" s="47"/>
      <c r="V1378" s="47"/>
      <c r="W1378" s="47"/>
      <c r="X1378" s="46" t="str">
        <f>IFERROR(__xludf.DUMMYFUNCTION("if(T1378="""","""",if($S1378,""Not aligned w/ a specific learning goal."",T1378&amp;"": ""&amp;vlookup(to_text(T1378),'1.Learning-Goals'!$A$3:$B$100,2,FALSE)))"),"")</f>
        <v/>
      </c>
      <c r="Y1378" s="46" t="str">
        <f>IFERROR(__xludf.DUMMYFUNCTION("if(U1378="""","""",if($S1378,""Not aligned w/ a specific learning goal."",U1378&amp;"": ""&amp;vlookup(to_text(U1378),'1.Learning-Goals'!$A$3:$B$100,2,FALSE)))"),"")</f>
        <v/>
      </c>
      <c r="Z1378" s="46" t="str">
        <f>IFERROR(__xludf.DUMMYFUNCTION("if(V1378="""","""",if($S1378,""Not aligned w/ a specific learning goal."",V1378&amp;"": ""&amp;vlookup(to_text(V1378),'1.Learning-Goals'!$A$3:$B$100,2,FALSE)))"),"")</f>
        <v/>
      </c>
      <c r="AA1378" s="46" t="str">
        <f>IFERROR(__xludf.DUMMYFUNCTION("if(W1378="""","""",if($S1378,""Not aligned w/ a specific learning goal."",W1378&amp;"": ""&amp;vlookup(to_text(W1378),'1.Learning-Goals'!$A$3:$B$100,2,FALSE)))"),"")</f>
        <v/>
      </c>
      <c r="AB1378" s="48"/>
      <c r="AC1378" s="48"/>
      <c r="AD1378" s="48"/>
      <c r="AE1378" s="48"/>
      <c r="AF1378" s="48"/>
      <c r="AG1378" s="48"/>
      <c r="AH1378" s="48"/>
      <c r="AI1378" s="48"/>
    </row>
    <row r="1379">
      <c r="A1379" s="41"/>
      <c r="B1379" s="42" t="str">
        <f t="shared" si="1"/>
        <v/>
      </c>
      <c r="C1379" s="38" t="s">
        <v>4117</v>
      </c>
      <c r="D1379" s="43" t="s">
        <v>4118</v>
      </c>
      <c r="E1379" s="38" t="s">
        <v>3213</v>
      </c>
      <c r="F1379" s="38" t="s">
        <v>3427</v>
      </c>
      <c r="G1379" s="43" t="s">
        <v>60</v>
      </c>
      <c r="H1379" s="38" t="s">
        <v>3215</v>
      </c>
      <c r="I1379" s="43" t="s">
        <v>3428</v>
      </c>
      <c r="J1379" s="43" t="s">
        <v>4106</v>
      </c>
      <c r="K1379" s="43" t="s">
        <v>4107</v>
      </c>
      <c r="L1379" s="43" t="s">
        <v>4108</v>
      </c>
      <c r="M1379" s="43" t="s">
        <v>4109</v>
      </c>
      <c r="N1379" s="43" t="s">
        <v>4110</v>
      </c>
      <c r="O1379" s="38"/>
      <c r="P1379" s="38"/>
      <c r="Q1379" s="45">
        <v>44322.0</v>
      </c>
      <c r="R1379" s="46" t="str">
        <f>IFERROR(__xludf.DUMMYFUNCTION("if(isblank($A1379),"""",REGEXREPLACE($A1379,   "",?(\d),?"",  ""$1""&amp;""-""&amp;$H1379))"),"")</f>
        <v/>
      </c>
      <c r="S1379" s="47" t="b">
        <f t="shared" si="2"/>
        <v>0</v>
      </c>
      <c r="T1379" s="47" t="str">
        <f>IFERROR(__xludf.DUMMYFUNCTION("iferror(split(A1379,"","",TRUE,TRUE),"""")"),"")</f>
        <v/>
      </c>
      <c r="U1379" s="47"/>
      <c r="V1379" s="47"/>
      <c r="W1379" s="47"/>
      <c r="X1379" s="46" t="str">
        <f>IFERROR(__xludf.DUMMYFUNCTION("if(T1379="""","""",if($S1379,""Not aligned w/ a specific learning goal."",T1379&amp;"": ""&amp;vlookup(to_text(T1379),'1.Learning-Goals'!$A$3:$B$100,2,FALSE)))"),"")</f>
        <v/>
      </c>
      <c r="Y1379" s="46" t="str">
        <f>IFERROR(__xludf.DUMMYFUNCTION("if(U1379="""","""",if($S1379,""Not aligned w/ a specific learning goal."",U1379&amp;"": ""&amp;vlookup(to_text(U1379),'1.Learning-Goals'!$A$3:$B$100,2,FALSE)))"),"")</f>
        <v/>
      </c>
      <c r="Z1379" s="46" t="str">
        <f>IFERROR(__xludf.DUMMYFUNCTION("if(V1379="""","""",if($S1379,""Not aligned w/ a specific learning goal."",V1379&amp;"": ""&amp;vlookup(to_text(V1379),'1.Learning-Goals'!$A$3:$B$100,2,FALSE)))"),"")</f>
        <v/>
      </c>
      <c r="AA1379" s="46" t="str">
        <f>IFERROR(__xludf.DUMMYFUNCTION("if(W1379="""","""",if($S1379,""Not aligned w/ a specific learning goal."",W1379&amp;"": ""&amp;vlookup(to_text(W1379),'1.Learning-Goals'!$A$3:$B$100,2,FALSE)))"),"")</f>
        <v/>
      </c>
      <c r="AB1379" s="48"/>
      <c r="AC1379" s="48"/>
      <c r="AD1379" s="48"/>
      <c r="AE1379" s="48"/>
      <c r="AF1379" s="48"/>
      <c r="AG1379" s="48"/>
      <c r="AH1379" s="48"/>
      <c r="AI1379" s="48"/>
    </row>
    <row r="1380">
      <c r="A1380" s="41"/>
      <c r="B1380" s="42" t="str">
        <f t="shared" si="1"/>
        <v/>
      </c>
      <c r="C1380" s="38" t="s">
        <v>4119</v>
      </c>
      <c r="D1380" s="43" t="s">
        <v>4120</v>
      </c>
      <c r="E1380" s="38" t="s">
        <v>3213</v>
      </c>
      <c r="F1380" s="38" t="s">
        <v>3427</v>
      </c>
      <c r="G1380" s="43" t="s">
        <v>60</v>
      </c>
      <c r="H1380" s="38" t="s">
        <v>3215</v>
      </c>
      <c r="I1380" s="43" t="s">
        <v>3428</v>
      </c>
      <c r="J1380" s="43" t="s">
        <v>4106</v>
      </c>
      <c r="K1380" s="43" t="s">
        <v>4121</v>
      </c>
      <c r="L1380" s="43" t="s">
        <v>4122</v>
      </c>
      <c r="M1380" s="43" t="s">
        <v>4123</v>
      </c>
      <c r="N1380" s="43" t="s">
        <v>4124</v>
      </c>
      <c r="O1380" s="38"/>
      <c r="P1380" s="38"/>
      <c r="Q1380" s="45">
        <v>44322.0</v>
      </c>
      <c r="R1380" s="46" t="str">
        <f>IFERROR(__xludf.DUMMYFUNCTION("if(isblank($A1380),"""",REGEXREPLACE($A1380,   "",?(\d),?"",  ""$1""&amp;""-""&amp;$H1380))"),"")</f>
        <v/>
      </c>
      <c r="S1380" s="47" t="b">
        <f t="shared" si="2"/>
        <v>0</v>
      </c>
      <c r="T1380" s="47" t="str">
        <f>IFERROR(__xludf.DUMMYFUNCTION("iferror(split(A1380,"","",TRUE,TRUE),"""")"),"")</f>
        <v/>
      </c>
      <c r="U1380" s="47"/>
      <c r="V1380" s="47"/>
      <c r="W1380" s="47"/>
      <c r="X1380" s="46" t="str">
        <f>IFERROR(__xludf.DUMMYFUNCTION("if(T1380="""","""",if($S1380,""Not aligned w/ a specific learning goal."",T1380&amp;"": ""&amp;vlookup(to_text(T1380),'1.Learning-Goals'!$A$3:$B$100,2,FALSE)))"),"")</f>
        <v/>
      </c>
      <c r="Y1380" s="46" t="str">
        <f>IFERROR(__xludf.DUMMYFUNCTION("if(U1380="""","""",if($S1380,""Not aligned w/ a specific learning goal."",U1380&amp;"": ""&amp;vlookup(to_text(U1380),'1.Learning-Goals'!$A$3:$B$100,2,FALSE)))"),"")</f>
        <v/>
      </c>
      <c r="Z1380" s="46" t="str">
        <f>IFERROR(__xludf.DUMMYFUNCTION("if(V1380="""","""",if($S1380,""Not aligned w/ a specific learning goal."",V1380&amp;"": ""&amp;vlookup(to_text(V1380),'1.Learning-Goals'!$A$3:$B$100,2,FALSE)))"),"")</f>
        <v/>
      </c>
      <c r="AA1380" s="46" t="str">
        <f>IFERROR(__xludf.DUMMYFUNCTION("if(W1380="""","""",if($S1380,""Not aligned w/ a specific learning goal."",W1380&amp;"": ""&amp;vlookup(to_text(W1380),'1.Learning-Goals'!$A$3:$B$100,2,FALSE)))"),"")</f>
        <v/>
      </c>
      <c r="AB1380" s="48"/>
      <c r="AC1380" s="48"/>
      <c r="AD1380" s="48"/>
      <c r="AE1380" s="48"/>
      <c r="AF1380" s="48"/>
      <c r="AG1380" s="48"/>
      <c r="AH1380" s="48"/>
      <c r="AI1380" s="48"/>
    </row>
    <row r="1381">
      <c r="A1381" s="41"/>
      <c r="B1381" s="42" t="str">
        <f t="shared" si="1"/>
        <v/>
      </c>
      <c r="C1381" s="38" t="s">
        <v>4125</v>
      </c>
      <c r="D1381" s="43" t="s">
        <v>4126</v>
      </c>
      <c r="E1381" s="38" t="s">
        <v>3213</v>
      </c>
      <c r="F1381" s="38" t="s">
        <v>3427</v>
      </c>
      <c r="G1381" s="43" t="s">
        <v>60</v>
      </c>
      <c r="H1381" s="38" t="s">
        <v>3215</v>
      </c>
      <c r="I1381" s="43" t="s">
        <v>3428</v>
      </c>
      <c r="J1381" s="43" t="s">
        <v>4106</v>
      </c>
      <c r="K1381" s="43" t="s">
        <v>4082</v>
      </c>
      <c r="L1381" s="43" t="s">
        <v>4083</v>
      </c>
      <c r="M1381" s="43" t="s">
        <v>4084</v>
      </c>
      <c r="N1381" s="43"/>
      <c r="O1381" s="38"/>
      <c r="P1381" s="38"/>
      <c r="Q1381" s="45">
        <v>44322.0</v>
      </c>
      <c r="R1381" s="46" t="str">
        <f>IFERROR(__xludf.DUMMYFUNCTION("if(isblank($A1381),"""",REGEXREPLACE($A1381,   "",?(\d),?"",  ""$1""&amp;""-""&amp;$H1381))"),"")</f>
        <v/>
      </c>
      <c r="S1381" s="47" t="b">
        <f t="shared" si="2"/>
        <v>0</v>
      </c>
      <c r="T1381" s="47" t="str">
        <f>IFERROR(__xludf.DUMMYFUNCTION("iferror(split(A1381,"","",TRUE,TRUE),"""")"),"")</f>
        <v/>
      </c>
      <c r="U1381" s="47"/>
      <c r="V1381" s="47"/>
      <c r="W1381" s="47"/>
      <c r="X1381" s="46" t="str">
        <f>IFERROR(__xludf.DUMMYFUNCTION("if(T1381="""","""",if($S1381,""Not aligned w/ a specific learning goal."",T1381&amp;"": ""&amp;vlookup(to_text(T1381),'1.Learning-Goals'!$A$3:$B$100,2,FALSE)))"),"")</f>
        <v/>
      </c>
      <c r="Y1381" s="46" t="str">
        <f>IFERROR(__xludf.DUMMYFUNCTION("if(U1381="""","""",if($S1381,""Not aligned w/ a specific learning goal."",U1381&amp;"": ""&amp;vlookup(to_text(U1381),'1.Learning-Goals'!$A$3:$B$100,2,FALSE)))"),"")</f>
        <v/>
      </c>
      <c r="Z1381" s="46" t="str">
        <f>IFERROR(__xludf.DUMMYFUNCTION("if(V1381="""","""",if($S1381,""Not aligned w/ a specific learning goal."",V1381&amp;"": ""&amp;vlookup(to_text(V1381),'1.Learning-Goals'!$A$3:$B$100,2,FALSE)))"),"")</f>
        <v/>
      </c>
      <c r="AA1381" s="46" t="str">
        <f>IFERROR(__xludf.DUMMYFUNCTION("if(W1381="""","""",if($S1381,""Not aligned w/ a specific learning goal."",W1381&amp;"": ""&amp;vlookup(to_text(W1381),'1.Learning-Goals'!$A$3:$B$100,2,FALSE)))"),"")</f>
        <v/>
      </c>
      <c r="AB1381" s="48"/>
      <c r="AC1381" s="48"/>
      <c r="AD1381" s="48"/>
      <c r="AE1381" s="48"/>
      <c r="AF1381" s="48"/>
      <c r="AG1381" s="48"/>
      <c r="AH1381" s="48"/>
      <c r="AI1381" s="48"/>
    </row>
    <row r="1382">
      <c r="A1382" s="41"/>
      <c r="B1382" s="42" t="str">
        <f t="shared" si="1"/>
        <v/>
      </c>
      <c r="C1382" s="38" t="s">
        <v>4127</v>
      </c>
      <c r="D1382" s="43" t="s">
        <v>4128</v>
      </c>
      <c r="E1382" s="38" t="s">
        <v>3213</v>
      </c>
      <c r="F1382" s="38" t="s">
        <v>3427</v>
      </c>
      <c r="G1382" s="43" t="s">
        <v>65</v>
      </c>
      <c r="H1382" s="38" t="s">
        <v>3215</v>
      </c>
      <c r="I1382" s="43" t="s">
        <v>3428</v>
      </c>
      <c r="J1382" s="43" t="s">
        <v>4106</v>
      </c>
      <c r="K1382" s="43" t="s">
        <v>4129</v>
      </c>
      <c r="L1382" s="43" t="s">
        <v>4130</v>
      </c>
      <c r="M1382" s="43" t="s">
        <v>4131</v>
      </c>
      <c r="N1382" s="43"/>
      <c r="O1382" s="38"/>
      <c r="P1382" s="38"/>
      <c r="Q1382" s="45">
        <v>44451.0</v>
      </c>
      <c r="R1382" s="46" t="str">
        <f>IFERROR(__xludf.DUMMYFUNCTION("if(isblank($A1382),"""",REGEXREPLACE($A1382,   "",?(\d),?"",  ""$1""&amp;""-""&amp;$H1382))"),"")</f>
        <v/>
      </c>
      <c r="S1382" s="47" t="b">
        <f t="shared" si="2"/>
        <v>0</v>
      </c>
      <c r="T1382" s="47" t="str">
        <f>IFERROR(__xludf.DUMMYFUNCTION("iferror(split(A1382,"","",TRUE,TRUE),"""")"),"")</f>
        <v/>
      </c>
      <c r="U1382" s="47"/>
      <c r="V1382" s="47"/>
      <c r="W1382" s="47"/>
      <c r="X1382" s="46" t="str">
        <f>IFERROR(__xludf.DUMMYFUNCTION("if(T1382="""","""",if($S1382,""Not aligned w/ a specific learning goal."",T1382&amp;"": ""&amp;vlookup(to_text(T1382),'1.Learning-Goals'!$A$3:$B$100,2,FALSE)))"),"")</f>
        <v/>
      </c>
      <c r="Y1382" s="46" t="str">
        <f>IFERROR(__xludf.DUMMYFUNCTION("if(U1382="""","""",if($S1382,""Not aligned w/ a specific learning goal."",U1382&amp;"": ""&amp;vlookup(to_text(U1382),'1.Learning-Goals'!$A$3:$B$100,2,FALSE)))"),"")</f>
        <v/>
      </c>
      <c r="Z1382" s="46" t="str">
        <f>IFERROR(__xludf.DUMMYFUNCTION("if(V1382="""","""",if($S1382,""Not aligned w/ a specific learning goal."",V1382&amp;"": ""&amp;vlookup(to_text(V1382),'1.Learning-Goals'!$A$3:$B$100,2,FALSE)))"),"")</f>
        <v/>
      </c>
      <c r="AA1382" s="46" t="str">
        <f>IFERROR(__xludf.DUMMYFUNCTION("if(W1382="""","""",if($S1382,""Not aligned w/ a specific learning goal."",W1382&amp;"": ""&amp;vlookup(to_text(W1382),'1.Learning-Goals'!$A$3:$B$100,2,FALSE)))"),"")</f>
        <v/>
      </c>
      <c r="AB1382" s="48"/>
      <c r="AC1382" s="48"/>
      <c r="AD1382" s="48"/>
      <c r="AE1382" s="48"/>
      <c r="AF1382" s="48"/>
      <c r="AG1382" s="48"/>
      <c r="AH1382" s="48"/>
      <c r="AI1382" s="48"/>
    </row>
    <row r="1383">
      <c r="A1383" s="41"/>
      <c r="B1383" s="42" t="str">
        <f t="shared" si="1"/>
        <v/>
      </c>
      <c r="C1383" s="38" t="s">
        <v>4132</v>
      </c>
      <c r="D1383" s="43" t="s">
        <v>4133</v>
      </c>
      <c r="E1383" s="38" t="s">
        <v>3213</v>
      </c>
      <c r="F1383" s="38" t="s">
        <v>3427</v>
      </c>
      <c r="G1383" s="43" t="s">
        <v>60</v>
      </c>
      <c r="H1383" s="38" t="s">
        <v>3215</v>
      </c>
      <c r="I1383" s="43" t="s">
        <v>3428</v>
      </c>
      <c r="J1383" s="43" t="s">
        <v>4134</v>
      </c>
      <c r="K1383" s="43" t="s">
        <v>4121</v>
      </c>
      <c r="L1383" s="43" t="s">
        <v>4122</v>
      </c>
      <c r="M1383" s="43" t="s">
        <v>4123</v>
      </c>
      <c r="N1383" s="43" t="s">
        <v>4124</v>
      </c>
      <c r="O1383" s="38"/>
      <c r="P1383" s="38"/>
      <c r="Q1383" s="45">
        <v>44322.0</v>
      </c>
      <c r="R1383" s="46" t="str">
        <f>IFERROR(__xludf.DUMMYFUNCTION("if(isblank($A1383),"""",REGEXREPLACE($A1383,   "",?(\d),?"",  ""$1""&amp;""-""&amp;$H1383))"),"")</f>
        <v/>
      </c>
      <c r="S1383" s="47" t="b">
        <f t="shared" si="2"/>
        <v>0</v>
      </c>
      <c r="T1383" s="47" t="str">
        <f>IFERROR(__xludf.DUMMYFUNCTION("iferror(split(A1383,"","",TRUE,TRUE),"""")"),"")</f>
        <v/>
      </c>
      <c r="U1383" s="47"/>
      <c r="V1383" s="47"/>
      <c r="W1383" s="47"/>
      <c r="X1383" s="46" t="str">
        <f>IFERROR(__xludf.DUMMYFUNCTION("if(T1383="""","""",if($S1383,""Not aligned w/ a specific learning goal."",T1383&amp;"": ""&amp;vlookup(to_text(T1383),'1.Learning-Goals'!$A$3:$B$100,2,FALSE)))"),"")</f>
        <v/>
      </c>
      <c r="Y1383" s="46" t="str">
        <f>IFERROR(__xludf.DUMMYFUNCTION("if(U1383="""","""",if($S1383,""Not aligned w/ a specific learning goal."",U1383&amp;"": ""&amp;vlookup(to_text(U1383),'1.Learning-Goals'!$A$3:$B$100,2,FALSE)))"),"")</f>
        <v/>
      </c>
      <c r="Z1383" s="46" t="str">
        <f>IFERROR(__xludf.DUMMYFUNCTION("if(V1383="""","""",if($S1383,""Not aligned w/ a specific learning goal."",V1383&amp;"": ""&amp;vlookup(to_text(V1383),'1.Learning-Goals'!$A$3:$B$100,2,FALSE)))"),"")</f>
        <v/>
      </c>
      <c r="AA1383" s="46" t="str">
        <f>IFERROR(__xludf.DUMMYFUNCTION("if(W1383="""","""",if($S1383,""Not aligned w/ a specific learning goal."",W1383&amp;"": ""&amp;vlookup(to_text(W1383),'1.Learning-Goals'!$A$3:$B$100,2,FALSE)))"),"")</f>
        <v/>
      </c>
      <c r="AB1383" s="48"/>
      <c r="AC1383" s="48"/>
      <c r="AD1383" s="48"/>
      <c r="AE1383" s="48"/>
      <c r="AF1383" s="48"/>
      <c r="AG1383" s="48"/>
      <c r="AH1383" s="48"/>
      <c r="AI1383" s="48"/>
    </row>
    <row r="1384">
      <c r="A1384" s="41"/>
      <c r="B1384" s="42" t="str">
        <f t="shared" si="1"/>
        <v/>
      </c>
      <c r="C1384" s="38" t="s">
        <v>4135</v>
      </c>
      <c r="D1384" s="43" t="s">
        <v>4136</v>
      </c>
      <c r="E1384" s="38" t="s">
        <v>3213</v>
      </c>
      <c r="F1384" s="38" t="s">
        <v>3427</v>
      </c>
      <c r="G1384" s="43" t="s">
        <v>60</v>
      </c>
      <c r="H1384" s="38" t="s">
        <v>3215</v>
      </c>
      <c r="I1384" s="43" t="s">
        <v>3428</v>
      </c>
      <c r="J1384" s="43" t="s">
        <v>4134</v>
      </c>
      <c r="K1384" s="43" t="s">
        <v>4113</v>
      </c>
      <c r="L1384" s="43" t="s">
        <v>4114</v>
      </c>
      <c r="M1384" s="43" t="s">
        <v>4115</v>
      </c>
      <c r="N1384" s="43" t="s">
        <v>4116</v>
      </c>
      <c r="O1384" s="38"/>
      <c r="P1384" s="38"/>
      <c r="Q1384" s="45">
        <v>44322.0</v>
      </c>
      <c r="R1384" s="46" t="str">
        <f>IFERROR(__xludf.DUMMYFUNCTION("if(isblank($A1384),"""",REGEXREPLACE($A1384,   "",?(\d),?"",  ""$1""&amp;""-""&amp;$H1384))"),"")</f>
        <v/>
      </c>
      <c r="S1384" s="47" t="b">
        <f t="shared" si="2"/>
        <v>0</v>
      </c>
      <c r="T1384" s="47" t="str">
        <f>IFERROR(__xludf.DUMMYFUNCTION("iferror(split(A1384,"","",TRUE,TRUE),"""")"),"")</f>
        <v/>
      </c>
      <c r="U1384" s="47"/>
      <c r="V1384" s="47"/>
      <c r="W1384" s="47"/>
      <c r="X1384" s="46" t="str">
        <f>IFERROR(__xludf.DUMMYFUNCTION("if(T1384="""","""",if($S1384,""Not aligned w/ a specific learning goal."",T1384&amp;"": ""&amp;vlookup(to_text(T1384),'1.Learning-Goals'!$A$3:$B$100,2,FALSE)))"),"")</f>
        <v/>
      </c>
      <c r="Y1384" s="46" t="str">
        <f>IFERROR(__xludf.DUMMYFUNCTION("if(U1384="""","""",if($S1384,""Not aligned w/ a specific learning goal."",U1384&amp;"": ""&amp;vlookup(to_text(U1384),'1.Learning-Goals'!$A$3:$B$100,2,FALSE)))"),"")</f>
        <v/>
      </c>
      <c r="Z1384" s="46" t="str">
        <f>IFERROR(__xludf.DUMMYFUNCTION("if(V1384="""","""",if($S1384,""Not aligned w/ a specific learning goal."",V1384&amp;"": ""&amp;vlookup(to_text(V1384),'1.Learning-Goals'!$A$3:$B$100,2,FALSE)))"),"")</f>
        <v/>
      </c>
      <c r="AA1384" s="46" t="str">
        <f>IFERROR(__xludf.DUMMYFUNCTION("if(W1384="""","""",if($S1384,""Not aligned w/ a specific learning goal."",W1384&amp;"": ""&amp;vlookup(to_text(W1384),'1.Learning-Goals'!$A$3:$B$100,2,FALSE)))"),"")</f>
        <v/>
      </c>
      <c r="AB1384" s="48"/>
      <c r="AC1384" s="48"/>
      <c r="AD1384" s="48"/>
      <c r="AE1384" s="48"/>
      <c r="AF1384" s="48"/>
      <c r="AG1384" s="48"/>
      <c r="AH1384" s="48"/>
      <c r="AI1384" s="48"/>
    </row>
    <row r="1385">
      <c r="A1385" s="41"/>
      <c r="B1385" s="42" t="str">
        <f t="shared" si="1"/>
        <v/>
      </c>
      <c r="C1385" s="38" t="s">
        <v>4137</v>
      </c>
      <c r="D1385" s="43" t="s">
        <v>4138</v>
      </c>
      <c r="E1385" s="38" t="s">
        <v>3213</v>
      </c>
      <c r="F1385" s="38" t="s">
        <v>3427</v>
      </c>
      <c r="G1385" s="43" t="s">
        <v>60</v>
      </c>
      <c r="H1385" s="38" t="s">
        <v>3215</v>
      </c>
      <c r="I1385" s="43" t="s">
        <v>3428</v>
      </c>
      <c r="J1385" s="43" t="s">
        <v>4134</v>
      </c>
      <c r="K1385" s="43" t="s">
        <v>4121</v>
      </c>
      <c r="L1385" s="43" t="s">
        <v>4122</v>
      </c>
      <c r="M1385" s="43" t="s">
        <v>4123</v>
      </c>
      <c r="N1385" s="43" t="s">
        <v>4124</v>
      </c>
      <c r="O1385" s="38"/>
      <c r="P1385" s="38"/>
      <c r="Q1385" s="45">
        <v>44322.0</v>
      </c>
      <c r="R1385" s="46" t="str">
        <f>IFERROR(__xludf.DUMMYFUNCTION("if(isblank($A1385),"""",REGEXREPLACE($A1385,   "",?(\d),?"",  ""$1""&amp;""-""&amp;$H1385))"),"")</f>
        <v/>
      </c>
      <c r="S1385" s="47" t="b">
        <f t="shared" si="2"/>
        <v>0</v>
      </c>
      <c r="T1385" s="47" t="str">
        <f>IFERROR(__xludf.DUMMYFUNCTION("iferror(split(A1385,"","",TRUE,TRUE),"""")"),"")</f>
        <v/>
      </c>
      <c r="U1385" s="47"/>
      <c r="V1385" s="47"/>
      <c r="W1385" s="47"/>
      <c r="X1385" s="46" t="str">
        <f>IFERROR(__xludf.DUMMYFUNCTION("if(T1385="""","""",if($S1385,""Not aligned w/ a specific learning goal."",T1385&amp;"": ""&amp;vlookup(to_text(T1385),'1.Learning-Goals'!$A$3:$B$100,2,FALSE)))"),"")</f>
        <v/>
      </c>
      <c r="Y1385" s="46" t="str">
        <f>IFERROR(__xludf.DUMMYFUNCTION("if(U1385="""","""",if($S1385,""Not aligned w/ a specific learning goal."",U1385&amp;"": ""&amp;vlookup(to_text(U1385),'1.Learning-Goals'!$A$3:$B$100,2,FALSE)))"),"")</f>
        <v/>
      </c>
      <c r="Z1385" s="46" t="str">
        <f>IFERROR(__xludf.DUMMYFUNCTION("if(V1385="""","""",if($S1385,""Not aligned w/ a specific learning goal."",V1385&amp;"": ""&amp;vlookup(to_text(V1385),'1.Learning-Goals'!$A$3:$B$100,2,FALSE)))"),"")</f>
        <v/>
      </c>
      <c r="AA1385" s="46" t="str">
        <f>IFERROR(__xludf.DUMMYFUNCTION("if(W1385="""","""",if($S1385,""Not aligned w/ a specific learning goal."",W1385&amp;"": ""&amp;vlookup(to_text(W1385),'1.Learning-Goals'!$A$3:$B$100,2,FALSE)))"),"")</f>
        <v/>
      </c>
      <c r="AB1385" s="48"/>
      <c r="AC1385" s="48"/>
      <c r="AD1385" s="48"/>
      <c r="AE1385" s="48"/>
      <c r="AF1385" s="48"/>
      <c r="AG1385" s="48"/>
      <c r="AH1385" s="48"/>
      <c r="AI1385" s="48"/>
    </row>
    <row r="1386">
      <c r="A1386" s="41"/>
      <c r="B1386" s="42" t="str">
        <f t="shared" si="1"/>
        <v/>
      </c>
      <c r="C1386" s="38" t="s">
        <v>4139</v>
      </c>
      <c r="D1386" s="43" t="s">
        <v>4140</v>
      </c>
      <c r="E1386" s="38" t="s">
        <v>3213</v>
      </c>
      <c r="F1386" s="38" t="s">
        <v>3427</v>
      </c>
      <c r="G1386" s="43" t="s">
        <v>65</v>
      </c>
      <c r="H1386" s="38" t="s">
        <v>3215</v>
      </c>
      <c r="I1386" s="43" t="s">
        <v>3428</v>
      </c>
      <c r="J1386" s="43" t="s">
        <v>4134</v>
      </c>
      <c r="K1386" s="43" t="s">
        <v>4052</v>
      </c>
      <c r="L1386" s="43" t="s">
        <v>4053</v>
      </c>
      <c r="M1386" s="43" t="s">
        <v>4054</v>
      </c>
      <c r="N1386" s="43" t="s">
        <v>4055</v>
      </c>
      <c r="O1386" s="38"/>
      <c r="P1386" s="38"/>
      <c r="Q1386" s="45">
        <v>44451.0</v>
      </c>
      <c r="R1386" s="46" t="str">
        <f>IFERROR(__xludf.DUMMYFUNCTION("if(isblank($A1386),"""",REGEXREPLACE($A1386,   "",?(\d),?"",  ""$1""&amp;""-""&amp;$H1386))"),"")</f>
        <v/>
      </c>
      <c r="S1386" s="47" t="b">
        <f t="shared" si="2"/>
        <v>0</v>
      </c>
      <c r="T1386" s="47" t="str">
        <f>IFERROR(__xludf.DUMMYFUNCTION("iferror(split(A1386,"","",TRUE,TRUE),"""")"),"")</f>
        <v/>
      </c>
      <c r="U1386" s="47"/>
      <c r="V1386" s="47"/>
      <c r="W1386" s="47"/>
      <c r="X1386" s="46" t="str">
        <f>IFERROR(__xludf.DUMMYFUNCTION("if(T1386="""","""",if($S1386,""Not aligned w/ a specific learning goal."",T1386&amp;"": ""&amp;vlookup(to_text(T1386),'1.Learning-Goals'!$A$3:$B$100,2,FALSE)))"),"")</f>
        <v/>
      </c>
      <c r="Y1386" s="46" t="str">
        <f>IFERROR(__xludf.DUMMYFUNCTION("if(U1386="""","""",if($S1386,""Not aligned w/ a specific learning goal."",U1386&amp;"": ""&amp;vlookup(to_text(U1386),'1.Learning-Goals'!$A$3:$B$100,2,FALSE)))"),"")</f>
        <v/>
      </c>
      <c r="Z1386" s="46" t="str">
        <f>IFERROR(__xludf.DUMMYFUNCTION("if(V1386="""","""",if($S1386,""Not aligned w/ a specific learning goal."",V1386&amp;"": ""&amp;vlookup(to_text(V1386),'1.Learning-Goals'!$A$3:$B$100,2,FALSE)))"),"")</f>
        <v/>
      </c>
      <c r="AA1386" s="46" t="str">
        <f>IFERROR(__xludf.DUMMYFUNCTION("if(W1386="""","""",if($S1386,""Not aligned w/ a specific learning goal."",W1386&amp;"": ""&amp;vlookup(to_text(W1386),'1.Learning-Goals'!$A$3:$B$100,2,FALSE)))"),"")</f>
        <v/>
      </c>
      <c r="AB1386" s="48"/>
      <c r="AC1386" s="48"/>
      <c r="AD1386" s="48"/>
      <c r="AE1386" s="48"/>
      <c r="AF1386" s="48"/>
      <c r="AG1386" s="48"/>
      <c r="AH1386" s="48"/>
      <c r="AI1386" s="48"/>
    </row>
    <row r="1387">
      <c r="A1387" s="41"/>
      <c r="B1387" s="42" t="str">
        <f t="shared" si="1"/>
        <v/>
      </c>
      <c r="C1387" s="38" t="s">
        <v>4141</v>
      </c>
      <c r="D1387" s="43" t="s">
        <v>4142</v>
      </c>
      <c r="E1387" s="38" t="s">
        <v>3213</v>
      </c>
      <c r="F1387" s="38" t="s">
        <v>3427</v>
      </c>
      <c r="G1387" s="43" t="s">
        <v>65</v>
      </c>
      <c r="H1387" s="38" t="s">
        <v>3215</v>
      </c>
      <c r="I1387" s="43" t="s">
        <v>3428</v>
      </c>
      <c r="J1387" s="43" t="s">
        <v>4134</v>
      </c>
      <c r="K1387" s="43" t="s">
        <v>4143</v>
      </c>
      <c r="L1387" s="43" t="s">
        <v>4144</v>
      </c>
      <c r="M1387" s="43" t="s">
        <v>4145</v>
      </c>
      <c r="N1387" s="43"/>
      <c r="O1387" s="38"/>
      <c r="P1387" s="38"/>
      <c r="Q1387" s="45">
        <v>44451.0</v>
      </c>
      <c r="R1387" s="46" t="str">
        <f>IFERROR(__xludf.DUMMYFUNCTION("if(isblank($A1387),"""",REGEXREPLACE($A1387,   "",?(\d),?"",  ""$1""&amp;""-""&amp;$H1387))"),"")</f>
        <v/>
      </c>
      <c r="S1387" s="47" t="b">
        <f t="shared" si="2"/>
        <v>0</v>
      </c>
      <c r="T1387" s="47" t="str">
        <f>IFERROR(__xludf.DUMMYFUNCTION("iferror(split(A1387,"","",TRUE,TRUE),"""")"),"")</f>
        <v/>
      </c>
      <c r="U1387" s="47"/>
      <c r="V1387" s="47"/>
      <c r="W1387" s="47"/>
      <c r="X1387" s="46" t="str">
        <f>IFERROR(__xludf.DUMMYFUNCTION("if(T1387="""","""",if($S1387,""Not aligned w/ a specific learning goal."",T1387&amp;"": ""&amp;vlookup(to_text(T1387),'1.Learning-Goals'!$A$3:$B$100,2,FALSE)))"),"")</f>
        <v/>
      </c>
      <c r="Y1387" s="46" t="str">
        <f>IFERROR(__xludf.DUMMYFUNCTION("if(U1387="""","""",if($S1387,""Not aligned w/ a specific learning goal."",U1387&amp;"": ""&amp;vlookup(to_text(U1387),'1.Learning-Goals'!$A$3:$B$100,2,FALSE)))"),"")</f>
        <v/>
      </c>
      <c r="Z1387" s="46" t="str">
        <f>IFERROR(__xludf.DUMMYFUNCTION("if(V1387="""","""",if($S1387,""Not aligned w/ a specific learning goal."",V1387&amp;"": ""&amp;vlookup(to_text(V1387),'1.Learning-Goals'!$A$3:$B$100,2,FALSE)))"),"")</f>
        <v/>
      </c>
      <c r="AA1387" s="46" t="str">
        <f>IFERROR(__xludf.DUMMYFUNCTION("if(W1387="""","""",if($S1387,""Not aligned w/ a specific learning goal."",W1387&amp;"": ""&amp;vlookup(to_text(W1387),'1.Learning-Goals'!$A$3:$B$100,2,FALSE)))"),"")</f>
        <v/>
      </c>
      <c r="AB1387" s="48"/>
      <c r="AC1387" s="48"/>
      <c r="AD1387" s="48"/>
      <c r="AE1387" s="48"/>
      <c r="AF1387" s="48"/>
      <c r="AG1387" s="48"/>
      <c r="AH1387" s="48"/>
      <c r="AI1387" s="48"/>
    </row>
    <row r="1388">
      <c r="A1388" s="41"/>
      <c r="B1388" s="42" t="str">
        <f t="shared" si="1"/>
        <v/>
      </c>
      <c r="C1388" s="38" t="s">
        <v>4146</v>
      </c>
      <c r="D1388" s="43" t="s">
        <v>4147</v>
      </c>
      <c r="E1388" s="38" t="s">
        <v>3213</v>
      </c>
      <c r="F1388" s="38" t="s">
        <v>3427</v>
      </c>
      <c r="G1388" s="43" t="s">
        <v>65</v>
      </c>
      <c r="H1388" s="38" t="s">
        <v>3215</v>
      </c>
      <c r="I1388" s="43" t="s">
        <v>3428</v>
      </c>
      <c r="J1388" s="43" t="s">
        <v>4134</v>
      </c>
      <c r="K1388" s="43" t="s">
        <v>4143</v>
      </c>
      <c r="L1388" s="43" t="s">
        <v>4144</v>
      </c>
      <c r="M1388" s="43" t="s">
        <v>4145</v>
      </c>
      <c r="N1388" s="43"/>
      <c r="O1388" s="38"/>
      <c r="P1388" s="38"/>
      <c r="Q1388" s="45">
        <v>44451.0</v>
      </c>
      <c r="R1388" s="46" t="str">
        <f>IFERROR(__xludf.DUMMYFUNCTION("if(isblank($A1388),"""",REGEXREPLACE($A1388,   "",?(\d),?"",  ""$1""&amp;""-""&amp;$H1388))"),"")</f>
        <v/>
      </c>
      <c r="S1388" s="47" t="b">
        <f t="shared" si="2"/>
        <v>0</v>
      </c>
      <c r="T1388" s="47" t="str">
        <f>IFERROR(__xludf.DUMMYFUNCTION("iferror(split(A1388,"","",TRUE,TRUE),"""")"),"")</f>
        <v/>
      </c>
      <c r="U1388" s="47"/>
      <c r="V1388" s="47"/>
      <c r="W1388" s="47"/>
      <c r="X1388" s="46" t="str">
        <f>IFERROR(__xludf.DUMMYFUNCTION("if(T1388="""","""",if($S1388,""Not aligned w/ a specific learning goal."",T1388&amp;"": ""&amp;vlookup(to_text(T1388),'1.Learning-Goals'!$A$3:$B$100,2,FALSE)))"),"")</f>
        <v/>
      </c>
      <c r="Y1388" s="46" t="str">
        <f>IFERROR(__xludf.DUMMYFUNCTION("if(U1388="""","""",if($S1388,""Not aligned w/ a specific learning goal."",U1388&amp;"": ""&amp;vlookup(to_text(U1388),'1.Learning-Goals'!$A$3:$B$100,2,FALSE)))"),"")</f>
        <v/>
      </c>
      <c r="Z1388" s="46" t="str">
        <f>IFERROR(__xludf.DUMMYFUNCTION("if(V1388="""","""",if($S1388,""Not aligned w/ a specific learning goal."",V1388&amp;"": ""&amp;vlookup(to_text(V1388),'1.Learning-Goals'!$A$3:$B$100,2,FALSE)))"),"")</f>
        <v/>
      </c>
      <c r="AA1388" s="46" t="str">
        <f>IFERROR(__xludf.DUMMYFUNCTION("if(W1388="""","""",if($S1388,""Not aligned w/ a specific learning goal."",W1388&amp;"": ""&amp;vlookup(to_text(W1388),'1.Learning-Goals'!$A$3:$B$100,2,FALSE)))"),"")</f>
        <v/>
      </c>
      <c r="AB1388" s="48"/>
      <c r="AC1388" s="48"/>
      <c r="AD1388" s="48"/>
      <c r="AE1388" s="48"/>
      <c r="AF1388" s="48"/>
      <c r="AG1388" s="48"/>
      <c r="AH1388" s="48"/>
      <c r="AI1388" s="48"/>
    </row>
    <row r="1389">
      <c r="A1389" s="41"/>
      <c r="B1389" s="42" t="str">
        <f t="shared" si="1"/>
        <v/>
      </c>
      <c r="C1389" s="38" t="s">
        <v>4148</v>
      </c>
      <c r="D1389" s="43" t="s">
        <v>4149</v>
      </c>
      <c r="E1389" s="38" t="s">
        <v>3213</v>
      </c>
      <c r="F1389" s="38" t="s">
        <v>3427</v>
      </c>
      <c r="G1389" s="43" t="s">
        <v>65</v>
      </c>
      <c r="H1389" s="38" t="s">
        <v>3215</v>
      </c>
      <c r="I1389" s="43" t="s">
        <v>3428</v>
      </c>
      <c r="J1389" s="43" t="s">
        <v>4134</v>
      </c>
      <c r="K1389" s="43" t="s">
        <v>4150</v>
      </c>
      <c r="L1389" s="43" t="s">
        <v>4151</v>
      </c>
      <c r="M1389" s="43" t="s">
        <v>4152</v>
      </c>
      <c r="N1389" s="43" t="s">
        <v>4153</v>
      </c>
      <c r="O1389" s="38"/>
      <c r="P1389" s="38"/>
      <c r="Q1389" s="45">
        <v>44451.0</v>
      </c>
      <c r="R1389" s="46" t="str">
        <f>IFERROR(__xludf.DUMMYFUNCTION("if(isblank($A1389),"""",REGEXREPLACE($A1389,   "",?(\d),?"",  ""$1""&amp;""-""&amp;$H1389))"),"")</f>
        <v/>
      </c>
      <c r="S1389" s="47" t="b">
        <f t="shared" si="2"/>
        <v>0</v>
      </c>
      <c r="T1389" s="47" t="str">
        <f>IFERROR(__xludf.DUMMYFUNCTION("iferror(split(A1389,"","",TRUE,TRUE),"""")"),"")</f>
        <v/>
      </c>
      <c r="U1389" s="47"/>
      <c r="V1389" s="47"/>
      <c r="W1389" s="47"/>
      <c r="X1389" s="46" t="str">
        <f>IFERROR(__xludf.DUMMYFUNCTION("if(T1389="""","""",if($S1389,""Not aligned w/ a specific learning goal."",T1389&amp;"": ""&amp;vlookup(to_text(T1389),'1.Learning-Goals'!$A$3:$B$100,2,FALSE)))"),"")</f>
        <v/>
      </c>
      <c r="Y1389" s="46" t="str">
        <f>IFERROR(__xludf.DUMMYFUNCTION("if(U1389="""","""",if($S1389,""Not aligned w/ a specific learning goal."",U1389&amp;"": ""&amp;vlookup(to_text(U1389),'1.Learning-Goals'!$A$3:$B$100,2,FALSE)))"),"")</f>
        <v/>
      </c>
      <c r="Z1389" s="46" t="str">
        <f>IFERROR(__xludf.DUMMYFUNCTION("if(V1389="""","""",if($S1389,""Not aligned w/ a specific learning goal."",V1389&amp;"": ""&amp;vlookup(to_text(V1389),'1.Learning-Goals'!$A$3:$B$100,2,FALSE)))"),"")</f>
        <v/>
      </c>
      <c r="AA1389" s="46" t="str">
        <f>IFERROR(__xludf.DUMMYFUNCTION("if(W1389="""","""",if($S1389,""Not aligned w/ a specific learning goal."",W1389&amp;"": ""&amp;vlookup(to_text(W1389),'1.Learning-Goals'!$A$3:$B$100,2,FALSE)))"),"")</f>
        <v/>
      </c>
      <c r="AB1389" s="48"/>
      <c r="AC1389" s="48"/>
      <c r="AD1389" s="48"/>
      <c r="AE1389" s="48"/>
      <c r="AF1389" s="48"/>
      <c r="AG1389" s="48"/>
      <c r="AH1389" s="48"/>
      <c r="AI1389" s="48"/>
    </row>
    <row r="1390">
      <c r="A1390" s="41"/>
      <c r="B1390" s="42" t="str">
        <f t="shared" si="1"/>
        <v/>
      </c>
      <c r="C1390" s="38" t="s">
        <v>4154</v>
      </c>
      <c r="D1390" s="43" t="s">
        <v>4155</v>
      </c>
      <c r="E1390" s="38" t="s">
        <v>3213</v>
      </c>
      <c r="F1390" s="38" t="s">
        <v>3427</v>
      </c>
      <c r="G1390" s="43" t="s">
        <v>65</v>
      </c>
      <c r="H1390" s="38" t="s">
        <v>3215</v>
      </c>
      <c r="I1390" s="43" t="s">
        <v>3428</v>
      </c>
      <c r="J1390" s="43" t="s">
        <v>4156</v>
      </c>
      <c r="K1390" s="43" t="s">
        <v>4157</v>
      </c>
      <c r="L1390" s="43" t="s">
        <v>4158</v>
      </c>
      <c r="M1390" s="43" t="s">
        <v>4159</v>
      </c>
      <c r="N1390" s="43" t="s">
        <v>4160</v>
      </c>
      <c r="O1390" s="38"/>
      <c r="P1390" s="38"/>
      <c r="Q1390" s="45">
        <v>44451.0</v>
      </c>
      <c r="R1390" s="46" t="str">
        <f>IFERROR(__xludf.DUMMYFUNCTION("if(isblank($A1390),"""",REGEXREPLACE($A1390,   "",?(\d),?"",  ""$1""&amp;""-""&amp;$H1390))"),"")</f>
        <v/>
      </c>
      <c r="S1390" s="47" t="b">
        <f t="shared" si="2"/>
        <v>0</v>
      </c>
      <c r="T1390" s="47" t="str">
        <f>IFERROR(__xludf.DUMMYFUNCTION("iferror(split(A1390,"","",TRUE,TRUE),"""")"),"")</f>
        <v/>
      </c>
      <c r="U1390" s="47"/>
      <c r="V1390" s="47"/>
      <c r="W1390" s="47"/>
      <c r="X1390" s="46" t="str">
        <f>IFERROR(__xludf.DUMMYFUNCTION("if(T1390="""","""",if($S1390,""Not aligned w/ a specific learning goal."",T1390&amp;"": ""&amp;vlookup(to_text(T1390),'1.Learning-Goals'!$A$3:$B$100,2,FALSE)))"),"")</f>
        <v/>
      </c>
      <c r="Y1390" s="46" t="str">
        <f>IFERROR(__xludf.DUMMYFUNCTION("if(U1390="""","""",if($S1390,""Not aligned w/ a specific learning goal."",U1390&amp;"": ""&amp;vlookup(to_text(U1390),'1.Learning-Goals'!$A$3:$B$100,2,FALSE)))"),"")</f>
        <v/>
      </c>
      <c r="Z1390" s="46" t="str">
        <f>IFERROR(__xludf.DUMMYFUNCTION("if(V1390="""","""",if($S1390,""Not aligned w/ a specific learning goal."",V1390&amp;"": ""&amp;vlookup(to_text(V1390),'1.Learning-Goals'!$A$3:$B$100,2,FALSE)))"),"")</f>
        <v/>
      </c>
      <c r="AA1390" s="46" t="str">
        <f>IFERROR(__xludf.DUMMYFUNCTION("if(W1390="""","""",if($S1390,""Not aligned w/ a specific learning goal."",W1390&amp;"": ""&amp;vlookup(to_text(W1390),'1.Learning-Goals'!$A$3:$B$100,2,FALSE)))"),"")</f>
        <v/>
      </c>
      <c r="AB1390" s="48"/>
      <c r="AC1390" s="48"/>
      <c r="AD1390" s="48"/>
      <c r="AE1390" s="48"/>
      <c r="AF1390" s="48"/>
      <c r="AG1390" s="48"/>
      <c r="AH1390" s="48"/>
      <c r="AI1390" s="48"/>
    </row>
    <row r="1391">
      <c r="A1391" s="41"/>
      <c r="B1391" s="42" t="str">
        <f t="shared" si="1"/>
        <v/>
      </c>
      <c r="C1391" s="38" t="s">
        <v>4161</v>
      </c>
      <c r="D1391" s="43" t="s">
        <v>4162</v>
      </c>
      <c r="E1391" s="38" t="s">
        <v>3213</v>
      </c>
      <c r="F1391" s="38" t="s">
        <v>3427</v>
      </c>
      <c r="G1391" s="43" t="s">
        <v>60</v>
      </c>
      <c r="H1391" s="38" t="s">
        <v>3215</v>
      </c>
      <c r="I1391" s="43" t="s">
        <v>3428</v>
      </c>
      <c r="J1391" s="43" t="s">
        <v>4163</v>
      </c>
      <c r="K1391" s="43" t="s">
        <v>4164</v>
      </c>
      <c r="L1391" s="43" t="s">
        <v>4165</v>
      </c>
      <c r="M1391" s="43" t="s">
        <v>4166</v>
      </c>
      <c r="N1391" s="43"/>
      <c r="O1391" s="38"/>
      <c r="P1391" s="38"/>
      <c r="Q1391" s="45">
        <v>44322.0</v>
      </c>
      <c r="R1391" s="46" t="str">
        <f>IFERROR(__xludf.DUMMYFUNCTION("if(isblank($A1391),"""",REGEXREPLACE($A1391,   "",?(\d),?"",  ""$1""&amp;""-""&amp;$H1391))"),"")</f>
        <v/>
      </c>
      <c r="S1391" s="47" t="b">
        <f t="shared" si="2"/>
        <v>0</v>
      </c>
      <c r="T1391" s="47" t="str">
        <f>IFERROR(__xludf.DUMMYFUNCTION("iferror(split(A1391,"","",TRUE,TRUE),"""")"),"")</f>
        <v/>
      </c>
      <c r="U1391" s="47"/>
      <c r="V1391" s="47"/>
      <c r="W1391" s="47"/>
      <c r="X1391" s="46" t="str">
        <f>IFERROR(__xludf.DUMMYFUNCTION("if(T1391="""","""",if($S1391,""Not aligned w/ a specific learning goal."",T1391&amp;"": ""&amp;vlookup(to_text(T1391),'1.Learning-Goals'!$A$3:$B$100,2,FALSE)))"),"")</f>
        <v/>
      </c>
      <c r="Y1391" s="46" t="str">
        <f>IFERROR(__xludf.DUMMYFUNCTION("if(U1391="""","""",if($S1391,""Not aligned w/ a specific learning goal."",U1391&amp;"": ""&amp;vlookup(to_text(U1391),'1.Learning-Goals'!$A$3:$B$100,2,FALSE)))"),"")</f>
        <v/>
      </c>
      <c r="Z1391" s="46" t="str">
        <f>IFERROR(__xludf.DUMMYFUNCTION("if(V1391="""","""",if($S1391,""Not aligned w/ a specific learning goal."",V1391&amp;"": ""&amp;vlookup(to_text(V1391),'1.Learning-Goals'!$A$3:$B$100,2,FALSE)))"),"")</f>
        <v/>
      </c>
      <c r="AA1391" s="46" t="str">
        <f>IFERROR(__xludf.DUMMYFUNCTION("if(W1391="""","""",if($S1391,""Not aligned w/ a specific learning goal."",W1391&amp;"": ""&amp;vlookup(to_text(W1391),'1.Learning-Goals'!$A$3:$B$100,2,FALSE)))"),"")</f>
        <v/>
      </c>
      <c r="AB1391" s="48"/>
      <c r="AC1391" s="48"/>
      <c r="AD1391" s="48"/>
      <c r="AE1391" s="48"/>
      <c r="AF1391" s="48"/>
      <c r="AG1391" s="48"/>
      <c r="AH1391" s="48"/>
      <c r="AI1391" s="48"/>
    </row>
    <row r="1392">
      <c r="A1392" s="41"/>
      <c r="B1392" s="42" t="str">
        <f t="shared" si="1"/>
        <v/>
      </c>
      <c r="C1392" s="38" t="s">
        <v>4167</v>
      </c>
      <c r="D1392" s="43" t="s">
        <v>4168</v>
      </c>
      <c r="E1392" s="38" t="s">
        <v>3213</v>
      </c>
      <c r="F1392" s="38" t="s">
        <v>3427</v>
      </c>
      <c r="G1392" s="43" t="s">
        <v>65</v>
      </c>
      <c r="H1392" s="38" t="s">
        <v>3215</v>
      </c>
      <c r="I1392" s="43" t="s">
        <v>3428</v>
      </c>
      <c r="J1392" s="43" t="s">
        <v>4163</v>
      </c>
      <c r="K1392" s="43" t="s">
        <v>4169</v>
      </c>
      <c r="L1392" s="43" t="s">
        <v>4170</v>
      </c>
      <c r="M1392" s="43" t="s">
        <v>4171</v>
      </c>
      <c r="N1392" s="43"/>
      <c r="O1392" s="38"/>
      <c r="P1392" s="38"/>
      <c r="Q1392" s="45">
        <v>44451.0</v>
      </c>
      <c r="R1392" s="46" t="str">
        <f>IFERROR(__xludf.DUMMYFUNCTION("if(isblank($A1392),"""",REGEXREPLACE($A1392,   "",?(\d),?"",  ""$1""&amp;""-""&amp;$H1392))"),"")</f>
        <v/>
      </c>
      <c r="S1392" s="47" t="b">
        <f t="shared" si="2"/>
        <v>0</v>
      </c>
      <c r="T1392" s="47" t="str">
        <f>IFERROR(__xludf.DUMMYFUNCTION("iferror(split(A1392,"","",TRUE,TRUE),"""")"),"")</f>
        <v/>
      </c>
      <c r="U1392" s="47"/>
      <c r="V1392" s="47"/>
      <c r="W1392" s="47"/>
      <c r="X1392" s="46" t="str">
        <f>IFERROR(__xludf.DUMMYFUNCTION("if(T1392="""","""",if($S1392,""Not aligned w/ a specific learning goal."",T1392&amp;"": ""&amp;vlookup(to_text(T1392),'1.Learning-Goals'!$A$3:$B$100,2,FALSE)))"),"")</f>
        <v/>
      </c>
      <c r="Y1392" s="46" t="str">
        <f>IFERROR(__xludf.DUMMYFUNCTION("if(U1392="""","""",if($S1392,""Not aligned w/ a specific learning goal."",U1392&amp;"": ""&amp;vlookup(to_text(U1392),'1.Learning-Goals'!$A$3:$B$100,2,FALSE)))"),"")</f>
        <v/>
      </c>
      <c r="Z1392" s="46" t="str">
        <f>IFERROR(__xludf.DUMMYFUNCTION("if(V1392="""","""",if($S1392,""Not aligned w/ a specific learning goal."",V1392&amp;"": ""&amp;vlookup(to_text(V1392),'1.Learning-Goals'!$A$3:$B$100,2,FALSE)))"),"")</f>
        <v/>
      </c>
      <c r="AA1392" s="46" t="str">
        <f>IFERROR(__xludf.DUMMYFUNCTION("if(W1392="""","""",if($S1392,""Not aligned w/ a specific learning goal."",W1392&amp;"": ""&amp;vlookup(to_text(W1392),'1.Learning-Goals'!$A$3:$B$100,2,FALSE)))"),"")</f>
        <v/>
      </c>
      <c r="AB1392" s="48"/>
      <c r="AC1392" s="48"/>
      <c r="AD1392" s="48"/>
      <c r="AE1392" s="48"/>
      <c r="AF1392" s="48"/>
      <c r="AG1392" s="48"/>
      <c r="AH1392" s="48"/>
      <c r="AI1392" s="48"/>
    </row>
    <row r="1393">
      <c r="A1393" s="41"/>
      <c r="B1393" s="42" t="str">
        <f t="shared" si="1"/>
        <v/>
      </c>
      <c r="C1393" s="38" t="s">
        <v>4172</v>
      </c>
      <c r="D1393" s="43" t="s">
        <v>4173</v>
      </c>
      <c r="E1393" s="38" t="s">
        <v>3213</v>
      </c>
      <c r="F1393" s="38" t="s">
        <v>3427</v>
      </c>
      <c r="G1393" s="43" t="s">
        <v>65</v>
      </c>
      <c r="H1393" s="38" t="s">
        <v>3215</v>
      </c>
      <c r="I1393" s="43" t="s">
        <v>3428</v>
      </c>
      <c r="J1393" s="43" t="s">
        <v>4163</v>
      </c>
      <c r="K1393" s="43" t="s">
        <v>4174</v>
      </c>
      <c r="L1393" s="43" t="s">
        <v>4175</v>
      </c>
      <c r="M1393" s="43" t="s">
        <v>4176</v>
      </c>
      <c r="N1393" s="43"/>
      <c r="O1393" s="38"/>
      <c r="P1393" s="38"/>
      <c r="Q1393" s="45">
        <v>44451.0</v>
      </c>
      <c r="R1393" s="46" t="str">
        <f>IFERROR(__xludf.DUMMYFUNCTION("if(isblank($A1393),"""",REGEXREPLACE($A1393,   "",?(\d),?"",  ""$1""&amp;""-""&amp;$H1393))"),"")</f>
        <v/>
      </c>
      <c r="S1393" s="47" t="b">
        <f t="shared" si="2"/>
        <v>0</v>
      </c>
      <c r="T1393" s="47" t="str">
        <f>IFERROR(__xludf.DUMMYFUNCTION("iferror(split(A1393,"","",TRUE,TRUE),"""")"),"")</f>
        <v/>
      </c>
      <c r="U1393" s="47"/>
      <c r="V1393" s="47"/>
      <c r="W1393" s="47"/>
      <c r="X1393" s="46" t="str">
        <f>IFERROR(__xludf.DUMMYFUNCTION("if(T1393="""","""",if($S1393,""Not aligned w/ a specific learning goal."",T1393&amp;"": ""&amp;vlookup(to_text(T1393),'1.Learning-Goals'!$A$3:$B$100,2,FALSE)))"),"")</f>
        <v/>
      </c>
      <c r="Y1393" s="46" t="str">
        <f>IFERROR(__xludf.DUMMYFUNCTION("if(U1393="""","""",if($S1393,""Not aligned w/ a specific learning goal."",U1393&amp;"": ""&amp;vlookup(to_text(U1393),'1.Learning-Goals'!$A$3:$B$100,2,FALSE)))"),"")</f>
        <v/>
      </c>
      <c r="Z1393" s="46" t="str">
        <f>IFERROR(__xludf.DUMMYFUNCTION("if(V1393="""","""",if($S1393,""Not aligned w/ a specific learning goal."",V1393&amp;"": ""&amp;vlookup(to_text(V1393),'1.Learning-Goals'!$A$3:$B$100,2,FALSE)))"),"")</f>
        <v/>
      </c>
      <c r="AA1393" s="46" t="str">
        <f>IFERROR(__xludf.DUMMYFUNCTION("if(W1393="""","""",if($S1393,""Not aligned w/ a specific learning goal."",W1393&amp;"": ""&amp;vlookup(to_text(W1393),'1.Learning-Goals'!$A$3:$B$100,2,FALSE)))"),"")</f>
        <v/>
      </c>
      <c r="AB1393" s="48"/>
      <c r="AC1393" s="48"/>
      <c r="AD1393" s="48"/>
      <c r="AE1393" s="48"/>
      <c r="AF1393" s="48"/>
      <c r="AG1393" s="48"/>
      <c r="AH1393" s="48"/>
      <c r="AI1393" s="48"/>
    </row>
    <row r="1394">
      <c r="A1394" s="41"/>
      <c r="B1394" s="42" t="str">
        <f t="shared" si="1"/>
        <v/>
      </c>
      <c r="C1394" s="38" t="s">
        <v>4177</v>
      </c>
      <c r="D1394" s="43" t="s">
        <v>4178</v>
      </c>
      <c r="E1394" s="38" t="s">
        <v>3213</v>
      </c>
      <c r="F1394" s="38" t="s">
        <v>3427</v>
      </c>
      <c r="G1394" s="43" t="s">
        <v>60</v>
      </c>
      <c r="H1394" s="38" t="s">
        <v>3215</v>
      </c>
      <c r="I1394" s="43" t="s">
        <v>3428</v>
      </c>
      <c r="J1394" s="43" t="s">
        <v>4179</v>
      </c>
      <c r="K1394" s="43" t="s">
        <v>4180</v>
      </c>
      <c r="L1394" s="43" t="s">
        <v>4181</v>
      </c>
      <c r="M1394" s="43" t="s">
        <v>4182</v>
      </c>
      <c r="N1394" s="43"/>
      <c r="O1394" s="38"/>
      <c r="P1394" s="38"/>
      <c r="Q1394" s="45">
        <v>44322.0</v>
      </c>
      <c r="R1394" s="46" t="str">
        <f>IFERROR(__xludf.DUMMYFUNCTION("if(isblank($A1394),"""",REGEXREPLACE($A1394,   "",?(\d),?"",  ""$1""&amp;""-""&amp;$H1394))"),"")</f>
        <v/>
      </c>
      <c r="S1394" s="47" t="b">
        <f t="shared" si="2"/>
        <v>0</v>
      </c>
      <c r="T1394" s="47" t="str">
        <f>IFERROR(__xludf.DUMMYFUNCTION("iferror(split(A1394,"","",TRUE,TRUE),"""")"),"")</f>
        <v/>
      </c>
      <c r="U1394" s="47"/>
      <c r="V1394" s="47"/>
      <c r="W1394" s="47"/>
      <c r="X1394" s="46" t="str">
        <f>IFERROR(__xludf.DUMMYFUNCTION("if(T1394="""","""",if($S1394,""Not aligned w/ a specific learning goal."",T1394&amp;"": ""&amp;vlookup(to_text(T1394),'1.Learning-Goals'!$A$3:$B$100,2,FALSE)))"),"")</f>
        <v/>
      </c>
      <c r="Y1394" s="46" t="str">
        <f>IFERROR(__xludf.DUMMYFUNCTION("if(U1394="""","""",if($S1394,""Not aligned w/ a specific learning goal."",U1394&amp;"": ""&amp;vlookup(to_text(U1394),'1.Learning-Goals'!$A$3:$B$100,2,FALSE)))"),"")</f>
        <v/>
      </c>
      <c r="Z1394" s="46" t="str">
        <f>IFERROR(__xludf.DUMMYFUNCTION("if(V1394="""","""",if($S1394,""Not aligned w/ a specific learning goal."",V1394&amp;"": ""&amp;vlookup(to_text(V1394),'1.Learning-Goals'!$A$3:$B$100,2,FALSE)))"),"")</f>
        <v/>
      </c>
      <c r="AA1394" s="46" t="str">
        <f>IFERROR(__xludf.DUMMYFUNCTION("if(W1394="""","""",if($S1394,""Not aligned w/ a specific learning goal."",W1394&amp;"": ""&amp;vlookup(to_text(W1394),'1.Learning-Goals'!$A$3:$B$100,2,FALSE)))"),"")</f>
        <v/>
      </c>
      <c r="AB1394" s="48"/>
      <c r="AC1394" s="48"/>
      <c r="AD1394" s="48"/>
      <c r="AE1394" s="48"/>
      <c r="AF1394" s="48"/>
      <c r="AG1394" s="48"/>
      <c r="AH1394" s="48"/>
      <c r="AI1394" s="48"/>
    </row>
    <row r="1395">
      <c r="A1395" s="41"/>
      <c r="B1395" s="42" t="str">
        <f t="shared" si="1"/>
        <v/>
      </c>
      <c r="C1395" s="38" t="s">
        <v>4183</v>
      </c>
      <c r="D1395" s="43" t="s">
        <v>4184</v>
      </c>
      <c r="E1395" s="38" t="s">
        <v>3213</v>
      </c>
      <c r="F1395" s="38" t="s">
        <v>3427</v>
      </c>
      <c r="G1395" s="43" t="s">
        <v>65</v>
      </c>
      <c r="H1395" s="38" t="s">
        <v>3215</v>
      </c>
      <c r="I1395" s="43" t="s">
        <v>3428</v>
      </c>
      <c r="J1395" s="43" t="s">
        <v>4179</v>
      </c>
      <c r="K1395" s="43" t="s">
        <v>4169</v>
      </c>
      <c r="L1395" s="43" t="s">
        <v>4170</v>
      </c>
      <c r="M1395" s="43" t="s">
        <v>4171</v>
      </c>
      <c r="N1395" s="43"/>
      <c r="O1395" s="38"/>
      <c r="P1395" s="38"/>
      <c r="Q1395" s="45">
        <v>44451.0</v>
      </c>
      <c r="R1395" s="46" t="str">
        <f>IFERROR(__xludf.DUMMYFUNCTION("if(isblank($A1395),"""",REGEXREPLACE($A1395,   "",?(\d),?"",  ""$1""&amp;""-""&amp;$H1395))"),"")</f>
        <v/>
      </c>
      <c r="S1395" s="47" t="b">
        <f t="shared" si="2"/>
        <v>0</v>
      </c>
      <c r="T1395" s="47" t="str">
        <f>IFERROR(__xludf.DUMMYFUNCTION("iferror(split(A1395,"","",TRUE,TRUE),"""")"),"")</f>
        <v/>
      </c>
      <c r="U1395" s="47"/>
      <c r="V1395" s="47"/>
      <c r="W1395" s="47"/>
      <c r="X1395" s="46" t="str">
        <f>IFERROR(__xludf.DUMMYFUNCTION("if(T1395="""","""",if($S1395,""Not aligned w/ a specific learning goal."",T1395&amp;"": ""&amp;vlookup(to_text(T1395),'1.Learning-Goals'!$A$3:$B$100,2,FALSE)))"),"")</f>
        <v/>
      </c>
      <c r="Y1395" s="46" t="str">
        <f>IFERROR(__xludf.DUMMYFUNCTION("if(U1395="""","""",if($S1395,""Not aligned w/ a specific learning goal."",U1395&amp;"": ""&amp;vlookup(to_text(U1395),'1.Learning-Goals'!$A$3:$B$100,2,FALSE)))"),"")</f>
        <v/>
      </c>
      <c r="Z1395" s="46" t="str">
        <f>IFERROR(__xludf.DUMMYFUNCTION("if(V1395="""","""",if($S1395,""Not aligned w/ a specific learning goal."",V1395&amp;"": ""&amp;vlookup(to_text(V1395),'1.Learning-Goals'!$A$3:$B$100,2,FALSE)))"),"")</f>
        <v/>
      </c>
      <c r="AA1395" s="46" t="str">
        <f>IFERROR(__xludf.DUMMYFUNCTION("if(W1395="""","""",if($S1395,""Not aligned w/ a specific learning goal."",W1395&amp;"": ""&amp;vlookup(to_text(W1395),'1.Learning-Goals'!$A$3:$B$100,2,FALSE)))"),"")</f>
        <v/>
      </c>
      <c r="AB1395" s="48"/>
      <c r="AC1395" s="48"/>
      <c r="AD1395" s="48"/>
      <c r="AE1395" s="48"/>
      <c r="AF1395" s="48"/>
      <c r="AG1395" s="48"/>
      <c r="AH1395" s="48"/>
      <c r="AI1395" s="48"/>
    </row>
    <row r="1396">
      <c r="A1396" s="41"/>
      <c r="B1396" s="42" t="str">
        <f t="shared" si="1"/>
        <v/>
      </c>
      <c r="C1396" s="38" t="s">
        <v>4185</v>
      </c>
      <c r="D1396" s="43" t="s">
        <v>4186</v>
      </c>
      <c r="E1396" s="38" t="s">
        <v>3213</v>
      </c>
      <c r="F1396" s="38" t="s">
        <v>3427</v>
      </c>
      <c r="G1396" s="43" t="s">
        <v>60</v>
      </c>
      <c r="H1396" s="38" t="s">
        <v>3215</v>
      </c>
      <c r="I1396" s="43" t="s">
        <v>3428</v>
      </c>
      <c r="J1396" s="43" t="s">
        <v>4187</v>
      </c>
      <c r="K1396" s="43" t="s">
        <v>4188</v>
      </c>
      <c r="L1396" s="43" t="s">
        <v>4189</v>
      </c>
      <c r="M1396" s="43" t="s">
        <v>4190</v>
      </c>
      <c r="N1396" s="43"/>
      <c r="O1396" s="38"/>
      <c r="P1396" s="38"/>
      <c r="Q1396" s="45">
        <v>44322.0</v>
      </c>
      <c r="R1396" s="46" t="str">
        <f>IFERROR(__xludf.DUMMYFUNCTION("if(isblank($A1396),"""",REGEXREPLACE($A1396,   "",?(\d),?"",  ""$1""&amp;""-""&amp;$H1396))"),"")</f>
        <v/>
      </c>
      <c r="S1396" s="47" t="b">
        <f t="shared" si="2"/>
        <v>0</v>
      </c>
      <c r="T1396" s="47" t="str">
        <f>IFERROR(__xludf.DUMMYFUNCTION("iferror(split(A1396,"","",TRUE,TRUE),"""")"),"")</f>
        <v/>
      </c>
      <c r="U1396" s="47"/>
      <c r="V1396" s="47"/>
      <c r="W1396" s="47"/>
      <c r="X1396" s="46" t="str">
        <f>IFERROR(__xludf.DUMMYFUNCTION("if(T1396="""","""",if($S1396,""Not aligned w/ a specific learning goal."",T1396&amp;"": ""&amp;vlookup(to_text(T1396),'1.Learning-Goals'!$A$3:$B$100,2,FALSE)))"),"")</f>
        <v/>
      </c>
      <c r="Y1396" s="46" t="str">
        <f>IFERROR(__xludf.DUMMYFUNCTION("if(U1396="""","""",if($S1396,""Not aligned w/ a specific learning goal."",U1396&amp;"": ""&amp;vlookup(to_text(U1396),'1.Learning-Goals'!$A$3:$B$100,2,FALSE)))"),"")</f>
        <v/>
      </c>
      <c r="Z1396" s="46" t="str">
        <f>IFERROR(__xludf.DUMMYFUNCTION("if(V1396="""","""",if($S1396,""Not aligned w/ a specific learning goal."",V1396&amp;"": ""&amp;vlookup(to_text(V1396),'1.Learning-Goals'!$A$3:$B$100,2,FALSE)))"),"")</f>
        <v/>
      </c>
      <c r="AA1396" s="46" t="str">
        <f>IFERROR(__xludf.DUMMYFUNCTION("if(W1396="""","""",if($S1396,""Not aligned w/ a specific learning goal."",W1396&amp;"": ""&amp;vlookup(to_text(W1396),'1.Learning-Goals'!$A$3:$B$100,2,FALSE)))"),"")</f>
        <v/>
      </c>
      <c r="AB1396" s="48"/>
      <c r="AC1396" s="48"/>
      <c r="AD1396" s="48"/>
      <c r="AE1396" s="48"/>
      <c r="AF1396" s="48"/>
      <c r="AG1396" s="48"/>
      <c r="AH1396" s="48"/>
      <c r="AI1396" s="48"/>
    </row>
    <row r="1397">
      <c r="A1397" s="41"/>
      <c r="B1397" s="42" t="str">
        <f t="shared" si="1"/>
        <v/>
      </c>
      <c r="C1397" s="38" t="s">
        <v>4191</v>
      </c>
      <c r="D1397" s="43" t="s">
        <v>4192</v>
      </c>
      <c r="E1397" s="38" t="s">
        <v>3213</v>
      </c>
      <c r="F1397" s="38" t="s">
        <v>3427</v>
      </c>
      <c r="G1397" s="43" t="s">
        <v>60</v>
      </c>
      <c r="H1397" s="38" t="s">
        <v>3215</v>
      </c>
      <c r="I1397" s="43" t="s">
        <v>3428</v>
      </c>
      <c r="J1397" s="43" t="s">
        <v>4187</v>
      </c>
      <c r="K1397" s="43" t="s">
        <v>4188</v>
      </c>
      <c r="L1397" s="43" t="s">
        <v>4189</v>
      </c>
      <c r="M1397" s="43" t="s">
        <v>4190</v>
      </c>
      <c r="N1397" s="43"/>
      <c r="O1397" s="38"/>
      <c r="P1397" s="38"/>
      <c r="Q1397" s="45">
        <v>44322.0</v>
      </c>
      <c r="R1397" s="46" t="str">
        <f>IFERROR(__xludf.DUMMYFUNCTION("if(isblank($A1397),"""",REGEXREPLACE($A1397,   "",?(\d),?"",  ""$1""&amp;""-""&amp;$H1397))"),"")</f>
        <v/>
      </c>
      <c r="S1397" s="47" t="b">
        <f t="shared" si="2"/>
        <v>0</v>
      </c>
      <c r="T1397" s="47" t="str">
        <f>IFERROR(__xludf.DUMMYFUNCTION("iferror(split(A1397,"","",TRUE,TRUE),"""")"),"")</f>
        <v/>
      </c>
      <c r="U1397" s="47"/>
      <c r="V1397" s="47"/>
      <c r="W1397" s="47"/>
      <c r="X1397" s="46" t="str">
        <f>IFERROR(__xludf.DUMMYFUNCTION("if(T1397="""","""",if($S1397,""Not aligned w/ a specific learning goal."",T1397&amp;"": ""&amp;vlookup(to_text(T1397),'1.Learning-Goals'!$A$3:$B$100,2,FALSE)))"),"")</f>
        <v/>
      </c>
      <c r="Y1397" s="46" t="str">
        <f>IFERROR(__xludf.DUMMYFUNCTION("if(U1397="""","""",if($S1397,""Not aligned w/ a specific learning goal."",U1397&amp;"": ""&amp;vlookup(to_text(U1397),'1.Learning-Goals'!$A$3:$B$100,2,FALSE)))"),"")</f>
        <v/>
      </c>
      <c r="Z1397" s="46" t="str">
        <f>IFERROR(__xludf.DUMMYFUNCTION("if(V1397="""","""",if($S1397,""Not aligned w/ a specific learning goal."",V1397&amp;"": ""&amp;vlookup(to_text(V1397),'1.Learning-Goals'!$A$3:$B$100,2,FALSE)))"),"")</f>
        <v/>
      </c>
      <c r="AA1397" s="46" t="str">
        <f>IFERROR(__xludf.DUMMYFUNCTION("if(W1397="""","""",if($S1397,""Not aligned w/ a specific learning goal."",W1397&amp;"": ""&amp;vlookup(to_text(W1397),'1.Learning-Goals'!$A$3:$B$100,2,FALSE)))"),"")</f>
        <v/>
      </c>
      <c r="AB1397" s="48"/>
      <c r="AC1397" s="48"/>
      <c r="AD1397" s="48"/>
      <c r="AE1397" s="48"/>
      <c r="AF1397" s="48"/>
      <c r="AG1397" s="48"/>
      <c r="AH1397" s="48"/>
      <c r="AI1397" s="48"/>
    </row>
    <row r="1398">
      <c r="A1398" s="41"/>
      <c r="B1398" s="42" t="str">
        <f t="shared" si="1"/>
        <v/>
      </c>
      <c r="C1398" s="38" t="s">
        <v>4193</v>
      </c>
      <c r="D1398" s="43" t="s">
        <v>4194</v>
      </c>
      <c r="E1398" s="38" t="s">
        <v>3213</v>
      </c>
      <c r="F1398" s="38" t="s">
        <v>3427</v>
      </c>
      <c r="G1398" s="43" t="s">
        <v>65</v>
      </c>
      <c r="H1398" s="38" t="s">
        <v>3215</v>
      </c>
      <c r="I1398" s="43" t="s">
        <v>3428</v>
      </c>
      <c r="J1398" s="43" t="s">
        <v>4187</v>
      </c>
      <c r="K1398" s="43" t="s">
        <v>4195</v>
      </c>
      <c r="L1398" s="43" t="s">
        <v>4196</v>
      </c>
      <c r="M1398" s="43" t="s">
        <v>4197</v>
      </c>
      <c r="N1398" s="43" t="s">
        <v>4198</v>
      </c>
      <c r="O1398" s="38"/>
      <c r="P1398" s="38"/>
      <c r="Q1398" s="45">
        <v>44451.0</v>
      </c>
      <c r="R1398" s="46" t="str">
        <f>IFERROR(__xludf.DUMMYFUNCTION("if(isblank($A1398),"""",REGEXREPLACE($A1398,   "",?(\d),?"",  ""$1""&amp;""-""&amp;$H1398))"),"")</f>
        <v/>
      </c>
      <c r="S1398" s="47" t="b">
        <f t="shared" si="2"/>
        <v>0</v>
      </c>
      <c r="T1398" s="47" t="str">
        <f>IFERROR(__xludf.DUMMYFUNCTION("iferror(split(A1398,"","",TRUE,TRUE),"""")"),"")</f>
        <v/>
      </c>
      <c r="U1398" s="47"/>
      <c r="V1398" s="47"/>
      <c r="W1398" s="47"/>
      <c r="X1398" s="46" t="str">
        <f>IFERROR(__xludf.DUMMYFUNCTION("if(T1398="""","""",if($S1398,""Not aligned w/ a specific learning goal."",T1398&amp;"": ""&amp;vlookup(to_text(T1398),'1.Learning-Goals'!$A$3:$B$100,2,FALSE)))"),"")</f>
        <v/>
      </c>
      <c r="Y1398" s="46" t="str">
        <f>IFERROR(__xludf.DUMMYFUNCTION("if(U1398="""","""",if($S1398,""Not aligned w/ a specific learning goal."",U1398&amp;"": ""&amp;vlookup(to_text(U1398),'1.Learning-Goals'!$A$3:$B$100,2,FALSE)))"),"")</f>
        <v/>
      </c>
      <c r="Z1398" s="46" t="str">
        <f>IFERROR(__xludf.DUMMYFUNCTION("if(V1398="""","""",if($S1398,""Not aligned w/ a specific learning goal."",V1398&amp;"": ""&amp;vlookup(to_text(V1398),'1.Learning-Goals'!$A$3:$B$100,2,FALSE)))"),"")</f>
        <v/>
      </c>
      <c r="AA1398" s="46" t="str">
        <f>IFERROR(__xludf.DUMMYFUNCTION("if(W1398="""","""",if($S1398,""Not aligned w/ a specific learning goal."",W1398&amp;"": ""&amp;vlookup(to_text(W1398),'1.Learning-Goals'!$A$3:$B$100,2,FALSE)))"),"")</f>
        <v/>
      </c>
      <c r="AB1398" s="48"/>
      <c r="AC1398" s="48"/>
      <c r="AD1398" s="48"/>
      <c r="AE1398" s="48"/>
      <c r="AF1398" s="48"/>
      <c r="AG1398" s="48"/>
      <c r="AH1398" s="48"/>
      <c r="AI1398" s="48"/>
    </row>
    <row r="1399">
      <c r="A1399" s="41"/>
      <c r="B1399" s="42" t="str">
        <f t="shared" si="1"/>
        <v/>
      </c>
      <c r="C1399" s="38" t="s">
        <v>4199</v>
      </c>
      <c r="D1399" s="43" t="s">
        <v>4200</v>
      </c>
      <c r="E1399" s="38" t="s">
        <v>3213</v>
      </c>
      <c r="F1399" s="38" t="s">
        <v>3427</v>
      </c>
      <c r="G1399" s="43" t="s">
        <v>65</v>
      </c>
      <c r="H1399" s="38" t="s">
        <v>3215</v>
      </c>
      <c r="I1399" s="43" t="s">
        <v>3428</v>
      </c>
      <c r="J1399" s="43" t="s">
        <v>4187</v>
      </c>
      <c r="K1399" s="43" t="s">
        <v>4201</v>
      </c>
      <c r="L1399" s="43" t="s">
        <v>4202</v>
      </c>
      <c r="M1399" s="43" t="s">
        <v>4203</v>
      </c>
      <c r="N1399" s="43"/>
      <c r="O1399" s="38"/>
      <c r="P1399" s="38"/>
      <c r="Q1399" s="45">
        <v>44451.0</v>
      </c>
      <c r="R1399" s="46" t="str">
        <f>IFERROR(__xludf.DUMMYFUNCTION("if(isblank($A1399),"""",REGEXREPLACE($A1399,   "",?(\d),?"",  ""$1""&amp;""-""&amp;$H1399))"),"")</f>
        <v/>
      </c>
      <c r="S1399" s="47" t="b">
        <f t="shared" si="2"/>
        <v>0</v>
      </c>
      <c r="T1399" s="47" t="str">
        <f>IFERROR(__xludf.DUMMYFUNCTION("iferror(split(A1399,"","",TRUE,TRUE),"""")"),"")</f>
        <v/>
      </c>
      <c r="U1399" s="47"/>
      <c r="V1399" s="47"/>
      <c r="W1399" s="47"/>
      <c r="X1399" s="46" t="str">
        <f>IFERROR(__xludf.DUMMYFUNCTION("if(T1399="""","""",if($S1399,""Not aligned w/ a specific learning goal."",T1399&amp;"": ""&amp;vlookup(to_text(T1399),'1.Learning-Goals'!$A$3:$B$100,2,FALSE)))"),"")</f>
        <v/>
      </c>
      <c r="Y1399" s="46" t="str">
        <f>IFERROR(__xludf.DUMMYFUNCTION("if(U1399="""","""",if($S1399,""Not aligned w/ a specific learning goal."",U1399&amp;"": ""&amp;vlookup(to_text(U1399),'1.Learning-Goals'!$A$3:$B$100,2,FALSE)))"),"")</f>
        <v/>
      </c>
      <c r="Z1399" s="46" t="str">
        <f>IFERROR(__xludf.DUMMYFUNCTION("if(V1399="""","""",if($S1399,""Not aligned w/ a specific learning goal."",V1399&amp;"": ""&amp;vlookup(to_text(V1399),'1.Learning-Goals'!$A$3:$B$100,2,FALSE)))"),"")</f>
        <v/>
      </c>
      <c r="AA1399" s="46" t="str">
        <f>IFERROR(__xludf.DUMMYFUNCTION("if(W1399="""","""",if($S1399,""Not aligned w/ a specific learning goal."",W1399&amp;"": ""&amp;vlookup(to_text(W1399),'1.Learning-Goals'!$A$3:$B$100,2,FALSE)))"),"")</f>
        <v/>
      </c>
      <c r="AB1399" s="48"/>
      <c r="AC1399" s="48"/>
      <c r="AD1399" s="48"/>
      <c r="AE1399" s="48"/>
      <c r="AF1399" s="48"/>
      <c r="AG1399" s="48"/>
      <c r="AH1399" s="48"/>
      <c r="AI1399" s="48"/>
    </row>
    <row r="1400">
      <c r="A1400" s="41"/>
      <c r="B1400" s="42" t="str">
        <f t="shared" si="1"/>
        <v/>
      </c>
      <c r="C1400" s="38" t="s">
        <v>4204</v>
      </c>
      <c r="D1400" s="43" t="s">
        <v>4205</v>
      </c>
      <c r="E1400" s="38" t="s">
        <v>3213</v>
      </c>
      <c r="F1400" s="38" t="s">
        <v>3427</v>
      </c>
      <c r="G1400" s="43" t="s">
        <v>60</v>
      </c>
      <c r="H1400" s="38" t="s">
        <v>3215</v>
      </c>
      <c r="I1400" s="43" t="s">
        <v>3428</v>
      </c>
      <c r="J1400" s="43" t="s">
        <v>4206</v>
      </c>
      <c r="K1400" s="43" t="s">
        <v>4207</v>
      </c>
      <c r="L1400" s="43" t="s">
        <v>4208</v>
      </c>
      <c r="M1400" s="43" t="s">
        <v>4209</v>
      </c>
      <c r="N1400" s="43"/>
      <c r="O1400" s="38"/>
      <c r="P1400" s="38"/>
      <c r="Q1400" s="45">
        <v>44322.0</v>
      </c>
      <c r="R1400" s="46" t="str">
        <f>IFERROR(__xludf.DUMMYFUNCTION("if(isblank($A1400),"""",REGEXREPLACE($A1400,   "",?(\d),?"",  ""$1""&amp;""-""&amp;$H1400))"),"")</f>
        <v/>
      </c>
      <c r="S1400" s="47" t="b">
        <f t="shared" si="2"/>
        <v>0</v>
      </c>
      <c r="T1400" s="47" t="str">
        <f>IFERROR(__xludf.DUMMYFUNCTION("iferror(split(A1400,"","",TRUE,TRUE),"""")"),"")</f>
        <v/>
      </c>
      <c r="U1400" s="47"/>
      <c r="V1400" s="47"/>
      <c r="W1400" s="47"/>
      <c r="X1400" s="46" t="str">
        <f>IFERROR(__xludf.DUMMYFUNCTION("if(T1400="""","""",if($S1400,""Not aligned w/ a specific learning goal."",T1400&amp;"": ""&amp;vlookup(to_text(T1400),'1.Learning-Goals'!$A$3:$B$100,2,FALSE)))"),"")</f>
        <v/>
      </c>
      <c r="Y1400" s="46" t="str">
        <f>IFERROR(__xludf.DUMMYFUNCTION("if(U1400="""","""",if($S1400,""Not aligned w/ a specific learning goal."",U1400&amp;"": ""&amp;vlookup(to_text(U1400),'1.Learning-Goals'!$A$3:$B$100,2,FALSE)))"),"")</f>
        <v/>
      </c>
      <c r="Z1400" s="46" t="str">
        <f>IFERROR(__xludf.DUMMYFUNCTION("if(V1400="""","""",if($S1400,""Not aligned w/ a specific learning goal."",V1400&amp;"": ""&amp;vlookup(to_text(V1400),'1.Learning-Goals'!$A$3:$B$100,2,FALSE)))"),"")</f>
        <v/>
      </c>
      <c r="AA1400" s="46" t="str">
        <f>IFERROR(__xludf.DUMMYFUNCTION("if(W1400="""","""",if($S1400,""Not aligned w/ a specific learning goal."",W1400&amp;"": ""&amp;vlookup(to_text(W1400),'1.Learning-Goals'!$A$3:$B$100,2,FALSE)))"),"")</f>
        <v/>
      </c>
      <c r="AB1400" s="48"/>
      <c r="AC1400" s="48"/>
      <c r="AD1400" s="48"/>
      <c r="AE1400" s="48"/>
      <c r="AF1400" s="48"/>
      <c r="AG1400" s="48"/>
      <c r="AH1400" s="48"/>
      <c r="AI1400" s="48"/>
    </row>
    <row r="1401">
      <c r="A1401" s="41"/>
      <c r="B1401" s="42" t="str">
        <f t="shared" si="1"/>
        <v/>
      </c>
      <c r="C1401" s="38" t="s">
        <v>4210</v>
      </c>
      <c r="D1401" s="43" t="s">
        <v>4211</v>
      </c>
      <c r="E1401" s="38" t="s">
        <v>3213</v>
      </c>
      <c r="F1401" s="38" t="s">
        <v>3427</v>
      </c>
      <c r="G1401" s="43" t="s">
        <v>65</v>
      </c>
      <c r="H1401" s="38" t="s">
        <v>3215</v>
      </c>
      <c r="I1401" s="43" t="s">
        <v>3428</v>
      </c>
      <c r="J1401" s="43" t="s">
        <v>4206</v>
      </c>
      <c r="K1401" s="43" t="s">
        <v>4212</v>
      </c>
      <c r="L1401" s="43" t="s">
        <v>4213</v>
      </c>
      <c r="M1401" s="43" t="s">
        <v>4214</v>
      </c>
      <c r="N1401" s="43" t="s">
        <v>4215</v>
      </c>
      <c r="O1401" s="38"/>
      <c r="P1401" s="38"/>
      <c r="Q1401" s="45">
        <v>44451.0</v>
      </c>
      <c r="R1401" s="46" t="str">
        <f>IFERROR(__xludf.DUMMYFUNCTION("if(isblank($A1401),"""",REGEXREPLACE($A1401,   "",?(\d),?"",  ""$1""&amp;""-""&amp;$H1401))"),"")</f>
        <v/>
      </c>
      <c r="S1401" s="47" t="b">
        <f t="shared" si="2"/>
        <v>0</v>
      </c>
      <c r="T1401" s="47" t="str">
        <f>IFERROR(__xludf.DUMMYFUNCTION("iferror(split(A1401,"","",TRUE,TRUE),"""")"),"")</f>
        <v/>
      </c>
      <c r="U1401" s="47"/>
      <c r="V1401" s="47"/>
      <c r="W1401" s="47"/>
      <c r="X1401" s="46" t="str">
        <f>IFERROR(__xludf.DUMMYFUNCTION("if(T1401="""","""",if($S1401,""Not aligned w/ a specific learning goal."",T1401&amp;"": ""&amp;vlookup(to_text(T1401),'1.Learning-Goals'!$A$3:$B$100,2,FALSE)))"),"")</f>
        <v/>
      </c>
      <c r="Y1401" s="46" t="str">
        <f>IFERROR(__xludf.DUMMYFUNCTION("if(U1401="""","""",if($S1401,""Not aligned w/ a specific learning goal."",U1401&amp;"": ""&amp;vlookup(to_text(U1401),'1.Learning-Goals'!$A$3:$B$100,2,FALSE)))"),"")</f>
        <v/>
      </c>
      <c r="Z1401" s="46" t="str">
        <f>IFERROR(__xludf.DUMMYFUNCTION("if(V1401="""","""",if($S1401,""Not aligned w/ a specific learning goal."",V1401&amp;"": ""&amp;vlookup(to_text(V1401),'1.Learning-Goals'!$A$3:$B$100,2,FALSE)))"),"")</f>
        <v/>
      </c>
      <c r="AA1401" s="46" t="str">
        <f>IFERROR(__xludf.DUMMYFUNCTION("if(W1401="""","""",if($S1401,""Not aligned w/ a specific learning goal."",W1401&amp;"": ""&amp;vlookup(to_text(W1401),'1.Learning-Goals'!$A$3:$B$100,2,FALSE)))"),"")</f>
        <v/>
      </c>
      <c r="AB1401" s="48"/>
      <c r="AC1401" s="48"/>
      <c r="AD1401" s="48"/>
      <c r="AE1401" s="48"/>
      <c r="AF1401" s="48"/>
      <c r="AG1401" s="48"/>
      <c r="AH1401" s="48"/>
      <c r="AI1401" s="48"/>
    </row>
    <row r="1402">
      <c r="A1402" s="41"/>
      <c r="B1402" s="42" t="str">
        <f t="shared" si="1"/>
        <v/>
      </c>
      <c r="C1402" s="38" t="s">
        <v>4216</v>
      </c>
      <c r="D1402" s="43" t="s">
        <v>4217</v>
      </c>
      <c r="E1402" s="38" t="s">
        <v>3213</v>
      </c>
      <c r="F1402" s="38" t="s">
        <v>3427</v>
      </c>
      <c r="G1402" s="43" t="s">
        <v>65</v>
      </c>
      <c r="H1402" s="38" t="s">
        <v>3215</v>
      </c>
      <c r="I1402" s="43" t="s">
        <v>3428</v>
      </c>
      <c r="J1402" s="43" t="s">
        <v>4206</v>
      </c>
      <c r="K1402" s="43" t="s">
        <v>4150</v>
      </c>
      <c r="L1402" s="43" t="s">
        <v>4151</v>
      </c>
      <c r="M1402" s="43" t="s">
        <v>4152</v>
      </c>
      <c r="N1402" s="43" t="s">
        <v>4153</v>
      </c>
      <c r="O1402" s="38"/>
      <c r="P1402" s="38"/>
      <c r="Q1402" s="45">
        <v>44451.0</v>
      </c>
      <c r="R1402" s="46" t="str">
        <f>IFERROR(__xludf.DUMMYFUNCTION("if(isblank($A1402),"""",REGEXREPLACE($A1402,   "",?(\d),?"",  ""$1""&amp;""-""&amp;$H1402))"),"")</f>
        <v/>
      </c>
      <c r="S1402" s="47" t="b">
        <f t="shared" si="2"/>
        <v>0</v>
      </c>
      <c r="T1402" s="47" t="str">
        <f>IFERROR(__xludf.DUMMYFUNCTION("iferror(split(A1402,"","",TRUE,TRUE),"""")"),"")</f>
        <v/>
      </c>
      <c r="U1402" s="47"/>
      <c r="V1402" s="47"/>
      <c r="W1402" s="47"/>
      <c r="X1402" s="46" t="str">
        <f>IFERROR(__xludf.DUMMYFUNCTION("if(T1402="""","""",if($S1402,""Not aligned w/ a specific learning goal."",T1402&amp;"": ""&amp;vlookup(to_text(T1402),'1.Learning-Goals'!$A$3:$B$100,2,FALSE)))"),"")</f>
        <v/>
      </c>
      <c r="Y1402" s="46" t="str">
        <f>IFERROR(__xludf.DUMMYFUNCTION("if(U1402="""","""",if($S1402,""Not aligned w/ a specific learning goal."",U1402&amp;"": ""&amp;vlookup(to_text(U1402),'1.Learning-Goals'!$A$3:$B$100,2,FALSE)))"),"")</f>
        <v/>
      </c>
      <c r="Z1402" s="46" t="str">
        <f>IFERROR(__xludf.DUMMYFUNCTION("if(V1402="""","""",if($S1402,""Not aligned w/ a specific learning goal."",V1402&amp;"": ""&amp;vlookup(to_text(V1402),'1.Learning-Goals'!$A$3:$B$100,2,FALSE)))"),"")</f>
        <v/>
      </c>
      <c r="AA1402" s="46" t="str">
        <f>IFERROR(__xludf.DUMMYFUNCTION("if(W1402="""","""",if($S1402,""Not aligned w/ a specific learning goal."",W1402&amp;"": ""&amp;vlookup(to_text(W1402),'1.Learning-Goals'!$A$3:$B$100,2,FALSE)))"),"")</f>
        <v/>
      </c>
      <c r="AB1402" s="48"/>
      <c r="AC1402" s="48"/>
      <c r="AD1402" s="48"/>
      <c r="AE1402" s="48"/>
      <c r="AF1402" s="48"/>
      <c r="AG1402" s="48"/>
      <c r="AH1402" s="48"/>
      <c r="AI1402" s="48"/>
    </row>
    <row r="1403">
      <c r="A1403" s="41"/>
      <c r="B1403" s="42" t="str">
        <f t="shared" si="1"/>
        <v/>
      </c>
      <c r="C1403" s="38" t="s">
        <v>4218</v>
      </c>
      <c r="D1403" s="43" t="s">
        <v>4219</v>
      </c>
      <c r="E1403" s="38" t="s">
        <v>3213</v>
      </c>
      <c r="F1403" s="38" t="s">
        <v>3427</v>
      </c>
      <c r="G1403" s="43" t="s">
        <v>60</v>
      </c>
      <c r="H1403" s="38" t="s">
        <v>3215</v>
      </c>
      <c r="I1403" s="43" t="s">
        <v>3428</v>
      </c>
      <c r="J1403" s="43" t="s">
        <v>4220</v>
      </c>
      <c r="K1403" s="43" t="s">
        <v>4221</v>
      </c>
      <c r="L1403" s="43" t="s">
        <v>4222</v>
      </c>
      <c r="M1403" s="43"/>
      <c r="N1403" s="43"/>
      <c r="O1403" s="38"/>
      <c r="P1403" s="38"/>
      <c r="Q1403" s="45">
        <v>44322.0</v>
      </c>
      <c r="R1403" s="46" t="str">
        <f>IFERROR(__xludf.DUMMYFUNCTION("if(isblank($A1403),"""",REGEXREPLACE($A1403,   "",?(\d),?"",  ""$1""&amp;""-""&amp;$H1403))"),"")</f>
        <v/>
      </c>
      <c r="S1403" s="47" t="b">
        <f t="shared" si="2"/>
        <v>0</v>
      </c>
      <c r="T1403" s="47" t="str">
        <f>IFERROR(__xludf.DUMMYFUNCTION("iferror(split(A1403,"","",TRUE,TRUE),"""")"),"")</f>
        <v/>
      </c>
      <c r="U1403" s="47"/>
      <c r="V1403" s="47"/>
      <c r="W1403" s="47"/>
      <c r="X1403" s="46" t="str">
        <f>IFERROR(__xludf.DUMMYFUNCTION("if(T1403="""","""",if($S1403,""Not aligned w/ a specific learning goal."",T1403&amp;"": ""&amp;vlookup(to_text(T1403),'1.Learning-Goals'!$A$3:$B$100,2,FALSE)))"),"")</f>
        <v/>
      </c>
      <c r="Y1403" s="46" t="str">
        <f>IFERROR(__xludf.DUMMYFUNCTION("if(U1403="""","""",if($S1403,""Not aligned w/ a specific learning goal."",U1403&amp;"": ""&amp;vlookup(to_text(U1403),'1.Learning-Goals'!$A$3:$B$100,2,FALSE)))"),"")</f>
        <v/>
      </c>
      <c r="Z1403" s="46" t="str">
        <f>IFERROR(__xludf.DUMMYFUNCTION("if(V1403="""","""",if($S1403,""Not aligned w/ a specific learning goal."",V1403&amp;"": ""&amp;vlookup(to_text(V1403),'1.Learning-Goals'!$A$3:$B$100,2,FALSE)))"),"")</f>
        <v/>
      </c>
      <c r="AA1403" s="46" t="str">
        <f>IFERROR(__xludf.DUMMYFUNCTION("if(W1403="""","""",if($S1403,""Not aligned w/ a specific learning goal."",W1403&amp;"": ""&amp;vlookup(to_text(W1403),'1.Learning-Goals'!$A$3:$B$100,2,FALSE)))"),"")</f>
        <v/>
      </c>
      <c r="AB1403" s="48"/>
      <c r="AC1403" s="48"/>
      <c r="AD1403" s="48"/>
      <c r="AE1403" s="48"/>
      <c r="AF1403" s="48"/>
      <c r="AG1403" s="48"/>
      <c r="AH1403" s="48"/>
      <c r="AI1403" s="48"/>
    </row>
    <row r="1404">
      <c r="A1404" s="41"/>
      <c r="B1404" s="42" t="str">
        <f t="shared" si="1"/>
        <v/>
      </c>
      <c r="C1404" s="38" t="s">
        <v>4223</v>
      </c>
      <c r="D1404" s="43" t="s">
        <v>4224</v>
      </c>
      <c r="E1404" s="38" t="s">
        <v>3213</v>
      </c>
      <c r="F1404" s="38" t="s">
        <v>3427</v>
      </c>
      <c r="G1404" s="43" t="s">
        <v>65</v>
      </c>
      <c r="H1404" s="38" t="s">
        <v>3215</v>
      </c>
      <c r="I1404" s="43" t="s">
        <v>3428</v>
      </c>
      <c r="J1404" s="43" t="s">
        <v>4220</v>
      </c>
      <c r="K1404" s="43" t="s">
        <v>4225</v>
      </c>
      <c r="L1404" s="43" t="s">
        <v>4226</v>
      </c>
      <c r="M1404" s="43"/>
      <c r="N1404" s="43"/>
      <c r="O1404" s="38"/>
      <c r="P1404" s="38"/>
      <c r="Q1404" s="45">
        <v>44451.0</v>
      </c>
      <c r="R1404" s="46" t="str">
        <f>IFERROR(__xludf.DUMMYFUNCTION("if(isblank($A1404),"""",REGEXREPLACE($A1404,   "",?(\d),?"",  ""$1""&amp;""-""&amp;$H1404))"),"")</f>
        <v/>
      </c>
      <c r="S1404" s="47" t="b">
        <f t="shared" si="2"/>
        <v>0</v>
      </c>
      <c r="T1404" s="47" t="str">
        <f>IFERROR(__xludf.DUMMYFUNCTION("iferror(split(A1404,"","",TRUE,TRUE),"""")"),"")</f>
        <v/>
      </c>
      <c r="U1404" s="47"/>
      <c r="V1404" s="47"/>
      <c r="W1404" s="47"/>
      <c r="X1404" s="46" t="str">
        <f>IFERROR(__xludf.DUMMYFUNCTION("if(T1404="""","""",if($S1404,""Not aligned w/ a specific learning goal."",T1404&amp;"": ""&amp;vlookup(to_text(T1404),'1.Learning-Goals'!$A$3:$B$100,2,FALSE)))"),"")</f>
        <v/>
      </c>
      <c r="Y1404" s="46" t="str">
        <f>IFERROR(__xludf.DUMMYFUNCTION("if(U1404="""","""",if($S1404,""Not aligned w/ a specific learning goal."",U1404&amp;"": ""&amp;vlookup(to_text(U1404),'1.Learning-Goals'!$A$3:$B$100,2,FALSE)))"),"")</f>
        <v/>
      </c>
      <c r="Z1404" s="46" t="str">
        <f>IFERROR(__xludf.DUMMYFUNCTION("if(V1404="""","""",if($S1404,""Not aligned w/ a specific learning goal."",V1404&amp;"": ""&amp;vlookup(to_text(V1404),'1.Learning-Goals'!$A$3:$B$100,2,FALSE)))"),"")</f>
        <v/>
      </c>
      <c r="AA1404" s="46" t="str">
        <f>IFERROR(__xludf.DUMMYFUNCTION("if(W1404="""","""",if($S1404,""Not aligned w/ a specific learning goal."",W1404&amp;"": ""&amp;vlookup(to_text(W1404),'1.Learning-Goals'!$A$3:$B$100,2,FALSE)))"),"")</f>
        <v/>
      </c>
      <c r="AB1404" s="48"/>
      <c r="AC1404" s="48"/>
      <c r="AD1404" s="48"/>
      <c r="AE1404" s="48"/>
      <c r="AF1404" s="48"/>
      <c r="AG1404" s="48"/>
      <c r="AH1404" s="48"/>
      <c r="AI1404" s="48"/>
    </row>
    <row r="1405">
      <c r="A1405" s="41"/>
      <c r="B1405" s="42" t="str">
        <f t="shared" si="1"/>
        <v/>
      </c>
      <c r="C1405" s="38" t="s">
        <v>4227</v>
      </c>
      <c r="D1405" s="43" t="s">
        <v>4228</v>
      </c>
      <c r="E1405" s="38" t="s">
        <v>3213</v>
      </c>
      <c r="F1405" s="38" t="s">
        <v>3427</v>
      </c>
      <c r="G1405" s="43" t="s">
        <v>65</v>
      </c>
      <c r="H1405" s="38" t="s">
        <v>3215</v>
      </c>
      <c r="I1405" s="43" t="s">
        <v>3428</v>
      </c>
      <c r="J1405" s="43" t="s">
        <v>4220</v>
      </c>
      <c r="K1405" s="43" t="s">
        <v>4225</v>
      </c>
      <c r="L1405" s="43" t="s">
        <v>4226</v>
      </c>
      <c r="M1405" s="43"/>
      <c r="N1405" s="43"/>
      <c r="O1405" s="38"/>
      <c r="P1405" s="38"/>
      <c r="Q1405" s="45">
        <v>44451.0</v>
      </c>
      <c r="R1405" s="46" t="str">
        <f>IFERROR(__xludf.DUMMYFUNCTION("if(isblank($A1405),"""",REGEXREPLACE($A1405,   "",?(\d),?"",  ""$1""&amp;""-""&amp;$H1405))"),"")</f>
        <v/>
      </c>
      <c r="S1405" s="47" t="b">
        <f t="shared" si="2"/>
        <v>0</v>
      </c>
      <c r="T1405" s="47" t="str">
        <f>IFERROR(__xludf.DUMMYFUNCTION("iferror(split(A1405,"","",TRUE,TRUE),"""")"),"")</f>
        <v/>
      </c>
      <c r="U1405" s="47"/>
      <c r="V1405" s="47"/>
      <c r="W1405" s="47"/>
      <c r="X1405" s="46" t="str">
        <f>IFERROR(__xludf.DUMMYFUNCTION("if(T1405="""","""",if($S1405,""Not aligned w/ a specific learning goal."",T1405&amp;"": ""&amp;vlookup(to_text(T1405),'1.Learning-Goals'!$A$3:$B$100,2,FALSE)))"),"")</f>
        <v/>
      </c>
      <c r="Y1405" s="46" t="str">
        <f>IFERROR(__xludf.DUMMYFUNCTION("if(U1405="""","""",if($S1405,""Not aligned w/ a specific learning goal."",U1405&amp;"": ""&amp;vlookup(to_text(U1405),'1.Learning-Goals'!$A$3:$B$100,2,FALSE)))"),"")</f>
        <v/>
      </c>
      <c r="Z1405" s="46" t="str">
        <f>IFERROR(__xludf.DUMMYFUNCTION("if(V1405="""","""",if($S1405,""Not aligned w/ a specific learning goal."",V1405&amp;"": ""&amp;vlookup(to_text(V1405),'1.Learning-Goals'!$A$3:$B$100,2,FALSE)))"),"")</f>
        <v/>
      </c>
      <c r="AA1405" s="46" t="str">
        <f>IFERROR(__xludf.DUMMYFUNCTION("if(W1405="""","""",if($S1405,""Not aligned w/ a specific learning goal."",W1405&amp;"": ""&amp;vlookup(to_text(W1405),'1.Learning-Goals'!$A$3:$B$100,2,FALSE)))"),"")</f>
        <v/>
      </c>
      <c r="AB1405" s="48"/>
      <c r="AC1405" s="48"/>
      <c r="AD1405" s="48"/>
      <c r="AE1405" s="48"/>
      <c r="AF1405" s="48"/>
      <c r="AG1405" s="48"/>
      <c r="AH1405" s="48"/>
      <c r="AI1405" s="48"/>
    </row>
    <row r="1406">
      <c r="A1406" s="41"/>
      <c r="B1406" s="42" t="str">
        <f t="shared" si="1"/>
        <v/>
      </c>
      <c r="C1406" s="38" t="s">
        <v>4229</v>
      </c>
      <c r="D1406" s="43" t="s">
        <v>4230</v>
      </c>
      <c r="E1406" s="38" t="s">
        <v>3213</v>
      </c>
      <c r="F1406" s="38" t="s">
        <v>3427</v>
      </c>
      <c r="G1406" s="43" t="s">
        <v>60</v>
      </c>
      <c r="H1406" s="38" t="s">
        <v>3215</v>
      </c>
      <c r="I1406" s="43" t="s">
        <v>3428</v>
      </c>
      <c r="J1406" s="43" t="s">
        <v>4231</v>
      </c>
      <c r="K1406" s="43" t="s">
        <v>4232</v>
      </c>
      <c r="L1406" s="43" t="s">
        <v>4233</v>
      </c>
      <c r="M1406" s="43"/>
      <c r="N1406" s="43"/>
      <c r="O1406" s="38"/>
      <c r="P1406" s="38"/>
      <c r="Q1406" s="45">
        <v>44322.0</v>
      </c>
      <c r="R1406" s="46" t="str">
        <f>IFERROR(__xludf.DUMMYFUNCTION("if(isblank($A1406),"""",REGEXREPLACE($A1406,   "",?(\d),?"",  ""$1""&amp;""-""&amp;$H1406))"),"")</f>
        <v/>
      </c>
      <c r="S1406" s="47" t="b">
        <f t="shared" si="2"/>
        <v>0</v>
      </c>
      <c r="T1406" s="47" t="str">
        <f>IFERROR(__xludf.DUMMYFUNCTION("iferror(split(A1406,"","",TRUE,TRUE),"""")"),"")</f>
        <v/>
      </c>
      <c r="U1406" s="47"/>
      <c r="V1406" s="47"/>
      <c r="W1406" s="47"/>
      <c r="X1406" s="46" t="str">
        <f>IFERROR(__xludf.DUMMYFUNCTION("if(T1406="""","""",if($S1406,""Not aligned w/ a specific learning goal."",T1406&amp;"": ""&amp;vlookup(to_text(T1406),'1.Learning-Goals'!$A$3:$B$100,2,FALSE)))"),"")</f>
        <v/>
      </c>
      <c r="Y1406" s="46" t="str">
        <f>IFERROR(__xludf.DUMMYFUNCTION("if(U1406="""","""",if($S1406,""Not aligned w/ a specific learning goal."",U1406&amp;"": ""&amp;vlookup(to_text(U1406),'1.Learning-Goals'!$A$3:$B$100,2,FALSE)))"),"")</f>
        <v/>
      </c>
      <c r="Z1406" s="46" t="str">
        <f>IFERROR(__xludf.DUMMYFUNCTION("if(V1406="""","""",if($S1406,""Not aligned w/ a specific learning goal."",V1406&amp;"": ""&amp;vlookup(to_text(V1406),'1.Learning-Goals'!$A$3:$B$100,2,FALSE)))"),"")</f>
        <v/>
      </c>
      <c r="AA1406" s="46" t="str">
        <f>IFERROR(__xludf.DUMMYFUNCTION("if(W1406="""","""",if($S1406,""Not aligned w/ a specific learning goal."",W1406&amp;"": ""&amp;vlookup(to_text(W1406),'1.Learning-Goals'!$A$3:$B$100,2,FALSE)))"),"")</f>
        <v/>
      </c>
      <c r="AB1406" s="48"/>
      <c r="AC1406" s="48"/>
      <c r="AD1406" s="48"/>
      <c r="AE1406" s="48"/>
      <c r="AF1406" s="48"/>
      <c r="AG1406" s="48"/>
      <c r="AH1406" s="48"/>
      <c r="AI1406" s="48"/>
    </row>
    <row r="1407">
      <c r="A1407" s="41"/>
      <c r="B1407" s="42" t="str">
        <f t="shared" si="1"/>
        <v/>
      </c>
      <c r="C1407" s="38" t="s">
        <v>4234</v>
      </c>
      <c r="D1407" s="43" t="s">
        <v>4235</v>
      </c>
      <c r="E1407" s="38" t="s">
        <v>3213</v>
      </c>
      <c r="F1407" s="38" t="s">
        <v>3427</v>
      </c>
      <c r="G1407" s="43" t="s">
        <v>60</v>
      </c>
      <c r="H1407" s="38" t="s">
        <v>3215</v>
      </c>
      <c r="I1407" s="43" t="s">
        <v>3428</v>
      </c>
      <c r="J1407" s="43" t="s">
        <v>4231</v>
      </c>
      <c r="K1407" s="43" t="s">
        <v>4236</v>
      </c>
      <c r="L1407" s="43" t="s">
        <v>4237</v>
      </c>
      <c r="M1407" s="43"/>
      <c r="N1407" s="43"/>
      <c r="O1407" s="38"/>
      <c r="P1407" s="38"/>
      <c r="Q1407" s="45">
        <v>44322.0</v>
      </c>
      <c r="R1407" s="46" t="str">
        <f>IFERROR(__xludf.DUMMYFUNCTION("if(isblank($A1407),"""",REGEXREPLACE($A1407,   "",?(\d),?"",  ""$1""&amp;""-""&amp;$H1407))"),"")</f>
        <v/>
      </c>
      <c r="S1407" s="47" t="b">
        <f t="shared" si="2"/>
        <v>0</v>
      </c>
      <c r="T1407" s="47" t="str">
        <f>IFERROR(__xludf.DUMMYFUNCTION("iferror(split(A1407,"","",TRUE,TRUE),"""")"),"")</f>
        <v/>
      </c>
      <c r="U1407" s="47"/>
      <c r="V1407" s="47"/>
      <c r="W1407" s="47"/>
      <c r="X1407" s="46" t="str">
        <f>IFERROR(__xludf.DUMMYFUNCTION("if(T1407="""","""",if($S1407,""Not aligned w/ a specific learning goal."",T1407&amp;"": ""&amp;vlookup(to_text(T1407),'1.Learning-Goals'!$A$3:$B$100,2,FALSE)))"),"")</f>
        <v/>
      </c>
      <c r="Y1407" s="46" t="str">
        <f>IFERROR(__xludf.DUMMYFUNCTION("if(U1407="""","""",if($S1407,""Not aligned w/ a specific learning goal."",U1407&amp;"": ""&amp;vlookup(to_text(U1407),'1.Learning-Goals'!$A$3:$B$100,2,FALSE)))"),"")</f>
        <v/>
      </c>
      <c r="Z1407" s="46" t="str">
        <f>IFERROR(__xludf.DUMMYFUNCTION("if(V1407="""","""",if($S1407,""Not aligned w/ a specific learning goal."",V1407&amp;"": ""&amp;vlookup(to_text(V1407),'1.Learning-Goals'!$A$3:$B$100,2,FALSE)))"),"")</f>
        <v/>
      </c>
      <c r="AA1407" s="46" t="str">
        <f>IFERROR(__xludf.DUMMYFUNCTION("if(W1407="""","""",if($S1407,""Not aligned w/ a specific learning goal."",W1407&amp;"": ""&amp;vlookup(to_text(W1407),'1.Learning-Goals'!$A$3:$B$100,2,FALSE)))"),"")</f>
        <v/>
      </c>
      <c r="AB1407" s="48"/>
      <c r="AC1407" s="48"/>
      <c r="AD1407" s="48"/>
      <c r="AE1407" s="48"/>
      <c r="AF1407" s="48"/>
      <c r="AG1407" s="48"/>
      <c r="AH1407" s="48"/>
      <c r="AI1407" s="48"/>
    </row>
    <row r="1408">
      <c r="A1408" s="41"/>
      <c r="B1408" s="42" t="str">
        <f t="shared" si="1"/>
        <v/>
      </c>
      <c r="C1408" s="38" t="s">
        <v>4238</v>
      </c>
      <c r="D1408" s="43" t="s">
        <v>4239</v>
      </c>
      <c r="E1408" s="38" t="s">
        <v>3213</v>
      </c>
      <c r="F1408" s="38" t="s">
        <v>3427</v>
      </c>
      <c r="G1408" s="43" t="s">
        <v>60</v>
      </c>
      <c r="H1408" s="38" t="s">
        <v>3215</v>
      </c>
      <c r="I1408" s="43" t="s">
        <v>3428</v>
      </c>
      <c r="J1408" s="43" t="s">
        <v>4231</v>
      </c>
      <c r="K1408" s="43" t="s">
        <v>4236</v>
      </c>
      <c r="L1408" s="43" t="s">
        <v>4237</v>
      </c>
      <c r="M1408" s="43"/>
      <c r="N1408" s="43"/>
      <c r="O1408" s="38"/>
      <c r="P1408" s="38"/>
      <c r="Q1408" s="45">
        <v>44322.0</v>
      </c>
      <c r="R1408" s="46" t="str">
        <f>IFERROR(__xludf.DUMMYFUNCTION("if(isblank($A1408),"""",REGEXREPLACE($A1408,   "",?(\d),?"",  ""$1""&amp;""-""&amp;$H1408))"),"")</f>
        <v/>
      </c>
      <c r="S1408" s="47" t="b">
        <f t="shared" si="2"/>
        <v>0</v>
      </c>
      <c r="T1408" s="47" t="str">
        <f>IFERROR(__xludf.DUMMYFUNCTION("iferror(split(A1408,"","",TRUE,TRUE),"""")"),"")</f>
        <v/>
      </c>
      <c r="U1408" s="47"/>
      <c r="V1408" s="47"/>
      <c r="W1408" s="47"/>
      <c r="X1408" s="46" t="str">
        <f>IFERROR(__xludf.DUMMYFUNCTION("if(T1408="""","""",if($S1408,""Not aligned w/ a specific learning goal."",T1408&amp;"": ""&amp;vlookup(to_text(T1408),'1.Learning-Goals'!$A$3:$B$100,2,FALSE)))"),"")</f>
        <v/>
      </c>
      <c r="Y1408" s="46" t="str">
        <f>IFERROR(__xludf.DUMMYFUNCTION("if(U1408="""","""",if($S1408,""Not aligned w/ a specific learning goal."",U1408&amp;"": ""&amp;vlookup(to_text(U1408),'1.Learning-Goals'!$A$3:$B$100,2,FALSE)))"),"")</f>
        <v/>
      </c>
      <c r="Z1408" s="46" t="str">
        <f>IFERROR(__xludf.DUMMYFUNCTION("if(V1408="""","""",if($S1408,""Not aligned w/ a specific learning goal."",V1408&amp;"": ""&amp;vlookup(to_text(V1408),'1.Learning-Goals'!$A$3:$B$100,2,FALSE)))"),"")</f>
        <v/>
      </c>
      <c r="AA1408" s="46" t="str">
        <f>IFERROR(__xludf.DUMMYFUNCTION("if(W1408="""","""",if($S1408,""Not aligned w/ a specific learning goal."",W1408&amp;"": ""&amp;vlookup(to_text(W1408),'1.Learning-Goals'!$A$3:$B$100,2,FALSE)))"),"")</f>
        <v/>
      </c>
      <c r="AB1408" s="48"/>
      <c r="AC1408" s="48"/>
      <c r="AD1408" s="48"/>
      <c r="AE1408" s="48"/>
      <c r="AF1408" s="48"/>
      <c r="AG1408" s="48"/>
      <c r="AH1408" s="48"/>
      <c r="AI1408" s="48"/>
    </row>
    <row r="1409">
      <c r="A1409" s="41"/>
      <c r="B1409" s="42" t="str">
        <f t="shared" si="1"/>
        <v/>
      </c>
      <c r="C1409" s="38" t="s">
        <v>4240</v>
      </c>
      <c r="D1409" s="43" t="s">
        <v>4241</v>
      </c>
      <c r="E1409" s="38" t="s">
        <v>3213</v>
      </c>
      <c r="F1409" s="38" t="s">
        <v>3427</v>
      </c>
      <c r="G1409" s="43" t="s">
        <v>60</v>
      </c>
      <c r="H1409" s="38" t="s">
        <v>3215</v>
      </c>
      <c r="I1409" s="43" t="s">
        <v>3428</v>
      </c>
      <c r="J1409" s="43" t="s">
        <v>4231</v>
      </c>
      <c r="K1409" s="43" t="s">
        <v>4232</v>
      </c>
      <c r="L1409" s="43" t="s">
        <v>4233</v>
      </c>
      <c r="M1409" s="43"/>
      <c r="N1409" s="43"/>
      <c r="O1409" s="38"/>
      <c r="P1409" s="38"/>
      <c r="Q1409" s="45">
        <v>44322.0</v>
      </c>
      <c r="R1409" s="46" t="str">
        <f>IFERROR(__xludf.DUMMYFUNCTION("if(isblank($A1409),"""",REGEXREPLACE($A1409,   "",?(\d),?"",  ""$1""&amp;""-""&amp;$H1409))"),"")</f>
        <v/>
      </c>
      <c r="S1409" s="47" t="b">
        <f t="shared" si="2"/>
        <v>0</v>
      </c>
      <c r="T1409" s="47" t="str">
        <f>IFERROR(__xludf.DUMMYFUNCTION("iferror(split(A1409,"","",TRUE,TRUE),"""")"),"")</f>
        <v/>
      </c>
      <c r="U1409" s="47"/>
      <c r="V1409" s="47"/>
      <c r="W1409" s="47"/>
      <c r="X1409" s="46" t="str">
        <f>IFERROR(__xludf.DUMMYFUNCTION("if(T1409="""","""",if($S1409,""Not aligned w/ a specific learning goal."",T1409&amp;"": ""&amp;vlookup(to_text(T1409),'1.Learning-Goals'!$A$3:$B$100,2,FALSE)))"),"")</f>
        <v/>
      </c>
      <c r="Y1409" s="46" t="str">
        <f>IFERROR(__xludf.DUMMYFUNCTION("if(U1409="""","""",if($S1409,""Not aligned w/ a specific learning goal."",U1409&amp;"": ""&amp;vlookup(to_text(U1409),'1.Learning-Goals'!$A$3:$B$100,2,FALSE)))"),"")</f>
        <v/>
      </c>
      <c r="Z1409" s="46" t="str">
        <f>IFERROR(__xludf.DUMMYFUNCTION("if(V1409="""","""",if($S1409,""Not aligned w/ a specific learning goal."",V1409&amp;"": ""&amp;vlookup(to_text(V1409),'1.Learning-Goals'!$A$3:$B$100,2,FALSE)))"),"")</f>
        <v/>
      </c>
      <c r="AA1409" s="46" t="str">
        <f>IFERROR(__xludf.DUMMYFUNCTION("if(W1409="""","""",if($S1409,""Not aligned w/ a specific learning goal."",W1409&amp;"": ""&amp;vlookup(to_text(W1409),'1.Learning-Goals'!$A$3:$B$100,2,FALSE)))"),"")</f>
        <v/>
      </c>
      <c r="AB1409" s="48"/>
      <c r="AC1409" s="48"/>
      <c r="AD1409" s="48"/>
      <c r="AE1409" s="48"/>
      <c r="AF1409" s="48"/>
      <c r="AG1409" s="48"/>
      <c r="AH1409" s="48"/>
      <c r="AI1409" s="48"/>
    </row>
    <row r="1410">
      <c r="A1410" s="41"/>
      <c r="B1410" s="42" t="str">
        <f t="shared" si="1"/>
        <v/>
      </c>
      <c r="C1410" s="38" t="s">
        <v>4242</v>
      </c>
      <c r="D1410" s="43" t="s">
        <v>4243</v>
      </c>
      <c r="E1410" s="38" t="s">
        <v>3213</v>
      </c>
      <c r="F1410" s="38" t="s">
        <v>3427</v>
      </c>
      <c r="G1410" s="43" t="s">
        <v>65</v>
      </c>
      <c r="H1410" s="38" t="s">
        <v>3215</v>
      </c>
      <c r="I1410" s="43" t="s">
        <v>3428</v>
      </c>
      <c r="J1410" s="43" t="s">
        <v>4231</v>
      </c>
      <c r="K1410" s="43" t="s">
        <v>4244</v>
      </c>
      <c r="L1410" s="43" t="s">
        <v>4245</v>
      </c>
      <c r="M1410" s="43"/>
      <c r="N1410" s="43"/>
      <c r="O1410" s="38"/>
      <c r="P1410" s="38"/>
      <c r="Q1410" s="45">
        <v>44451.0</v>
      </c>
      <c r="R1410" s="46" t="str">
        <f>IFERROR(__xludf.DUMMYFUNCTION("if(isblank($A1410),"""",REGEXREPLACE($A1410,   "",?(\d),?"",  ""$1""&amp;""-""&amp;$H1410))"),"")</f>
        <v/>
      </c>
      <c r="S1410" s="47" t="b">
        <f t="shared" si="2"/>
        <v>0</v>
      </c>
      <c r="T1410" s="47" t="str">
        <f>IFERROR(__xludf.DUMMYFUNCTION("iferror(split(A1410,"","",TRUE,TRUE),"""")"),"")</f>
        <v/>
      </c>
      <c r="U1410" s="47"/>
      <c r="V1410" s="47"/>
      <c r="W1410" s="47"/>
      <c r="X1410" s="46" t="str">
        <f>IFERROR(__xludf.DUMMYFUNCTION("if(T1410="""","""",if($S1410,""Not aligned w/ a specific learning goal."",T1410&amp;"": ""&amp;vlookup(to_text(T1410),'1.Learning-Goals'!$A$3:$B$100,2,FALSE)))"),"")</f>
        <v/>
      </c>
      <c r="Y1410" s="46" t="str">
        <f>IFERROR(__xludf.DUMMYFUNCTION("if(U1410="""","""",if($S1410,""Not aligned w/ a specific learning goal."",U1410&amp;"": ""&amp;vlookup(to_text(U1410),'1.Learning-Goals'!$A$3:$B$100,2,FALSE)))"),"")</f>
        <v/>
      </c>
      <c r="Z1410" s="46" t="str">
        <f>IFERROR(__xludf.DUMMYFUNCTION("if(V1410="""","""",if($S1410,""Not aligned w/ a specific learning goal."",V1410&amp;"": ""&amp;vlookup(to_text(V1410),'1.Learning-Goals'!$A$3:$B$100,2,FALSE)))"),"")</f>
        <v/>
      </c>
      <c r="AA1410" s="46" t="str">
        <f>IFERROR(__xludf.DUMMYFUNCTION("if(W1410="""","""",if($S1410,""Not aligned w/ a specific learning goal."",W1410&amp;"": ""&amp;vlookup(to_text(W1410),'1.Learning-Goals'!$A$3:$B$100,2,FALSE)))"),"")</f>
        <v/>
      </c>
      <c r="AB1410" s="48"/>
      <c r="AC1410" s="48"/>
      <c r="AD1410" s="48"/>
      <c r="AE1410" s="48"/>
      <c r="AF1410" s="48"/>
      <c r="AG1410" s="48"/>
      <c r="AH1410" s="48"/>
      <c r="AI1410" s="48"/>
    </row>
    <row r="1411">
      <c r="A1411" s="41"/>
      <c r="B1411" s="42" t="str">
        <f t="shared" si="1"/>
        <v/>
      </c>
      <c r="C1411" s="38" t="s">
        <v>4246</v>
      </c>
      <c r="D1411" s="43" t="s">
        <v>4247</v>
      </c>
      <c r="E1411" s="38" t="s">
        <v>3213</v>
      </c>
      <c r="F1411" s="38" t="s">
        <v>3427</v>
      </c>
      <c r="G1411" s="43" t="s">
        <v>65</v>
      </c>
      <c r="H1411" s="38" t="s">
        <v>3215</v>
      </c>
      <c r="I1411" s="43" t="s">
        <v>3428</v>
      </c>
      <c r="J1411" s="43" t="s">
        <v>4231</v>
      </c>
      <c r="K1411" s="43" t="s">
        <v>4248</v>
      </c>
      <c r="L1411" s="43" t="s">
        <v>4249</v>
      </c>
      <c r="M1411" s="43"/>
      <c r="N1411" s="43"/>
      <c r="O1411" s="38"/>
      <c r="P1411" s="38"/>
      <c r="Q1411" s="45">
        <v>44451.0</v>
      </c>
      <c r="R1411" s="46" t="str">
        <f>IFERROR(__xludf.DUMMYFUNCTION("if(isblank($A1411),"""",REGEXREPLACE($A1411,   "",?(\d),?"",  ""$1""&amp;""-""&amp;$H1411))"),"")</f>
        <v/>
      </c>
      <c r="S1411" s="47" t="b">
        <f t="shared" si="2"/>
        <v>0</v>
      </c>
      <c r="T1411" s="47" t="str">
        <f>IFERROR(__xludf.DUMMYFUNCTION("iferror(split(A1411,"","",TRUE,TRUE),"""")"),"")</f>
        <v/>
      </c>
      <c r="U1411" s="47"/>
      <c r="V1411" s="47"/>
      <c r="W1411" s="47"/>
      <c r="X1411" s="46" t="str">
        <f>IFERROR(__xludf.DUMMYFUNCTION("if(T1411="""","""",if($S1411,""Not aligned w/ a specific learning goal."",T1411&amp;"": ""&amp;vlookup(to_text(T1411),'1.Learning-Goals'!$A$3:$B$100,2,FALSE)))"),"")</f>
        <v/>
      </c>
      <c r="Y1411" s="46" t="str">
        <f>IFERROR(__xludf.DUMMYFUNCTION("if(U1411="""","""",if($S1411,""Not aligned w/ a specific learning goal."",U1411&amp;"": ""&amp;vlookup(to_text(U1411),'1.Learning-Goals'!$A$3:$B$100,2,FALSE)))"),"")</f>
        <v/>
      </c>
      <c r="Z1411" s="46" t="str">
        <f>IFERROR(__xludf.DUMMYFUNCTION("if(V1411="""","""",if($S1411,""Not aligned w/ a specific learning goal."",V1411&amp;"": ""&amp;vlookup(to_text(V1411),'1.Learning-Goals'!$A$3:$B$100,2,FALSE)))"),"")</f>
        <v/>
      </c>
      <c r="AA1411" s="46" t="str">
        <f>IFERROR(__xludf.DUMMYFUNCTION("if(W1411="""","""",if($S1411,""Not aligned w/ a specific learning goal."",W1411&amp;"": ""&amp;vlookup(to_text(W1411),'1.Learning-Goals'!$A$3:$B$100,2,FALSE)))"),"")</f>
        <v/>
      </c>
      <c r="AB1411" s="48"/>
      <c r="AC1411" s="48"/>
      <c r="AD1411" s="48"/>
      <c r="AE1411" s="48"/>
      <c r="AF1411" s="48"/>
      <c r="AG1411" s="48"/>
      <c r="AH1411" s="48"/>
      <c r="AI1411" s="48"/>
    </row>
    <row r="1412">
      <c r="A1412" s="41"/>
      <c r="B1412" s="42" t="str">
        <f t="shared" si="1"/>
        <v/>
      </c>
      <c r="C1412" s="38" t="s">
        <v>4250</v>
      </c>
      <c r="D1412" s="43" t="s">
        <v>4251</v>
      </c>
      <c r="E1412" s="38" t="s">
        <v>3213</v>
      </c>
      <c r="F1412" s="38" t="s">
        <v>3427</v>
      </c>
      <c r="G1412" s="43" t="s">
        <v>60</v>
      </c>
      <c r="H1412" s="38" t="s">
        <v>3215</v>
      </c>
      <c r="I1412" s="43" t="s">
        <v>3428</v>
      </c>
      <c r="J1412" s="43" t="s">
        <v>4252</v>
      </c>
      <c r="K1412" s="43" t="s">
        <v>4236</v>
      </c>
      <c r="L1412" s="43" t="s">
        <v>4237</v>
      </c>
      <c r="M1412" s="43"/>
      <c r="N1412" s="43"/>
      <c r="O1412" s="38"/>
      <c r="P1412" s="38"/>
      <c r="Q1412" s="45">
        <v>44322.0</v>
      </c>
      <c r="R1412" s="46" t="str">
        <f>IFERROR(__xludf.DUMMYFUNCTION("if(isblank($A1412),"""",REGEXREPLACE($A1412,   "",?(\d),?"",  ""$1""&amp;""-""&amp;$H1412))"),"")</f>
        <v/>
      </c>
      <c r="S1412" s="47" t="b">
        <f t="shared" si="2"/>
        <v>0</v>
      </c>
      <c r="T1412" s="47" t="str">
        <f>IFERROR(__xludf.DUMMYFUNCTION("iferror(split(A1412,"","",TRUE,TRUE),"""")"),"")</f>
        <v/>
      </c>
      <c r="U1412" s="47"/>
      <c r="V1412" s="47"/>
      <c r="W1412" s="47"/>
      <c r="X1412" s="46" t="str">
        <f>IFERROR(__xludf.DUMMYFUNCTION("if(T1412="""","""",if($S1412,""Not aligned w/ a specific learning goal."",T1412&amp;"": ""&amp;vlookup(to_text(T1412),'1.Learning-Goals'!$A$3:$B$100,2,FALSE)))"),"")</f>
        <v/>
      </c>
      <c r="Y1412" s="46" t="str">
        <f>IFERROR(__xludf.DUMMYFUNCTION("if(U1412="""","""",if($S1412,""Not aligned w/ a specific learning goal."",U1412&amp;"": ""&amp;vlookup(to_text(U1412),'1.Learning-Goals'!$A$3:$B$100,2,FALSE)))"),"")</f>
        <v/>
      </c>
      <c r="Z1412" s="46" t="str">
        <f>IFERROR(__xludf.DUMMYFUNCTION("if(V1412="""","""",if($S1412,""Not aligned w/ a specific learning goal."",V1412&amp;"": ""&amp;vlookup(to_text(V1412),'1.Learning-Goals'!$A$3:$B$100,2,FALSE)))"),"")</f>
        <v/>
      </c>
      <c r="AA1412" s="46" t="str">
        <f>IFERROR(__xludf.DUMMYFUNCTION("if(W1412="""","""",if($S1412,""Not aligned w/ a specific learning goal."",W1412&amp;"": ""&amp;vlookup(to_text(W1412),'1.Learning-Goals'!$A$3:$B$100,2,FALSE)))"),"")</f>
        <v/>
      </c>
      <c r="AB1412" s="48"/>
      <c r="AC1412" s="48"/>
      <c r="AD1412" s="48"/>
      <c r="AE1412" s="48"/>
      <c r="AF1412" s="48"/>
      <c r="AG1412" s="48"/>
      <c r="AH1412" s="48"/>
      <c r="AI1412" s="48"/>
    </row>
    <row r="1413">
      <c r="A1413" s="41"/>
      <c r="B1413" s="42" t="str">
        <f t="shared" si="1"/>
        <v/>
      </c>
      <c r="C1413" s="38" t="s">
        <v>4253</v>
      </c>
      <c r="D1413" s="43" t="s">
        <v>4254</v>
      </c>
      <c r="E1413" s="38" t="s">
        <v>3213</v>
      </c>
      <c r="F1413" s="38" t="s">
        <v>3427</v>
      </c>
      <c r="G1413" s="43" t="s">
        <v>60</v>
      </c>
      <c r="H1413" s="38" t="s">
        <v>3215</v>
      </c>
      <c r="I1413" s="43" t="s">
        <v>3428</v>
      </c>
      <c r="J1413" s="43" t="s">
        <v>4252</v>
      </c>
      <c r="K1413" s="43" t="s">
        <v>4232</v>
      </c>
      <c r="L1413" s="43" t="s">
        <v>4233</v>
      </c>
      <c r="M1413" s="43"/>
      <c r="N1413" s="43"/>
      <c r="O1413" s="38"/>
      <c r="P1413" s="38"/>
      <c r="Q1413" s="45">
        <v>44322.0</v>
      </c>
      <c r="R1413" s="46" t="str">
        <f>IFERROR(__xludf.DUMMYFUNCTION("if(isblank($A1413),"""",REGEXREPLACE($A1413,   "",?(\d),?"",  ""$1""&amp;""-""&amp;$H1413))"),"")</f>
        <v/>
      </c>
      <c r="S1413" s="47" t="b">
        <f t="shared" si="2"/>
        <v>0</v>
      </c>
      <c r="T1413" s="47" t="str">
        <f>IFERROR(__xludf.DUMMYFUNCTION("iferror(split(A1413,"","",TRUE,TRUE),"""")"),"")</f>
        <v/>
      </c>
      <c r="U1413" s="47"/>
      <c r="V1413" s="47"/>
      <c r="W1413" s="47"/>
      <c r="X1413" s="46" t="str">
        <f>IFERROR(__xludf.DUMMYFUNCTION("if(T1413="""","""",if($S1413,""Not aligned w/ a specific learning goal."",T1413&amp;"": ""&amp;vlookup(to_text(T1413),'1.Learning-Goals'!$A$3:$B$100,2,FALSE)))"),"")</f>
        <v/>
      </c>
      <c r="Y1413" s="46" t="str">
        <f>IFERROR(__xludf.DUMMYFUNCTION("if(U1413="""","""",if($S1413,""Not aligned w/ a specific learning goal."",U1413&amp;"": ""&amp;vlookup(to_text(U1413),'1.Learning-Goals'!$A$3:$B$100,2,FALSE)))"),"")</f>
        <v/>
      </c>
      <c r="Z1413" s="46" t="str">
        <f>IFERROR(__xludf.DUMMYFUNCTION("if(V1413="""","""",if($S1413,""Not aligned w/ a specific learning goal."",V1413&amp;"": ""&amp;vlookup(to_text(V1413),'1.Learning-Goals'!$A$3:$B$100,2,FALSE)))"),"")</f>
        <v/>
      </c>
      <c r="AA1413" s="46" t="str">
        <f>IFERROR(__xludf.DUMMYFUNCTION("if(W1413="""","""",if($S1413,""Not aligned w/ a specific learning goal."",W1413&amp;"": ""&amp;vlookup(to_text(W1413),'1.Learning-Goals'!$A$3:$B$100,2,FALSE)))"),"")</f>
        <v/>
      </c>
      <c r="AB1413" s="48"/>
      <c r="AC1413" s="48"/>
      <c r="AD1413" s="48"/>
      <c r="AE1413" s="48"/>
      <c r="AF1413" s="48"/>
      <c r="AG1413" s="48"/>
      <c r="AH1413" s="48"/>
      <c r="AI1413" s="48"/>
    </row>
    <row r="1414">
      <c r="A1414" s="41"/>
      <c r="B1414" s="42" t="str">
        <f t="shared" si="1"/>
        <v/>
      </c>
      <c r="C1414" s="38" t="s">
        <v>4255</v>
      </c>
      <c r="D1414" s="43" t="s">
        <v>4256</v>
      </c>
      <c r="E1414" s="38" t="s">
        <v>3213</v>
      </c>
      <c r="F1414" s="38" t="s">
        <v>3427</v>
      </c>
      <c r="G1414" s="43" t="s">
        <v>65</v>
      </c>
      <c r="H1414" s="38" t="s">
        <v>3215</v>
      </c>
      <c r="I1414" s="43" t="s">
        <v>3428</v>
      </c>
      <c r="J1414" s="43" t="s">
        <v>4252</v>
      </c>
      <c r="K1414" s="43" t="s">
        <v>4257</v>
      </c>
      <c r="L1414" s="43" t="s">
        <v>4258</v>
      </c>
      <c r="M1414" s="43"/>
      <c r="N1414" s="43"/>
      <c r="O1414" s="38"/>
      <c r="P1414" s="38"/>
      <c r="Q1414" s="45">
        <v>44451.0</v>
      </c>
      <c r="R1414" s="46" t="str">
        <f>IFERROR(__xludf.DUMMYFUNCTION("if(isblank($A1414),"""",REGEXREPLACE($A1414,   "",?(\d),?"",  ""$1""&amp;""-""&amp;$H1414))"),"")</f>
        <v/>
      </c>
      <c r="S1414" s="47" t="b">
        <f t="shared" si="2"/>
        <v>0</v>
      </c>
      <c r="T1414" s="47" t="str">
        <f>IFERROR(__xludf.DUMMYFUNCTION("iferror(split(A1414,"","",TRUE,TRUE),"""")"),"")</f>
        <v/>
      </c>
      <c r="U1414" s="47"/>
      <c r="V1414" s="47"/>
      <c r="W1414" s="47"/>
      <c r="X1414" s="46" t="str">
        <f>IFERROR(__xludf.DUMMYFUNCTION("if(T1414="""","""",if($S1414,""Not aligned w/ a specific learning goal."",T1414&amp;"": ""&amp;vlookup(to_text(T1414),'1.Learning-Goals'!$A$3:$B$100,2,FALSE)))"),"")</f>
        <v/>
      </c>
      <c r="Y1414" s="46" t="str">
        <f>IFERROR(__xludf.DUMMYFUNCTION("if(U1414="""","""",if($S1414,""Not aligned w/ a specific learning goal."",U1414&amp;"": ""&amp;vlookup(to_text(U1414),'1.Learning-Goals'!$A$3:$B$100,2,FALSE)))"),"")</f>
        <v/>
      </c>
      <c r="Z1414" s="46" t="str">
        <f>IFERROR(__xludf.DUMMYFUNCTION("if(V1414="""","""",if($S1414,""Not aligned w/ a specific learning goal."",V1414&amp;"": ""&amp;vlookup(to_text(V1414),'1.Learning-Goals'!$A$3:$B$100,2,FALSE)))"),"")</f>
        <v/>
      </c>
      <c r="AA1414" s="46" t="str">
        <f>IFERROR(__xludf.DUMMYFUNCTION("if(W1414="""","""",if($S1414,""Not aligned w/ a specific learning goal."",W1414&amp;"": ""&amp;vlookup(to_text(W1414),'1.Learning-Goals'!$A$3:$B$100,2,FALSE)))"),"")</f>
        <v/>
      </c>
      <c r="AB1414" s="48"/>
      <c r="AC1414" s="48"/>
      <c r="AD1414" s="48"/>
      <c r="AE1414" s="48"/>
      <c r="AF1414" s="48"/>
      <c r="AG1414" s="48"/>
      <c r="AH1414" s="48"/>
      <c r="AI1414" s="48"/>
    </row>
    <row r="1415">
      <c r="A1415" s="41"/>
      <c r="B1415" s="42" t="str">
        <f t="shared" si="1"/>
        <v/>
      </c>
      <c r="C1415" s="38" t="s">
        <v>4259</v>
      </c>
      <c r="D1415" s="43" t="s">
        <v>4260</v>
      </c>
      <c r="E1415" s="38" t="s">
        <v>3213</v>
      </c>
      <c r="F1415" s="38" t="s">
        <v>4261</v>
      </c>
      <c r="G1415" s="43" t="s">
        <v>60</v>
      </c>
      <c r="H1415" s="38" t="s">
        <v>3215</v>
      </c>
      <c r="I1415" s="43" t="s">
        <v>4262</v>
      </c>
      <c r="J1415" s="43" t="s">
        <v>4263</v>
      </c>
      <c r="K1415" s="50"/>
      <c r="L1415" s="50"/>
      <c r="M1415" s="50"/>
      <c r="N1415" s="50"/>
      <c r="O1415" s="44"/>
      <c r="P1415" s="44"/>
      <c r="Q1415" s="45">
        <v>44322.0</v>
      </c>
      <c r="R1415" s="46" t="str">
        <f>IFERROR(__xludf.DUMMYFUNCTION("if(isblank($A1415),"""",REGEXREPLACE($A1415,   "",?(\d),?"",  ""$1""&amp;""-""&amp;$H1415))"),"")</f>
        <v/>
      </c>
      <c r="S1415" s="47" t="b">
        <f t="shared" si="2"/>
        <v>0</v>
      </c>
      <c r="T1415" s="47" t="str">
        <f>IFERROR(__xludf.DUMMYFUNCTION("iferror(split(A1415,"","",TRUE,TRUE),"""")"),"")</f>
        <v/>
      </c>
      <c r="U1415" s="47"/>
      <c r="V1415" s="47"/>
      <c r="W1415" s="47"/>
      <c r="X1415" s="46" t="str">
        <f>IFERROR(__xludf.DUMMYFUNCTION("if(T1415="""","""",if($S1415,""Not aligned w/ a specific learning goal."",T1415&amp;"": ""&amp;vlookup(to_text(T1415),'1.Learning-Goals'!$A$3:$B$100,2,FALSE)))"),"")</f>
        <v/>
      </c>
      <c r="Y1415" s="46" t="str">
        <f>IFERROR(__xludf.DUMMYFUNCTION("if(U1415="""","""",if($S1415,""Not aligned w/ a specific learning goal."",U1415&amp;"": ""&amp;vlookup(to_text(U1415),'1.Learning-Goals'!$A$3:$B$100,2,FALSE)))"),"")</f>
        <v/>
      </c>
      <c r="Z1415" s="46" t="str">
        <f>IFERROR(__xludf.DUMMYFUNCTION("if(V1415="""","""",if($S1415,""Not aligned w/ a specific learning goal."",V1415&amp;"": ""&amp;vlookup(to_text(V1415),'1.Learning-Goals'!$A$3:$B$100,2,FALSE)))"),"")</f>
        <v/>
      </c>
      <c r="AA1415" s="46" t="str">
        <f>IFERROR(__xludf.DUMMYFUNCTION("if(W1415="""","""",if($S1415,""Not aligned w/ a specific learning goal."",W1415&amp;"": ""&amp;vlookup(to_text(W1415),'1.Learning-Goals'!$A$3:$B$100,2,FALSE)))"),"")</f>
        <v/>
      </c>
      <c r="AB1415" s="48"/>
      <c r="AC1415" s="48"/>
      <c r="AD1415" s="48"/>
      <c r="AE1415" s="48"/>
      <c r="AF1415" s="48"/>
      <c r="AG1415" s="48"/>
      <c r="AH1415" s="48"/>
      <c r="AI1415" s="48"/>
    </row>
    <row r="1416">
      <c r="A1416" s="41"/>
      <c r="B1416" s="42" t="str">
        <f t="shared" si="1"/>
        <v/>
      </c>
      <c r="C1416" s="38" t="s">
        <v>4264</v>
      </c>
      <c r="D1416" s="43" t="s">
        <v>4265</v>
      </c>
      <c r="E1416" s="38" t="s">
        <v>3213</v>
      </c>
      <c r="F1416" s="38" t="s">
        <v>4261</v>
      </c>
      <c r="G1416" s="43" t="s">
        <v>60</v>
      </c>
      <c r="H1416" s="38" t="s">
        <v>3215</v>
      </c>
      <c r="I1416" s="43" t="s">
        <v>4262</v>
      </c>
      <c r="J1416" s="43" t="s">
        <v>4263</v>
      </c>
      <c r="K1416" s="50"/>
      <c r="L1416" s="50"/>
      <c r="M1416" s="50"/>
      <c r="N1416" s="50"/>
      <c r="O1416" s="44"/>
      <c r="P1416" s="44"/>
      <c r="Q1416" s="45">
        <v>44322.0</v>
      </c>
      <c r="R1416" s="46" t="str">
        <f>IFERROR(__xludf.DUMMYFUNCTION("if(isblank($A1416),"""",REGEXREPLACE($A1416,   "",?(\d),?"",  ""$1""&amp;""-""&amp;$H1416))"),"")</f>
        <v/>
      </c>
      <c r="S1416" s="47" t="b">
        <f t="shared" si="2"/>
        <v>0</v>
      </c>
      <c r="T1416" s="47" t="str">
        <f>IFERROR(__xludf.DUMMYFUNCTION("iferror(split(A1416,"","",TRUE,TRUE),"""")"),"")</f>
        <v/>
      </c>
      <c r="U1416" s="47"/>
      <c r="V1416" s="47"/>
      <c r="W1416" s="47"/>
      <c r="X1416" s="46" t="str">
        <f>IFERROR(__xludf.DUMMYFUNCTION("if(T1416="""","""",if($S1416,""Not aligned w/ a specific learning goal."",T1416&amp;"": ""&amp;vlookup(to_text(T1416),'1.Learning-Goals'!$A$3:$B$100,2,FALSE)))"),"")</f>
        <v/>
      </c>
      <c r="Y1416" s="46" t="str">
        <f>IFERROR(__xludf.DUMMYFUNCTION("if(U1416="""","""",if($S1416,""Not aligned w/ a specific learning goal."",U1416&amp;"": ""&amp;vlookup(to_text(U1416),'1.Learning-Goals'!$A$3:$B$100,2,FALSE)))"),"")</f>
        <v/>
      </c>
      <c r="Z1416" s="46" t="str">
        <f>IFERROR(__xludf.DUMMYFUNCTION("if(V1416="""","""",if($S1416,""Not aligned w/ a specific learning goal."",V1416&amp;"": ""&amp;vlookup(to_text(V1416),'1.Learning-Goals'!$A$3:$B$100,2,FALSE)))"),"")</f>
        <v/>
      </c>
      <c r="AA1416" s="46" t="str">
        <f>IFERROR(__xludf.DUMMYFUNCTION("if(W1416="""","""",if($S1416,""Not aligned w/ a specific learning goal."",W1416&amp;"": ""&amp;vlookup(to_text(W1416),'1.Learning-Goals'!$A$3:$B$100,2,FALSE)))"),"")</f>
        <v/>
      </c>
      <c r="AB1416" s="48"/>
      <c r="AC1416" s="48"/>
      <c r="AD1416" s="48"/>
      <c r="AE1416" s="48"/>
      <c r="AF1416" s="48"/>
      <c r="AG1416" s="48"/>
      <c r="AH1416" s="48"/>
      <c r="AI1416" s="48"/>
    </row>
    <row r="1417">
      <c r="A1417" s="49" t="s">
        <v>16</v>
      </c>
      <c r="B1417" s="42" t="str">
        <f t="shared" si="1"/>
        <v>3: Test hypotheses by interpreting histograms, scatter plots, and boxplots of real biological data</v>
      </c>
      <c r="C1417" s="38" t="s">
        <v>4266</v>
      </c>
      <c r="D1417" s="43" t="s">
        <v>4267</v>
      </c>
      <c r="E1417" s="38" t="s">
        <v>3213</v>
      </c>
      <c r="F1417" s="38" t="s">
        <v>4261</v>
      </c>
      <c r="G1417" s="43" t="s">
        <v>60</v>
      </c>
      <c r="H1417" s="38" t="s">
        <v>3215</v>
      </c>
      <c r="I1417" s="43" t="s">
        <v>4262</v>
      </c>
      <c r="J1417" s="43" t="s">
        <v>4263</v>
      </c>
      <c r="K1417" s="50"/>
      <c r="L1417" s="50"/>
      <c r="M1417" s="50"/>
      <c r="N1417" s="50"/>
      <c r="O1417" s="44"/>
      <c r="P1417" s="44"/>
      <c r="Q1417" s="45">
        <v>44322.0</v>
      </c>
      <c r="R1417" s="46" t="str">
        <f>IFERROR(__xludf.DUMMYFUNCTION("if(isblank($A1417),"""",REGEXREPLACE($A1417,   "",?(\d),?"",  ""$1""&amp;""-""&amp;$H1417))"),"3-Science")</f>
        <v>3-Science</v>
      </c>
      <c r="S1417" s="47" t="b">
        <f t="shared" si="2"/>
        <v>0</v>
      </c>
      <c r="T1417" s="47">
        <f>IFERROR(__xludf.DUMMYFUNCTION("iferror(split(A1417,"","",TRUE,TRUE),"""")"),3.0)</f>
        <v>3</v>
      </c>
      <c r="U1417" s="47"/>
      <c r="V1417" s="47"/>
      <c r="W1417" s="47"/>
      <c r="X1417" s="46" t="str">
        <f>IFERROR(__xludf.DUMMYFUNCTION("if(T1417="""","""",if($S1417,""Not aligned w/ a specific learning goal."",T1417&amp;"": ""&amp;vlookup(to_text(T1417),'1.Learning-Goals'!$A$3:$B$100,2,FALSE)))"),"3: Test hypotheses by interpreting histograms, scatter plots, and boxplots of real biological data")</f>
        <v>3: Test hypotheses by interpreting histograms, scatter plots, and boxplots of real biological data</v>
      </c>
      <c r="Y1417" s="46" t="str">
        <f>IFERROR(__xludf.DUMMYFUNCTION("if(U1417="""","""",if($S1417,""Not aligned w/ a specific learning goal."",U1417&amp;"": ""&amp;vlookup(to_text(U1417),'1.Learning-Goals'!$A$3:$B$100,2,FALSE)))"),"")</f>
        <v/>
      </c>
      <c r="Z1417" s="46" t="str">
        <f>IFERROR(__xludf.DUMMYFUNCTION("if(V1417="""","""",if($S1417,""Not aligned w/ a specific learning goal."",V1417&amp;"": ""&amp;vlookup(to_text(V1417),'1.Learning-Goals'!$A$3:$B$100,2,FALSE)))"),"")</f>
        <v/>
      </c>
      <c r="AA1417" s="46" t="str">
        <f>IFERROR(__xludf.DUMMYFUNCTION("if(W1417="""","""",if($S1417,""Not aligned w/ a specific learning goal."",W1417&amp;"": ""&amp;vlookup(to_text(W1417),'1.Learning-Goals'!$A$3:$B$100,2,FALSE)))"),"")</f>
        <v/>
      </c>
      <c r="AB1417" s="48"/>
      <c r="AC1417" s="48"/>
      <c r="AD1417" s="48"/>
      <c r="AE1417" s="48"/>
      <c r="AF1417" s="48"/>
      <c r="AG1417" s="48"/>
      <c r="AH1417" s="48"/>
      <c r="AI1417" s="48"/>
    </row>
    <row r="1418">
      <c r="A1418" s="49" t="s">
        <v>16</v>
      </c>
      <c r="B1418" s="42" t="str">
        <f t="shared" si="1"/>
        <v>3: Test hypotheses by interpreting histograms, scatter plots, and boxplots of real biological data</v>
      </c>
      <c r="C1418" s="38" t="s">
        <v>4268</v>
      </c>
      <c r="D1418" s="43" t="s">
        <v>4269</v>
      </c>
      <c r="E1418" s="38" t="s">
        <v>3213</v>
      </c>
      <c r="F1418" s="38" t="s">
        <v>4261</v>
      </c>
      <c r="G1418" s="43" t="s">
        <v>60</v>
      </c>
      <c r="H1418" s="38" t="s">
        <v>3215</v>
      </c>
      <c r="I1418" s="43" t="s">
        <v>4262</v>
      </c>
      <c r="J1418" s="43" t="s">
        <v>4263</v>
      </c>
      <c r="K1418" s="50"/>
      <c r="L1418" s="50"/>
      <c r="M1418" s="50"/>
      <c r="N1418" s="50"/>
      <c r="O1418" s="44"/>
      <c r="P1418" s="44"/>
      <c r="Q1418" s="45">
        <v>44322.0</v>
      </c>
      <c r="R1418" s="46" t="str">
        <f>IFERROR(__xludf.DUMMYFUNCTION("if(isblank($A1418),"""",REGEXREPLACE($A1418,   "",?(\d),?"",  ""$1""&amp;""-""&amp;$H1418))"),"3-Science")</f>
        <v>3-Science</v>
      </c>
      <c r="S1418" s="47" t="b">
        <f t="shared" si="2"/>
        <v>0</v>
      </c>
      <c r="T1418" s="47">
        <f>IFERROR(__xludf.DUMMYFUNCTION("iferror(split(A1418,"","",TRUE,TRUE),"""")"),3.0)</f>
        <v>3</v>
      </c>
      <c r="U1418" s="47"/>
      <c r="V1418" s="47"/>
      <c r="W1418" s="47"/>
      <c r="X1418" s="46" t="str">
        <f>IFERROR(__xludf.DUMMYFUNCTION("if(T1418="""","""",if($S1418,""Not aligned w/ a specific learning goal."",T1418&amp;"": ""&amp;vlookup(to_text(T1418),'1.Learning-Goals'!$A$3:$B$100,2,FALSE)))"),"3: Test hypotheses by interpreting histograms, scatter plots, and boxplots of real biological data")</f>
        <v>3: Test hypotheses by interpreting histograms, scatter plots, and boxplots of real biological data</v>
      </c>
      <c r="Y1418" s="46" t="str">
        <f>IFERROR(__xludf.DUMMYFUNCTION("if(U1418="""","""",if($S1418,""Not aligned w/ a specific learning goal."",U1418&amp;"": ""&amp;vlookup(to_text(U1418),'1.Learning-Goals'!$A$3:$B$100,2,FALSE)))"),"")</f>
        <v/>
      </c>
      <c r="Z1418" s="46" t="str">
        <f>IFERROR(__xludf.DUMMYFUNCTION("if(V1418="""","""",if($S1418,""Not aligned w/ a specific learning goal."",V1418&amp;"": ""&amp;vlookup(to_text(V1418),'1.Learning-Goals'!$A$3:$B$100,2,FALSE)))"),"")</f>
        <v/>
      </c>
      <c r="AA1418" s="46" t="str">
        <f>IFERROR(__xludf.DUMMYFUNCTION("if(W1418="""","""",if($S1418,""Not aligned w/ a specific learning goal."",W1418&amp;"": ""&amp;vlookup(to_text(W1418),'1.Learning-Goals'!$A$3:$B$100,2,FALSE)))"),"")</f>
        <v/>
      </c>
      <c r="AB1418" s="48"/>
      <c r="AC1418" s="48"/>
      <c r="AD1418" s="48"/>
      <c r="AE1418" s="48"/>
      <c r="AF1418" s="48"/>
      <c r="AG1418" s="48"/>
      <c r="AH1418" s="48"/>
      <c r="AI1418" s="48"/>
    </row>
    <row r="1419">
      <c r="A1419" s="41"/>
      <c r="B1419" s="42" t="str">
        <f t="shared" si="1"/>
        <v/>
      </c>
      <c r="C1419" s="38" t="s">
        <v>4270</v>
      </c>
      <c r="D1419" s="43" t="s">
        <v>4271</v>
      </c>
      <c r="E1419" s="38" t="s">
        <v>3213</v>
      </c>
      <c r="F1419" s="38" t="s">
        <v>4261</v>
      </c>
      <c r="G1419" s="43" t="s">
        <v>65</v>
      </c>
      <c r="H1419" s="38" t="s">
        <v>3215</v>
      </c>
      <c r="I1419" s="43" t="s">
        <v>4262</v>
      </c>
      <c r="J1419" s="43" t="s">
        <v>4263</v>
      </c>
      <c r="K1419" s="50"/>
      <c r="L1419" s="50"/>
      <c r="M1419" s="50"/>
      <c r="N1419" s="50"/>
      <c r="O1419" s="44"/>
      <c r="P1419" s="44"/>
      <c r="Q1419" s="45">
        <v>44451.0</v>
      </c>
      <c r="R1419" s="46" t="str">
        <f>IFERROR(__xludf.DUMMYFUNCTION("if(isblank($A1419),"""",REGEXREPLACE($A1419,   "",?(\d),?"",  ""$1""&amp;""-""&amp;$H1419))"),"")</f>
        <v/>
      </c>
      <c r="S1419" s="47" t="b">
        <f t="shared" si="2"/>
        <v>0</v>
      </c>
      <c r="T1419" s="47" t="str">
        <f>IFERROR(__xludf.DUMMYFUNCTION("iferror(split(A1419,"","",TRUE,TRUE),"""")"),"")</f>
        <v/>
      </c>
      <c r="U1419" s="47"/>
      <c r="V1419" s="47"/>
      <c r="W1419" s="47"/>
      <c r="X1419" s="46" t="str">
        <f>IFERROR(__xludf.DUMMYFUNCTION("if(T1419="""","""",if($S1419,""Not aligned w/ a specific learning goal."",T1419&amp;"": ""&amp;vlookup(to_text(T1419),'1.Learning-Goals'!$A$3:$B$100,2,FALSE)))"),"")</f>
        <v/>
      </c>
      <c r="Y1419" s="46" t="str">
        <f>IFERROR(__xludf.DUMMYFUNCTION("if(U1419="""","""",if($S1419,""Not aligned w/ a specific learning goal."",U1419&amp;"": ""&amp;vlookup(to_text(U1419),'1.Learning-Goals'!$A$3:$B$100,2,FALSE)))"),"")</f>
        <v/>
      </c>
      <c r="Z1419" s="46" t="str">
        <f>IFERROR(__xludf.DUMMYFUNCTION("if(V1419="""","""",if($S1419,""Not aligned w/ a specific learning goal."",V1419&amp;"": ""&amp;vlookup(to_text(V1419),'1.Learning-Goals'!$A$3:$B$100,2,FALSE)))"),"")</f>
        <v/>
      </c>
      <c r="AA1419" s="46" t="str">
        <f>IFERROR(__xludf.DUMMYFUNCTION("if(W1419="""","""",if($S1419,""Not aligned w/ a specific learning goal."",W1419&amp;"": ""&amp;vlookup(to_text(W1419),'1.Learning-Goals'!$A$3:$B$100,2,FALSE)))"),"")</f>
        <v/>
      </c>
      <c r="AB1419" s="48"/>
      <c r="AC1419" s="48"/>
      <c r="AD1419" s="48"/>
      <c r="AE1419" s="48"/>
      <c r="AF1419" s="48"/>
      <c r="AG1419" s="48"/>
      <c r="AH1419" s="48"/>
      <c r="AI1419" s="48"/>
    </row>
    <row r="1420">
      <c r="A1420" s="41"/>
      <c r="B1420" s="42" t="str">
        <f t="shared" si="1"/>
        <v/>
      </c>
      <c r="C1420" s="38" t="s">
        <v>4272</v>
      </c>
      <c r="D1420" s="43" t="s">
        <v>4273</v>
      </c>
      <c r="E1420" s="38" t="s">
        <v>3213</v>
      </c>
      <c r="F1420" s="38" t="s">
        <v>4261</v>
      </c>
      <c r="G1420" s="43" t="s">
        <v>65</v>
      </c>
      <c r="H1420" s="38" t="s">
        <v>3215</v>
      </c>
      <c r="I1420" s="43" t="s">
        <v>4262</v>
      </c>
      <c r="J1420" s="43" t="s">
        <v>4263</v>
      </c>
      <c r="K1420" s="50"/>
      <c r="L1420" s="50"/>
      <c r="M1420" s="50"/>
      <c r="N1420" s="50"/>
      <c r="O1420" s="44"/>
      <c r="P1420" s="44"/>
      <c r="Q1420" s="45">
        <v>44451.0</v>
      </c>
      <c r="R1420" s="46" t="str">
        <f>IFERROR(__xludf.DUMMYFUNCTION("if(isblank($A1420),"""",REGEXREPLACE($A1420,   "",?(\d),?"",  ""$1""&amp;""-""&amp;$H1420))"),"")</f>
        <v/>
      </c>
      <c r="S1420" s="47" t="b">
        <f t="shared" si="2"/>
        <v>0</v>
      </c>
      <c r="T1420" s="47" t="str">
        <f>IFERROR(__xludf.DUMMYFUNCTION("iferror(split(A1420,"","",TRUE,TRUE),"""")"),"")</f>
        <v/>
      </c>
      <c r="U1420" s="47"/>
      <c r="V1420" s="47"/>
      <c r="W1420" s="47"/>
      <c r="X1420" s="46" t="str">
        <f>IFERROR(__xludf.DUMMYFUNCTION("if(T1420="""","""",if($S1420,""Not aligned w/ a specific learning goal."",T1420&amp;"": ""&amp;vlookup(to_text(T1420),'1.Learning-Goals'!$A$3:$B$100,2,FALSE)))"),"")</f>
        <v/>
      </c>
      <c r="Y1420" s="46" t="str">
        <f>IFERROR(__xludf.DUMMYFUNCTION("if(U1420="""","""",if($S1420,""Not aligned w/ a specific learning goal."",U1420&amp;"": ""&amp;vlookup(to_text(U1420),'1.Learning-Goals'!$A$3:$B$100,2,FALSE)))"),"")</f>
        <v/>
      </c>
      <c r="Z1420" s="46" t="str">
        <f>IFERROR(__xludf.DUMMYFUNCTION("if(V1420="""","""",if($S1420,""Not aligned w/ a specific learning goal."",V1420&amp;"": ""&amp;vlookup(to_text(V1420),'1.Learning-Goals'!$A$3:$B$100,2,FALSE)))"),"")</f>
        <v/>
      </c>
      <c r="AA1420" s="46" t="str">
        <f>IFERROR(__xludf.DUMMYFUNCTION("if(W1420="""","""",if($S1420,""Not aligned w/ a specific learning goal."",W1420&amp;"": ""&amp;vlookup(to_text(W1420),'1.Learning-Goals'!$A$3:$B$100,2,FALSE)))"),"")</f>
        <v/>
      </c>
      <c r="AB1420" s="48"/>
      <c r="AC1420" s="48"/>
      <c r="AD1420" s="48"/>
      <c r="AE1420" s="48"/>
      <c r="AF1420" s="48"/>
      <c r="AG1420" s="48"/>
      <c r="AH1420" s="48"/>
      <c r="AI1420" s="48"/>
    </row>
    <row r="1421">
      <c r="A1421" s="41"/>
      <c r="B1421" s="42" t="str">
        <f t="shared" si="1"/>
        <v/>
      </c>
      <c r="C1421" s="38" t="s">
        <v>4274</v>
      </c>
      <c r="D1421" s="43" t="s">
        <v>4275</v>
      </c>
      <c r="E1421" s="38" t="s">
        <v>3213</v>
      </c>
      <c r="F1421" s="38" t="s">
        <v>4261</v>
      </c>
      <c r="G1421" s="43" t="s">
        <v>65</v>
      </c>
      <c r="H1421" s="38" t="s">
        <v>3215</v>
      </c>
      <c r="I1421" s="43" t="s">
        <v>4262</v>
      </c>
      <c r="J1421" s="43" t="s">
        <v>4263</v>
      </c>
      <c r="K1421" s="50"/>
      <c r="L1421" s="50"/>
      <c r="M1421" s="50"/>
      <c r="N1421" s="50"/>
      <c r="O1421" s="44"/>
      <c r="P1421" s="44"/>
      <c r="Q1421" s="45">
        <v>44451.0</v>
      </c>
      <c r="R1421" s="46" t="str">
        <f>IFERROR(__xludf.DUMMYFUNCTION("if(isblank($A1421),"""",REGEXREPLACE($A1421,   "",?(\d),?"",  ""$1""&amp;""-""&amp;$H1421))"),"")</f>
        <v/>
      </c>
      <c r="S1421" s="47" t="b">
        <f t="shared" si="2"/>
        <v>0</v>
      </c>
      <c r="T1421" s="47" t="str">
        <f>IFERROR(__xludf.DUMMYFUNCTION("iferror(split(A1421,"","",TRUE,TRUE),"""")"),"")</f>
        <v/>
      </c>
      <c r="U1421" s="47"/>
      <c r="V1421" s="47"/>
      <c r="W1421" s="47"/>
      <c r="X1421" s="46" t="str">
        <f>IFERROR(__xludf.DUMMYFUNCTION("if(T1421="""","""",if($S1421,""Not aligned w/ a specific learning goal."",T1421&amp;"": ""&amp;vlookup(to_text(T1421),'1.Learning-Goals'!$A$3:$B$100,2,FALSE)))"),"")</f>
        <v/>
      </c>
      <c r="Y1421" s="46" t="str">
        <f>IFERROR(__xludf.DUMMYFUNCTION("if(U1421="""","""",if($S1421,""Not aligned w/ a specific learning goal."",U1421&amp;"": ""&amp;vlookup(to_text(U1421),'1.Learning-Goals'!$A$3:$B$100,2,FALSE)))"),"")</f>
        <v/>
      </c>
      <c r="Z1421" s="46" t="str">
        <f>IFERROR(__xludf.DUMMYFUNCTION("if(V1421="""","""",if($S1421,""Not aligned w/ a specific learning goal."",V1421&amp;"": ""&amp;vlookup(to_text(V1421),'1.Learning-Goals'!$A$3:$B$100,2,FALSE)))"),"")</f>
        <v/>
      </c>
      <c r="AA1421" s="46" t="str">
        <f>IFERROR(__xludf.DUMMYFUNCTION("if(W1421="""","""",if($S1421,""Not aligned w/ a specific learning goal."",W1421&amp;"": ""&amp;vlookup(to_text(W1421),'1.Learning-Goals'!$A$3:$B$100,2,FALSE)))"),"")</f>
        <v/>
      </c>
      <c r="AB1421" s="48"/>
      <c r="AC1421" s="48"/>
      <c r="AD1421" s="48"/>
      <c r="AE1421" s="48"/>
      <c r="AF1421" s="48"/>
      <c r="AG1421" s="48"/>
      <c r="AH1421" s="48"/>
      <c r="AI1421" s="48"/>
    </row>
    <row r="1422">
      <c r="A1422" s="41"/>
      <c r="B1422" s="42" t="str">
        <f t="shared" si="1"/>
        <v/>
      </c>
      <c r="C1422" s="38" t="s">
        <v>4276</v>
      </c>
      <c r="D1422" s="43" t="s">
        <v>4277</v>
      </c>
      <c r="E1422" s="38" t="s">
        <v>3213</v>
      </c>
      <c r="F1422" s="38" t="s">
        <v>4261</v>
      </c>
      <c r="G1422" s="43" t="s">
        <v>65</v>
      </c>
      <c r="H1422" s="38" t="s">
        <v>3215</v>
      </c>
      <c r="I1422" s="43" t="s">
        <v>4262</v>
      </c>
      <c r="J1422" s="43" t="s">
        <v>4263</v>
      </c>
      <c r="K1422" s="50"/>
      <c r="L1422" s="50"/>
      <c r="M1422" s="50"/>
      <c r="N1422" s="50"/>
      <c r="O1422" s="44"/>
      <c r="P1422" s="44"/>
      <c r="Q1422" s="45">
        <v>44451.0</v>
      </c>
      <c r="R1422" s="46" t="str">
        <f>IFERROR(__xludf.DUMMYFUNCTION("if(isblank($A1422),"""",REGEXREPLACE($A1422,   "",?(\d),?"",  ""$1""&amp;""-""&amp;$H1422))"),"")</f>
        <v/>
      </c>
      <c r="S1422" s="47" t="b">
        <f t="shared" si="2"/>
        <v>0</v>
      </c>
      <c r="T1422" s="47" t="str">
        <f>IFERROR(__xludf.DUMMYFUNCTION("iferror(split(A1422,"","",TRUE,TRUE),"""")"),"")</f>
        <v/>
      </c>
      <c r="U1422" s="47"/>
      <c r="V1422" s="47"/>
      <c r="W1422" s="47"/>
      <c r="X1422" s="46" t="str">
        <f>IFERROR(__xludf.DUMMYFUNCTION("if(T1422="""","""",if($S1422,""Not aligned w/ a specific learning goal."",T1422&amp;"": ""&amp;vlookup(to_text(T1422),'1.Learning-Goals'!$A$3:$B$100,2,FALSE)))"),"")</f>
        <v/>
      </c>
      <c r="Y1422" s="46" t="str">
        <f>IFERROR(__xludf.DUMMYFUNCTION("if(U1422="""","""",if($S1422,""Not aligned w/ a specific learning goal."",U1422&amp;"": ""&amp;vlookup(to_text(U1422),'1.Learning-Goals'!$A$3:$B$100,2,FALSE)))"),"")</f>
        <v/>
      </c>
      <c r="Z1422" s="46" t="str">
        <f>IFERROR(__xludf.DUMMYFUNCTION("if(V1422="""","""",if($S1422,""Not aligned w/ a specific learning goal."",V1422&amp;"": ""&amp;vlookup(to_text(V1422),'1.Learning-Goals'!$A$3:$B$100,2,FALSE)))"),"")</f>
        <v/>
      </c>
      <c r="AA1422" s="46" t="str">
        <f>IFERROR(__xludf.DUMMYFUNCTION("if(W1422="""","""",if($S1422,""Not aligned w/ a specific learning goal."",W1422&amp;"": ""&amp;vlookup(to_text(W1422),'1.Learning-Goals'!$A$3:$B$100,2,FALSE)))"),"")</f>
        <v/>
      </c>
      <c r="AB1422" s="48"/>
      <c r="AC1422" s="48"/>
      <c r="AD1422" s="48"/>
      <c r="AE1422" s="48"/>
      <c r="AF1422" s="48"/>
      <c r="AG1422" s="48"/>
      <c r="AH1422" s="48"/>
      <c r="AI1422" s="48"/>
    </row>
    <row r="1423">
      <c r="A1423" s="41"/>
      <c r="B1423" s="42" t="str">
        <f t="shared" si="1"/>
        <v/>
      </c>
      <c r="C1423" s="38" t="s">
        <v>4278</v>
      </c>
      <c r="D1423" s="43" t="s">
        <v>4279</v>
      </c>
      <c r="E1423" s="38" t="s">
        <v>3213</v>
      </c>
      <c r="F1423" s="38" t="s">
        <v>4261</v>
      </c>
      <c r="G1423" s="43" t="s">
        <v>65</v>
      </c>
      <c r="H1423" s="38" t="s">
        <v>3215</v>
      </c>
      <c r="I1423" s="43" t="s">
        <v>4262</v>
      </c>
      <c r="J1423" s="43" t="s">
        <v>4263</v>
      </c>
      <c r="K1423" s="50"/>
      <c r="L1423" s="50"/>
      <c r="M1423" s="50"/>
      <c r="N1423" s="50"/>
      <c r="O1423" s="44"/>
      <c r="P1423" s="44"/>
      <c r="Q1423" s="45">
        <v>44451.0</v>
      </c>
      <c r="R1423" s="46" t="str">
        <f>IFERROR(__xludf.DUMMYFUNCTION("if(isblank($A1423),"""",REGEXREPLACE($A1423,   "",?(\d),?"",  ""$1""&amp;""-""&amp;$H1423))"),"")</f>
        <v/>
      </c>
      <c r="S1423" s="47" t="b">
        <f t="shared" si="2"/>
        <v>0</v>
      </c>
      <c r="T1423" s="47" t="str">
        <f>IFERROR(__xludf.DUMMYFUNCTION("iferror(split(A1423,"","",TRUE,TRUE),"""")"),"")</f>
        <v/>
      </c>
      <c r="U1423" s="47"/>
      <c r="V1423" s="47"/>
      <c r="W1423" s="47"/>
      <c r="X1423" s="46" t="str">
        <f>IFERROR(__xludf.DUMMYFUNCTION("if(T1423="""","""",if($S1423,""Not aligned w/ a specific learning goal."",T1423&amp;"": ""&amp;vlookup(to_text(T1423),'1.Learning-Goals'!$A$3:$B$100,2,FALSE)))"),"")</f>
        <v/>
      </c>
      <c r="Y1423" s="46" t="str">
        <f>IFERROR(__xludf.DUMMYFUNCTION("if(U1423="""","""",if($S1423,""Not aligned w/ a specific learning goal."",U1423&amp;"": ""&amp;vlookup(to_text(U1423),'1.Learning-Goals'!$A$3:$B$100,2,FALSE)))"),"")</f>
        <v/>
      </c>
      <c r="Z1423" s="46" t="str">
        <f>IFERROR(__xludf.DUMMYFUNCTION("if(V1423="""","""",if($S1423,""Not aligned w/ a specific learning goal."",V1423&amp;"": ""&amp;vlookup(to_text(V1423),'1.Learning-Goals'!$A$3:$B$100,2,FALSE)))"),"")</f>
        <v/>
      </c>
      <c r="AA1423" s="46" t="str">
        <f>IFERROR(__xludf.DUMMYFUNCTION("if(W1423="""","""",if($S1423,""Not aligned w/ a specific learning goal."",W1423&amp;"": ""&amp;vlookup(to_text(W1423),'1.Learning-Goals'!$A$3:$B$100,2,FALSE)))"),"")</f>
        <v/>
      </c>
      <c r="AB1423" s="48"/>
      <c r="AC1423" s="48"/>
      <c r="AD1423" s="48"/>
      <c r="AE1423" s="48"/>
      <c r="AF1423" s="48"/>
      <c r="AG1423" s="48"/>
      <c r="AH1423" s="48"/>
      <c r="AI1423" s="48"/>
    </row>
    <row r="1424">
      <c r="A1424" s="41"/>
      <c r="B1424" s="42" t="str">
        <f t="shared" si="1"/>
        <v/>
      </c>
      <c r="C1424" s="38" t="s">
        <v>4280</v>
      </c>
      <c r="D1424" s="43" t="s">
        <v>4281</v>
      </c>
      <c r="E1424" s="38" t="s">
        <v>3213</v>
      </c>
      <c r="F1424" s="38" t="s">
        <v>4261</v>
      </c>
      <c r="G1424" s="43" t="s">
        <v>60</v>
      </c>
      <c r="H1424" s="38" t="s">
        <v>3215</v>
      </c>
      <c r="I1424" s="43" t="s">
        <v>4262</v>
      </c>
      <c r="J1424" s="43" t="s">
        <v>4282</v>
      </c>
      <c r="K1424" s="50"/>
      <c r="L1424" s="50"/>
      <c r="M1424" s="50"/>
      <c r="N1424" s="50"/>
      <c r="O1424" s="44"/>
      <c r="P1424" s="44"/>
      <c r="Q1424" s="45">
        <v>44322.0</v>
      </c>
      <c r="R1424" s="46" t="str">
        <f>IFERROR(__xludf.DUMMYFUNCTION("if(isblank($A1424),"""",REGEXREPLACE($A1424,   "",?(\d),?"",  ""$1""&amp;""-""&amp;$H1424))"),"")</f>
        <v/>
      </c>
      <c r="S1424" s="47" t="b">
        <f t="shared" si="2"/>
        <v>0</v>
      </c>
      <c r="T1424" s="47" t="str">
        <f>IFERROR(__xludf.DUMMYFUNCTION("iferror(split(A1424,"","",TRUE,TRUE),"""")"),"")</f>
        <v/>
      </c>
      <c r="U1424" s="47"/>
      <c r="V1424" s="47"/>
      <c r="W1424" s="47"/>
      <c r="X1424" s="46" t="str">
        <f>IFERROR(__xludf.DUMMYFUNCTION("if(T1424="""","""",if($S1424,""Not aligned w/ a specific learning goal."",T1424&amp;"": ""&amp;vlookup(to_text(T1424),'1.Learning-Goals'!$A$3:$B$100,2,FALSE)))"),"")</f>
        <v/>
      </c>
      <c r="Y1424" s="46" t="str">
        <f>IFERROR(__xludf.DUMMYFUNCTION("if(U1424="""","""",if($S1424,""Not aligned w/ a specific learning goal."",U1424&amp;"": ""&amp;vlookup(to_text(U1424),'1.Learning-Goals'!$A$3:$B$100,2,FALSE)))"),"")</f>
        <v/>
      </c>
      <c r="Z1424" s="46" t="str">
        <f>IFERROR(__xludf.DUMMYFUNCTION("if(V1424="""","""",if($S1424,""Not aligned w/ a specific learning goal."",V1424&amp;"": ""&amp;vlookup(to_text(V1424),'1.Learning-Goals'!$A$3:$B$100,2,FALSE)))"),"")</f>
        <v/>
      </c>
      <c r="AA1424" s="46" t="str">
        <f>IFERROR(__xludf.DUMMYFUNCTION("if(W1424="""","""",if($S1424,""Not aligned w/ a specific learning goal."",W1424&amp;"": ""&amp;vlookup(to_text(W1424),'1.Learning-Goals'!$A$3:$B$100,2,FALSE)))"),"")</f>
        <v/>
      </c>
      <c r="AB1424" s="48"/>
      <c r="AC1424" s="48"/>
      <c r="AD1424" s="48"/>
      <c r="AE1424" s="48"/>
      <c r="AF1424" s="48"/>
      <c r="AG1424" s="48"/>
      <c r="AH1424" s="48"/>
      <c r="AI1424" s="48"/>
    </row>
    <row r="1425">
      <c r="A1425" s="41"/>
      <c r="B1425" s="42" t="str">
        <f t="shared" si="1"/>
        <v/>
      </c>
      <c r="C1425" s="38" t="s">
        <v>4283</v>
      </c>
      <c r="D1425" s="43" t="s">
        <v>4284</v>
      </c>
      <c r="E1425" s="38" t="s">
        <v>3213</v>
      </c>
      <c r="F1425" s="38" t="s">
        <v>4261</v>
      </c>
      <c r="G1425" s="43" t="s">
        <v>60</v>
      </c>
      <c r="H1425" s="38" t="s">
        <v>3215</v>
      </c>
      <c r="I1425" s="43" t="s">
        <v>4262</v>
      </c>
      <c r="J1425" s="43" t="s">
        <v>4282</v>
      </c>
      <c r="K1425" s="50"/>
      <c r="L1425" s="50"/>
      <c r="M1425" s="50"/>
      <c r="N1425" s="50"/>
      <c r="O1425" s="44"/>
      <c r="P1425" s="44"/>
      <c r="Q1425" s="45">
        <v>44322.0</v>
      </c>
      <c r="R1425" s="46" t="str">
        <f>IFERROR(__xludf.DUMMYFUNCTION("if(isblank($A1425),"""",REGEXREPLACE($A1425,   "",?(\d),?"",  ""$1""&amp;""-""&amp;$H1425))"),"")</f>
        <v/>
      </c>
      <c r="S1425" s="47" t="b">
        <f t="shared" si="2"/>
        <v>0</v>
      </c>
      <c r="T1425" s="47" t="str">
        <f>IFERROR(__xludf.DUMMYFUNCTION("iferror(split(A1425,"","",TRUE,TRUE),"""")"),"")</f>
        <v/>
      </c>
      <c r="U1425" s="47"/>
      <c r="V1425" s="47"/>
      <c r="W1425" s="47"/>
      <c r="X1425" s="46" t="str">
        <f>IFERROR(__xludf.DUMMYFUNCTION("if(T1425="""","""",if($S1425,""Not aligned w/ a specific learning goal."",T1425&amp;"": ""&amp;vlookup(to_text(T1425),'1.Learning-Goals'!$A$3:$B$100,2,FALSE)))"),"")</f>
        <v/>
      </c>
      <c r="Y1425" s="46" t="str">
        <f>IFERROR(__xludf.DUMMYFUNCTION("if(U1425="""","""",if($S1425,""Not aligned w/ a specific learning goal."",U1425&amp;"": ""&amp;vlookup(to_text(U1425),'1.Learning-Goals'!$A$3:$B$100,2,FALSE)))"),"")</f>
        <v/>
      </c>
      <c r="Z1425" s="46" t="str">
        <f>IFERROR(__xludf.DUMMYFUNCTION("if(V1425="""","""",if($S1425,""Not aligned w/ a specific learning goal."",V1425&amp;"": ""&amp;vlookup(to_text(V1425),'1.Learning-Goals'!$A$3:$B$100,2,FALSE)))"),"")</f>
        <v/>
      </c>
      <c r="AA1425" s="46" t="str">
        <f>IFERROR(__xludf.DUMMYFUNCTION("if(W1425="""","""",if($S1425,""Not aligned w/ a specific learning goal."",W1425&amp;"": ""&amp;vlookup(to_text(W1425),'1.Learning-Goals'!$A$3:$B$100,2,FALSE)))"),"")</f>
        <v/>
      </c>
      <c r="AB1425" s="48"/>
      <c r="AC1425" s="48"/>
      <c r="AD1425" s="48"/>
      <c r="AE1425" s="48"/>
      <c r="AF1425" s="48"/>
      <c r="AG1425" s="48"/>
      <c r="AH1425" s="48"/>
      <c r="AI1425" s="48"/>
    </row>
    <row r="1426">
      <c r="A1426" s="41"/>
      <c r="B1426" s="42" t="str">
        <f t="shared" si="1"/>
        <v/>
      </c>
      <c r="C1426" s="38" t="s">
        <v>4285</v>
      </c>
      <c r="D1426" s="43" t="s">
        <v>4286</v>
      </c>
      <c r="E1426" s="38" t="s">
        <v>3213</v>
      </c>
      <c r="F1426" s="38" t="s">
        <v>4261</v>
      </c>
      <c r="G1426" s="43" t="s">
        <v>60</v>
      </c>
      <c r="H1426" s="38" t="s">
        <v>3215</v>
      </c>
      <c r="I1426" s="43" t="s">
        <v>4262</v>
      </c>
      <c r="J1426" s="43" t="s">
        <v>4282</v>
      </c>
      <c r="K1426" s="50"/>
      <c r="L1426" s="50"/>
      <c r="M1426" s="50"/>
      <c r="N1426" s="50"/>
      <c r="O1426" s="44"/>
      <c r="P1426" s="44"/>
      <c r="Q1426" s="45">
        <v>44322.0</v>
      </c>
      <c r="R1426" s="46" t="str">
        <f>IFERROR(__xludf.DUMMYFUNCTION("if(isblank($A1426),"""",REGEXREPLACE($A1426,   "",?(\d),?"",  ""$1""&amp;""-""&amp;$H1426))"),"")</f>
        <v/>
      </c>
      <c r="S1426" s="47" t="b">
        <f t="shared" si="2"/>
        <v>0</v>
      </c>
      <c r="T1426" s="47" t="str">
        <f>IFERROR(__xludf.DUMMYFUNCTION("iferror(split(A1426,"","",TRUE,TRUE),"""")"),"")</f>
        <v/>
      </c>
      <c r="U1426" s="47"/>
      <c r="V1426" s="47"/>
      <c r="W1426" s="47"/>
      <c r="X1426" s="46" t="str">
        <f>IFERROR(__xludf.DUMMYFUNCTION("if(T1426="""","""",if($S1426,""Not aligned w/ a specific learning goal."",T1426&amp;"": ""&amp;vlookup(to_text(T1426),'1.Learning-Goals'!$A$3:$B$100,2,FALSE)))"),"")</f>
        <v/>
      </c>
      <c r="Y1426" s="46" t="str">
        <f>IFERROR(__xludf.DUMMYFUNCTION("if(U1426="""","""",if($S1426,""Not aligned w/ a specific learning goal."",U1426&amp;"": ""&amp;vlookup(to_text(U1426),'1.Learning-Goals'!$A$3:$B$100,2,FALSE)))"),"")</f>
        <v/>
      </c>
      <c r="Z1426" s="46" t="str">
        <f>IFERROR(__xludf.DUMMYFUNCTION("if(V1426="""","""",if($S1426,""Not aligned w/ a specific learning goal."",V1426&amp;"": ""&amp;vlookup(to_text(V1426),'1.Learning-Goals'!$A$3:$B$100,2,FALSE)))"),"")</f>
        <v/>
      </c>
      <c r="AA1426" s="46" t="str">
        <f>IFERROR(__xludf.DUMMYFUNCTION("if(W1426="""","""",if($S1426,""Not aligned w/ a specific learning goal."",W1426&amp;"": ""&amp;vlookup(to_text(W1426),'1.Learning-Goals'!$A$3:$B$100,2,FALSE)))"),"")</f>
        <v/>
      </c>
      <c r="AB1426" s="48"/>
      <c r="AC1426" s="48"/>
      <c r="AD1426" s="48"/>
      <c r="AE1426" s="48"/>
      <c r="AF1426" s="48"/>
      <c r="AG1426" s="48"/>
      <c r="AH1426" s="48"/>
      <c r="AI1426" s="48"/>
    </row>
    <row r="1427">
      <c r="A1427" s="41"/>
      <c r="B1427" s="42" t="str">
        <f t="shared" si="1"/>
        <v/>
      </c>
      <c r="C1427" s="38" t="s">
        <v>4287</v>
      </c>
      <c r="D1427" s="43" t="s">
        <v>4288</v>
      </c>
      <c r="E1427" s="38" t="s">
        <v>3213</v>
      </c>
      <c r="F1427" s="38" t="s">
        <v>4261</v>
      </c>
      <c r="G1427" s="43" t="s">
        <v>65</v>
      </c>
      <c r="H1427" s="38" t="s">
        <v>3215</v>
      </c>
      <c r="I1427" s="43" t="s">
        <v>4262</v>
      </c>
      <c r="J1427" s="43" t="s">
        <v>4282</v>
      </c>
      <c r="K1427" s="50"/>
      <c r="L1427" s="50"/>
      <c r="M1427" s="50"/>
      <c r="N1427" s="50"/>
      <c r="O1427" s="44"/>
      <c r="P1427" s="44"/>
      <c r="Q1427" s="45">
        <v>44451.0</v>
      </c>
      <c r="R1427" s="46" t="str">
        <f>IFERROR(__xludf.DUMMYFUNCTION("if(isblank($A1427),"""",REGEXREPLACE($A1427,   "",?(\d),?"",  ""$1""&amp;""-""&amp;$H1427))"),"")</f>
        <v/>
      </c>
      <c r="S1427" s="47" t="b">
        <f t="shared" si="2"/>
        <v>0</v>
      </c>
      <c r="T1427" s="47" t="str">
        <f>IFERROR(__xludf.DUMMYFUNCTION("iferror(split(A1427,"","",TRUE,TRUE),"""")"),"")</f>
        <v/>
      </c>
      <c r="U1427" s="47"/>
      <c r="V1427" s="47"/>
      <c r="W1427" s="47"/>
      <c r="X1427" s="46" t="str">
        <f>IFERROR(__xludf.DUMMYFUNCTION("if(T1427="""","""",if($S1427,""Not aligned w/ a specific learning goal."",T1427&amp;"": ""&amp;vlookup(to_text(T1427),'1.Learning-Goals'!$A$3:$B$100,2,FALSE)))"),"")</f>
        <v/>
      </c>
      <c r="Y1427" s="46" t="str">
        <f>IFERROR(__xludf.DUMMYFUNCTION("if(U1427="""","""",if($S1427,""Not aligned w/ a specific learning goal."",U1427&amp;"": ""&amp;vlookup(to_text(U1427),'1.Learning-Goals'!$A$3:$B$100,2,FALSE)))"),"")</f>
        <v/>
      </c>
      <c r="Z1427" s="46" t="str">
        <f>IFERROR(__xludf.DUMMYFUNCTION("if(V1427="""","""",if($S1427,""Not aligned w/ a specific learning goal."",V1427&amp;"": ""&amp;vlookup(to_text(V1427),'1.Learning-Goals'!$A$3:$B$100,2,FALSE)))"),"")</f>
        <v/>
      </c>
      <c r="AA1427" s="46" t="str">
        <f>IFERROR(__xludf.DUMMYFUNCTION("if(W1427="""","""",if($S1427,""Not aligned w/ a specific learning goal."",W1427&amp;"": ""&amp;vlookup(to_text(W1427),'1.Learning-Goals'!$A$3:$B$100,2,FALSE)))"),"")</f>
        <v/>
      </c>
      <c r="AB1427" s="48"/>
      <c r="AC1427" s="48"/>
      <c r="AD1427" s="48"/>
      <c r="AE1427" s="48"/>
      <c r="AF1427" s="48"/>
      <c r="AG1427" s="48"/>
      <c r="AH1427" s="48"/>
      <c r="AI1427" s="48"/>
    </row>
    <row r="1428">
      <c r="A1428" s="41"/>
      <c r="B1428" s="42" t="str">
        <f t="shared" si="1"/>
        <v/>
      </c>
      <c r="C1428" s="38" t="s">
        <v>4289</v>
      </c>
      <c r="D1428" s="43" t="s">
        <v>4290</v>
      </c>
      <c r="E1428" s="38" t="s">
        <v>3213</v>
      </c>
      <c r="F1428" s="38" t="s">
        <v>4261</v>
      </c>
      <c r="G1428" s="43" t="s">
        <v>65</v>
      </c>
      <c r="H1428" s="38" t="s">
        <v>3215</v>
      </c>
      <c r="I1428" s="43" t="s">
        <v>4262</v>
      </c>
      <c r="J1428" s="43" t="s">
        <v>4282</v>
      </c>
      <c r="K1428" s="50"/>
      <c r="L1428" s="50"/>
      <c r="M1428" s="50"/>
      <c r="N1428" s="50"/>
      <c r="O1428" s="44"/>
      <c r="P1428" s="44"/>
      <c r="Q1428" s="45">
        <v>44451.0</v>
      </c>
      <c r="R1428" s="46" t="str">
        <f>IFERROR(__xludf.DUMMYFUNCTION("if(isblank($A1428),"""",REGEXREPLACE($A1428,   "",?(\d),?"",  ""$1""&amp;""-""&amp;$H1428))"),"")</f>
        <v/>
      </c>
      <c r="S1428" s="47" t="b">
        <f t="shared" si="2"/>
        <v>0</v>
      </c>
      <c r="T1428" s="47" t="str">
        <f>IFERROR(__xludf.DUMMYFUNCTION("iferror(split(A1428,"","",TRUE,TRUE),"""")"),"")</f>
        <v/>
      </c>
      <c r="U1428" s="47"/>
      <c r="V1428" s="47"/>
      <c r="W1428" s="47"/>
      <c r="X1428" s="46" t="str">
        <f>IFERROR(__xludf.DUMMYFUNCTION("if(T1428="""","""",if($S1428,""Not aligned w/ a specific learning goal."",T1428&amp;"": ""&amp;vlookup(to_text(T1428),'1.Learning-Goals'!$A$3:$B$100,2,FALSE)))"),"")</f>
        <v/>
      </c>
      <c r="Y1428" s="46" t="str">
        <f>IFERROR(__xludf.DUMMYFUNCTION("if(U1428="""","""",if($S1428,""Not aligned w/ a specific learning goal."",U1428&amp;"": ""&amp;vlookup(to_text(U1428),'1.Learning-Goals'!$A$3:$B$100,2,FALSE)))"),"")</f>
        <v/>
      </c>
      <c r="Z1428" s="46" t="str">
        <f>IFERROR(__xludf.DUMMYFUNCTION("if(V1428="""","""",if($S1428,""Not aligned w/ a specific learning goal."",V1428&amp;"": ""&amp;vlookup(to_text(V1428),'1.Learning-Goals'!$A$3:$B$100,2,FALSE)))"),"")</f>
        <v/>
      </c>
      <c r="AA1428" s="46" t="str">
        <f>IFERROR(__xludf.DUMMYFUNCTION("if(W1428="""","""",if($S1428,""Not aligned w/ a specific learning goal."",W1428&amp;"": ""&amp;vlookup(to_text(W1428),'1.Learning-Goals'!$A$3:$B$100,2,FALSE)))"),"")</f>
        <v/>
      </c>
      <c r="AB1428" s="48"/>
      <c r="AC1428" s="48"/>
      <c r="AD1428" s="48"/>
      <c r="AE1428" s="48"/>
      <c r="AF1428" s="48"/>
      <c r="AG1428" s="48"/>
      <c r="AH1428" s="48"/>
      <c r="AI1428" s="48"/>
    </row>
    <row r="1429">
      <c r="A1429" s="41"/>
      <c r="B1429" s="42" t="str">
        <f t="shared" si="1"/>
        <v/>
      </c>
      <c r="C1429" s="38" t="s">
        <v>4291</v>
      </c>
      <c r="D1429" s="43" t="s">
        <v>4292</v>
      </c>
      <c r="E1429" s="38" t="s">
        <v>3213</v>
      </c>
      <c r="F1429" s="38" t="s">
        <v>4261</v>
      </c>
      <c r="G1429" s="43" t="s">
        <v>65</v>
      </c>
      <c r="H1429" s="38" t="s">
        <v>3215</v>
      </c>
      <c r="I1429" s="43" t="s">
        <v>4262</v>
      </c>
      <c r="J1429" s="43" t="s">
        <v>4282</v>
      </c>
      <c r="K1429" s="50"/>
      <c r="L1429" s="50"/>
      <c r="M1429" s="50"/>
      <c r="N1429" s="50"/>
      <c r="O1429" s="44"/>
      <c r="P1429" s="44"/>
      <c r="Q1429" s="45">
        <v>44451.0</v>
      </c>
      <c r="R1429" s="46" t="str">
        <f>IFERROR(__xludf.DUMMYFUNCTION("if(isblank($A1429),"""",REGEXREPLACE($A1429,   "",?(\d),?"",  ""$1""&amp;""-""&amp;$H1429))"),"")</f>
        <v/>
      </c>
      <c r="S1429" s="47" t="b">
        <f t="shared" si="2"/>
        <v>0</v>
      </c>
      <c r="T1429" s="47" t="str">
        <f>IFERROR(__xludf.DUMMYFUNCTION("iferror(split(A1429,"","",TRUE,TRUE),"""")"),"")</f>
        <v/>
      </c>
      <c r="U1429" s="47"/>
      <c r="V1429" s="47"/>
      <c r="W1429" s="47"/>
      <c r="X1429" s="46" t="str">
        <f>IFERROR(__xludf.DUMMYFUNCTION("if(T1429="""","""",if($S1429,""Not aligned w/ a specific learning goal."",T1429&amp;"": ""&amp;vlookup(to_text(T1429),'1.Learning-Goals'!$A$3:$B$100,2,FALSE)))"),"")</f>
        <v/>
      </c>
      <c r="Y1429" s="46" t="str">
        <f>IFERROR(__xludf.DUMMYFUNCTION("if(U1429="""","""",if($S1429,""Not aligned w/ a specific learning goal."",U1429&amp;"": ""&amp;vlookup(to_text(U1429),'1.Learning-Goals'!$A$3:$B$100,2,FALSE)))"),"")</f>
        <v/>
      </c>
      <c r="Z1429" s="46" t="str">
        <f>IFERROR(__xludf.DUMMYFUNCTION("if(V1429="""","""",if($S1429,""Not aligned w/ a specific learning goal."",V1429&amp;"": ""&amp;vlookup(to_text(V1429),'1.Learning-Goals'!$A$3:$B$100,2,FALSE)))"),"")</f>
        <v/>
      </c>
      <c r="AA1429" s="46" t="str">
        <f>IFERROR(__xludf.DUMMYFUNCTION("if(W1429="""","""",if($S1429,""Not aligned w/ a specific learning goal."",W1429&amp;"": ""&amp;vlookup(to_text(W1429),'1.Learning-Goals'!$A$3:$B$100,2,FALSE)))"),"")</f>
        <v/>
      </c>
      <c r="AB1429" s="48"/>
      <c r="AC1429" s="48"/>
      <c r="AD1429" s="48"/>
      <c r="AE1429" s="48"/>
      <c r="AF1429" s="48"/>
      <c r="AG1429" s="48"/>
      <c r="AH1429" s="48"/>
      <c r="AI1429" s="48"/>
    </row>
    <row r="1430">
      <c r="A1430" s="41"/>
      <c r="B1430" s="42" t="str">
        <f t="shared" si="1"/>
        <v/>
      </c>
      <c r="C1430" s="38" t="s">
        <v>4293</v>
      </c>
      <c r="D1430" s="43" t="s">
        <v>4294</v>
      </c>
      <c r="E1430" s="38" t="s">
        <v>3213</v>
      </c>
      <c r="F1430" s="38" t="s">
        <v>4261</v>
      </c>
      <c r="G1430" s="43" t="s">
        <v>65</v>
      </c>
      <c r="H1430" s="38" t="s">
        <v>3215</v>
      </c>
      <c r="I1430" s="43" t="s">
        <v>4262</v>
      </c>
      <c r="J1430" s="43" t="s">
        <v>4282</v>
      </c>
      <c r="K1430" s="50"/>
      <c r="L1430" s="50"/>
      <c r="M1430" s="50"/>
      <c r="N1430" s="50"/>
      <c r="O1430" s="44"/>
      <c r="P1430" s="44"/>
      <c r="Q1430" s="45">
        <v>44451.0</v>
      </c>
      <c r="R1430" s="46" t="str">
        <f>IFERROR(__xludf.DUMMYFUNCTION("if(isblank($A1430),"""",REGEXREPLACE($A1430,   "",?(\d),?"",  ""$1""&amp;""-""&amp;$H1430))"),"")</f>
        <v/>
      </c>
      <c r="S1430" s="47" t="b">
        <f t="shared" si="2"/>
        <v>0</v>
      </c>
      <c r="T1430" s="47" t="str">
        <f>IFERROR(__xludf.DUMMYFUNCTION("iferror(split(A1430,"","",TRUE,TRUE),"""")"),"")</f>
        <v/>
      </c>
      <c r="U1430" s="47"/>
      <c r="V1430" s="47"/>
      <c r="W1430" s="47"/>
      <c r="X1430" s="46" t="str">
        <f>IFERROR(__xludf.DUMMYFUNCTION("if(T1430="""","""",if($S1430,""Not aligned w/ a specific learning goal."",T1430&amp;"": ""&amp;vlookup(to_text(T1430),'1.Learning-Goals'!$A$3:$B$100,2,FALSE)))"),"")</f>
        <v/>
      </c>
      <c r="Y1430" s="46" t="str">
        <f>IFERROR(__xludf.DUMMYFUNCTION("if(U1430="""","""",if($S1430,""Not aligned w/ a specific learning goal."",U1430&amp;"": ""&amp;vlookup(to_text(U1430),'1.Learning-Goals'!$A$3:$B$100,2,FALSE)))"),"")</f>
        <v/>
      </c>
      <c r="Z1430" s="46" t="str">
        <f>IFERROR(__xludf.DUMMYFUNCTION("if(V1430="""","""",if($S1430,""Not aligned w/ a specific learning goal."",V1430&amp;"": ""&amp;vlookup(to_text(V1430),'1.Learning-Goals'!$A$3:$B$100,2,FALSE)))"),"")</f>
        <v/>
      </c>
      <c r="AA1430" s="46" t="str">
        <f>IFERROR(__xludf.DUMMYFUNCTION("if(W1430="""","""",if($S1430,""Not aligned w/ a specific learning goal."",W1430&amp;"": ""&amp;vlookup(to_text(W1430),'1.Learning-Goals'!$A$3:$B$100,2,FALSE)))"),"")</f>
        <v/>
      </c>
      <c r="AB1430" s="48"/>
      <c r="AC1430" s="48"/>
      <c r="AD1430" s="48"/>
      <c r="AE1430" s="48"/>
      <c r="AF1430" s="48"/>
      <c r="AG1430" s="48"/>
      <c r="AH1430" s="48"/>
      <c r="AI1430" s="48"/>
    </row>
    <row r="1431">
      <c r="A1431" s="41"/>
      <c r="B1431" s="42" t="str">
        <f t="shared" si="1"/>
        <v/>
      </c>
      <c r="C1431" s="38" t="s">
        <v>4295</v>
      </c>
      <c r="D1431" s="43" t="s">
        <v>4296</v>
      </c>
      <c r="E1431" s="38" t="s">
        <v>3213</v>
      </c>
      <c r="F1431" s="38" t="s">
        <v>4261</v>
      </c>
      <c r="G1431" s="43" t="s">
        <v>60</v>
      </c>
      <c r="H1431" s="38" t="s">
        <v>3215</v>
      </c>
      <c r="I1431" s="43" t="s">
        <v>4262</v>
      </c>
      <c r="J1431" s="43" t="s">
        <v>4297</v>
      </c>
      <c r="K1431" s="50"/>
      <c r="L1431" s="50"/>
      <c r="M1431" s="50"/>
      <c r="N1431" s="50"/>
      <c r="O1431" s="44"/>
      <c r="P1431" s="44"/>
      <c r="Q1431" s="45">
        <v>44322.0</v>
      </c>
      <c r="R1431" s="46" t="str">
        <f>IFERROR(__xludf.DUMMYFUNCTION("if(isblank($A1431),"""",REGEXREPLACE($A1431,   "",?(\d),?"",  ""$1""&amp;""-""&amp;$H1431))"),"")</f>
        <v/>
      </c>
      <c r="S1431" s="47" t="b">
        <f t="shared" si="2"/>
        <v>0</v>
      </c>
      <c r="T1431" s="47" t="str">
        <f>IFERROR(__xludf.DUMMYFUNCTION("iferror(split(A1431,"","",TRUE,TRUE),"""")"),"")</f>
        <v/>
      </c>
      <c r="U1431" s="47"/>
      <c r="V1431" s="47"/>
      <c r="W1431" s="47"/>
      <c r="X1431" s="46" t="str">
        <f>IFERROR(__xludf.DUMMYFUNCTION("if(T1431="""","""",if($S1431,""Not aligned w/ a specific learning goal."",T1431&amp;"": ""&amp;vlookup(to_text(T1431),'1.Learning-Goals'!$A$3:$B$100,2,FALSE)))"),"")</f>
        <v/>
      </c>
      <c r="Y1431" s="46" t="str">
        <f>IFERROR(__xludf.DUMMYFUNCTION("if(U1431="""","""",if($S1431,""Not aligned w/ a specific learning goal."",U1431&amp;"": ""&amp;vlookup(to_text(U1431),'1.Learning-Goals'!$A$3:$B$100,2,FALSE)))"),"")</f>
        <v/>
      </c>
      <c r="Z1431" s="46" t="str">
        <f>IFERROR(__xludf.DUMMYFUNCTION("if(V1431="""","""",if($S1431,""Not aligned w/ a specific learning goal."",V1431&amp;"": ""&amp;vlookup(to_text(V1431),'1.Learning-Goals'!$A$3:$B$100,2,FALSE)))"),"")</f>
        <v/>
      </c>
      <c r="AA1431" s="46" t="str">
        <f>IFERROR(__xludf.DUMMYFUNCTION("if(W1431="""","""",if($S1431,""Not aligned w/ a specific learning goal."",W1431&amp;"": ""&amp;vlookup(to_text(W1431),'1.Learning-Goals'!$A$3:$B$100,2,FALSE)))"),"")</f>
        <v/>
      </c>
      <c r="AB1431" s="48"/>
      <c r="AC1431" s="48"/>
      <c r="AD1431" s="48"/>
      <c r="AE1431" s="48"/>
      <c r="AF1431" s="48"/>
      <c r="AG1431" s="48"/>
      <c r="AH1431" s="48"/>
      <c r="AI1431" s="48"/>
    </row>
    <row r="1432">
      <c r="A1432" s="41"/>
      <c r="B1432" s="42" t="str">
        <f t="shared" si="1"/>
        <v/>
      </c>
      <c r="C1432" s="38" t="s">
        <v>4298</v>
      </c>
      <c r="D1432" s="43" t="s">
        <v>4299</v>
      </c>
      <c r="E1432" s="38" t="s">
        <v>3213</v>
      </c>
      <c r="F1432" s="38" t="s">
        <v>4261</v>
      </c>
      <c r="G1432" s="43" t="s">
        <v>60</v>
      </c>
      <c r="H1432" s="38" t="s">
        <v>3215</v>
      </c>
      <c r="I1432" s="43" t="s">
        <v>4262</v>
      </c>
      <c r="J1432" s="43" t="s">
        <v>4297</v>
      </c>
      <c r="K1432" s="50"/>
      <c r="L1432" s="50"/>
      <c r="M1432" s="50"/>
      <c r="N1432" s="50"/>
      <c r="O1432" s="44"/>
      <c r="P1432" s="44"/>
      <c r="Q1432" s="45">
        <v>44322.0</v>
      </c>
      <c r="R1432" s="46" t="str">
        <f>IFERROR(__xludf.DUMMYFUNCTION("if(isblank($A1432),"""",REGEXREPLACE($A1432,   "",?(\d),?"",  ""$1""&amp;""-""&amp;$H1432))"),"")</f>
        <v/>
      </c>
      <c r="S1432" s="47" t="b">
        <f t="shared" si="2"/>
        <v>0</v>
      </c>
      <c r="T1432" s="47" t="str">
        <f>IFERROR(__xludf.DUMMYFUNCTION("iferror(split(A1432,"","",TRUE,TRUE),"""")"),"")</f>
        <v/>
      </c>
      <c r="U1432" s="47"/>
      <c r="V1432" s="47"/>
      <c r="W1432" s="47"/>
      <c r="X1432" s="46" t="str">
        <f>IFERROR(__xludf.DUMMYFUNCTION("if(T1432="""","""",if($S1432,""Not aligned w/ a specific learning goal."",T1432&amp;"": ""&amp;vlookup(to_text(T1432),'1.Learning-Goals'!$A$3:$B$100,2,FALSE)))"),"")</f>
        <v/>
      </c>
      <c r="Y1432" s="46" t="str">
        <f>IFERROR(__xludf.DUMMYFUNCTION("if(U1432="""","""",if($S1432,""Not aligned w/ a specific learning goal."",U1432&amp;"": ""&amp;vlookup(to_text(U1432),'1.Learning-Goals'!$A$3:$B$100,2,FALSE)))"),"")</f>
        <v/>
      </c>
      <c r="Z1432" s="46" t="str">
        <f>IFERROR(__xludf.DUMMYFUNCTION("if(V1432="""","""",if($S1432,""Not aligned w/ a specific learning goal."",V1432&amp;"": ""&amp;vlookup(to_text(V1432),'1.Learning-Goals'!$A$3:$B$100,2,FALSE)))"),"")</f>
        <v/>
      </c>
      <c r="AA1432" s="46" t="str">
        <f>IFERROR(__xludf.DUMMYFUNCTION("if(W1432="""","""",if($S1432,""Not aligned w/ a specific learning goal."",W1432&amp;"": ""&amp;vlookup(to_text(W1432),'1.Learning-Goals'!$A$3:$B$100,2,FALSE)))"),"")</f>
        <v/>
      </c>
      <c r="AB1432" s="48"/>
      <c r="AC1432" s="48"/>
      <c r="AD1432" s="48"/>
      <c r="AE1432" s="48"/>
      <c r="AF1432" s="48"/>
      <c r="AG1432" s="48"/>
      <c r="AH1432" s="48"/>
      <c r="AI1432" s="48"/>
    </row>
    <row r="1433">
      <c r="A1433" s="41"/>
      <c r="B1433" s="42" t="str">
        <f t="shared" si="1"/>
        <v/>
      </c>
      <c r="C1433" s="38" t="s">
        <v>4300</v>
      </c>
      <c r="D1433" s="43" t="s">
        <v>4301</v>
      </c>
      <c r="E1433" s="38" t="s">
        <v>3213</v>
      </c>
      <c r="F1433" s="38" t="s">
        <v>4261</v>
      </c>
      <c r="G1433" s="43" t="s">
        <v>60</v>
      </c>
      <c r="H1433" s="38" t="s">
        <v>3215</v>
      </c>
      <c r="I1433" s="43" t="s">
        <v>4262</v>
      </c>
      <c r="J1433" s="43" t="s">
        <v>4297</v>
      </c>
      <c r="K1433" s="50"/>
      <c r="L1433" s="50"/>
      <c r="M1433" s="50"/>
      <c r="N1433" s="50"/>
      <c r="O1433" s="44"/>
      <c r="P1433" s="44"/>
      <c r="Q1433" s="45">
        <v>44322.0</v>
      </c>
      <c r="R1433" s="46" t="str">
        <f>IFERROR(__xludf.DUMMYFUNCTION("if(isblank($A1433),"""",REGEXREPLACE($A1433,   "",?(\d),?"",  ""$1""&amp;""-""&amp;$H1433))"),"")</f>
        <v/>
      </c>
      <c r="S1433" s="47" t="b">
        <f t="shared" si="2"/>
        <v>0</v>
      </c>
      <c r="T1433" s="47" t="str">
        <f>IFERROR(__xludf.DUMMYFUNCTION("iferror(split(A1433,"","",TRUE,TRUE),"""")"),"")</f>
        <v/>
      </c>
      <c r="U1433" s="47"/>
      <c r="V1433" s="47"/>
      <c r="W1433" s="47"/>
      <c r="X1433" s="46" t="str">
        <f>IFERROR(__xludf.DUMMYFUNCTION("if(T1433="""","""",if($S1433,""Not aligned w/ a specific learning goal."",T1433&amp;"": ""&amp;vlookup(to_text(T1433),'1.Learning-Goals'!$A$3:$B$100,2,FALSE)))"),"")</f>
        <v/>
      </c>
      <c r="Y1433" s="46" t="str">
        <f>IFERROR(__xludf.DUMMYFUNCTION("if(U1433="""","""",if($S1433,""Not aligned w/ a specific learning goal."",U1433&amp;"": ""&amp;vlookup(to_text(U1433),'1.Learning-Goals'!$A$3:$B$100,2,FALSE)))"),"")</f>
        <v/>
      </c>
      <c r="Z1433" s="46" t="str">
        <f>IFERROR(__xludf.DUMMYFUNCTION("if(V1433="""","""",if($S1433,""Not aligned w/ a specific learning goal."",V1433&amp;"": ""&amp;vlookup(to_text(V1433),'1.Learning-Goals'!$A$3:$B$100,2,FALSE)))"),"")</f>
        <v/>
      </c>
      <c r="AA1433" s="46" t="str">
        <f>IFERROR(__xludf.DUMMYFUNCTION("if(W1433="""","""",if($S1433,""Not aligned w/ a specific learning goal."",W1433&amp;"": ""&amp;vlookup(to_text(W1433),'1.Learning-Goals'!$A$3:$B$100,2,FALSE)))"),"")</f>
        <v/>
      </c>
      <c r="AB1433" s="48"/>
      <c r="AC1433" s="48"/>
      <c r="AD1433" s="48"/>
      <c r="AE1433" s="48"/>
      <c r="AF1433" s="48"/>
      <c r="AG1433" s="48"/>
      <c r="AH1433" s="48"/>
      <c r="AI1433" s="48"/>
    </row>
    <row r="1434">
      <c r="A1434" s="41"/>
      <c r="B1434" s="42" t="str">
        <f t="shared" si="1"/>
        <v/>
      </c>
      <c r="C1434" s="38" t="s">
        <v>4302</v>
      </c>
      <c r="D1434" s="43" t="s">
        <v>4303</v>
      </c>
      <c r="E1434" s="38" t="s">
        <v>3213</v>
      </c>
      <c r="F1434" s="38" t="s">
        <v>4261</v>
      </c>
      <c r="G1434" s="43" t="s">
        <v>60</v>
      </c>
      <c r="H1434" s="38" t="s">
        <v>3215</v>
      </c>
      <c r="I1434" s="43" t="s">
        <v>4262</v>
      </c>
      <c r="J1434" s="43" t="s">
        <v>4297</v>
      </c>
      <c r="K1434" s="50"/>
      <c r="L1434" s="50"/>
      <c r="M1434" s="50"/>
      <c r="N1434" s="50"/>
      <c r="O1434" s="44"/>
      <c r="P1434" s="44"/>
      <c r="Q1434" s="45">
        <v>44322.0</v>
      </c>
      <c r="R1434" s="46" t="str">
        <f>IFERROR(__xludf.DUMMYFUNCTION("if(isblank($A1434),"""",REGEXREPLACE($A1434,   "",?(\d),?"",  ""$1""&amp;""-""&amp;$H1434))"),"")</f>
        <v/>
      </c>
      <c r="S1434" s="47" t="b">
        <f t="shared" si="2"/>
        <v>0</v>
      </c>
      <c r="T1434" s="47" t="str">
        <f>IFERROR(__xludf.DUMMYFUNCTION("iferror(split(A1434,"","",TRUE,TRUE),"""")"),"")</f>
        <v/>
      </c>
      <c r="U1434" s="47"/>
      <c r="V1434" s="47"/>
      <c r="W1434" s="47"/>
      <c r="X1434" s="46" t="str">
        <f>IFERROR(__xludf.DUMMYFUNCTION("if(T1434="""","""",if($S1434,""Not aligned w/ a specific learning goal."",T1434&amp;"": ""&amp;vlookup(to_text(T1434),'1.Learning-Goals'!$A$3:$B$100,2,FALSE)))"),"")</f>
        <v/>
      </c>
      <c r="Y1434" s="46" t="str">
        <f>IFERROR(__xludf.DUMMYFUNCTION("if(U1434="""","""",if($S1434,""Not aligned w/ a specific learning goal."",U1434&amp;"": ""&amp;vlookup(to_text(U1434),'1.Learning-Goals'!$A$3:$B$100,2,FALSE)))"),"")</f>
        <v/>
      </c>
      <c r="Z1434" s="46" t="str">
        <f>IFERROR(__xludf.DUMMYFUNCTION("if(V1434="""","""",if($S1434,""Not aligned w/ a specific learning goal."",V1434&amp;"": ""&amp;vlookup(to_text(V1434),'1.Learning-Goals'!$A$3:$B$100,2,FALSE)))"),"")</f>
        <v/>
      </c>
      <c r="AA1434" s="46" t="str">
        <f>IFERROR(__xludf.DUMMYFUNCTION("if(W1434="""","""",if($S1434,""Not aligned w/ a specific learning goal."",W1434&amp;"": ""&amp;vlookup(to_text(W1434),'1.Learning-Goals'!$A$3:$B$100,2,FALSE)))"),"")</f>
        <v/>
      </c>
      <c r="AB1434" s="48"/>
      <c r="AC1434" s="48"/>
      <c r="AD1434" s="48"/>
      <c r="AE1434" s="48"/>
      <c r="AF1434" s="48"/>
      <c r="AG1434" s="48"/>
      <c r="AH1434" s="48"/>
      <c r="AI1434" s="48"/>
    </row>
    <row r="1435">
      <c r="A1435" s="41"/>
      <c r="B1435" s="42" t="str">
        <f t="shared" si="1"/>
        <v/>
      </c>
      <c r="C1435" s="38" t="s">
        <v>4304</v>
      </c>
      <c r="D1435" s="43" t="s">
        <v>4305</v>
      </c>
      <c r="E1435" s="38" t="s">
        <v>3213</v>
      </c>
      <c r="F1435" s="38" t="s">
        <v>4261</v>
      </c>
      <c r="G1435" s="43" t="s">
        <v>60</v>
      </c>
      <c r="H1435" s="38" t="s">
        <v>3215</v>
      </c>
      <c r="I1435" s="43" t="s">
        <v>4262</v>
      </c>
      <c r="J1435" s="43" t="s">
        <v>4297</v>
      </c>
      <c r="K1435" s="50"/>
      <c r="L1435" s="50"/>
      <c r="M1435" s="50"/>
      <c r="N1435" s="50"/>
      <c r="O1435" s="44"/>
      <c r="P1435" s="44"/>
      <c r="Q1435" s="45">
        <v>44322.0</v>
      </c>
      <c r="R1435" s="46" t="str">
        <f>IFERROR(__xludf.DUMMYFUNCTION("if(isblank($A1435),"""",REGEXREPLACE($A1435,   "",?(\d),?"",  ""$1""&amp;""-""&amp;$H1435))"),"")</f>
        <v/>
      </c>
      <c r="S1435" s="47" t="b">
        <f t="shared" si="2"/>
        <v>0</v>
      </c>
      <c r="T1435" s="47" t="str">
        <f>IFERROR(__xludf.DUMMYFUNCTION("iferror(split(A1435,"","",TRUE,TRUE),"""")"),"")</f>
        <v/>
      </c>
      <c r="U1435" s="47"/>
      <c r="V1435" s="47"/>
      <c r="W1435" s="47"/>
      <c r="X1435" s="46" t="str">
        <f>IFERROR(__xludf.DUMMYFUNCTION("if(T1435="""","""",if($S1435,""Not aligned w/ a specific learning goal."",T1435&amp;"": ""&amp;vlookup(to_text(T1435),'1.Learning-Goals'!$A$3:$B$100,2,FALSE)))"),"")</f>
        <v/>
      </c>
      <c r="Y1435" s="46" t="str">
        <f>IFERROR(__xludf.DUMMYFUNCTION("if(U1435="""","""",if($S1435,""Not aligned w/ a specific learning goal."",U1435&amp;"": ""&amp;vlookup(to_text(U1435),'1.Learning-Goals'!$A$3:$B$100,2,FALSE)))"),"")</f>
        <v/>
      </c>
      <c r="Z1435" s="46" t="str">
        <f>IFERROR(__xludf.DUMMYFUNCTION("if(V1435="""","""",if($S1435,""Not aligned w/ a specific learning goal."",V1435&amp;"": ""&amp;vlookup(to_text(V1435),'1.Learning-Goals'!$A$3:$B$100,2,FALSE)))"),"")</f>
        <v/>
      </c>
      <c r="AA1435" s="46" t="str">
        <f>IFERROR(__xludf.DUMMYFUNCTION("if(W1435="""","""",if($S1435,""Not aligned w/ a specific learning goal."",W1435&amp;"": ""&amp;vlookup(to_text(W1435),'1.Learning-Goals'!$A$3:$B$100,2,FALSE)))"),"")</f>
        <v/>
      </c>
      <c r="AB1435" s="48"/>
      <c r="AC1435" s="48"/>
      <c r="AD1435" s="48"/>
      <c r="AE1435" s="48"/>
      <c r="AF1435" s="48"/>
      <c r="AG1435" s="48"/>
      <c r="AH1435" s="48"/>
      <c r="AI1435" s="48"/>
    </row>
    <row r="1436">
      <c r="A1436" s="41"/>
      <c r="B1436" s="42" t="str">
        <f t="shared" si="1"/>
        <v/>
      </c>
      <c r="C1436" s="38" t="s">
        <v>4306</v>
      </c>
      <c r="D1436" s="43" t="s">
        <v>4307</v>
      </c>
      <c r="E1436" s="38" t="s">
        <v>3213</v>
      </c>
      <c r="F1436" s="38" t="s">
        <v>4261</v>
      </c>
      <c r="G1436" s="43" t="s">
        <v>65</v>
      </c>
      <c r="H1436" s="38" t="s">
        <v>3215</v>
      </c>
      <c r="I1436" s="43" t="s">
        <v>4262</v>
      </c>
      <c r="J1436" s="43" t="s">
        <v>4297</v>
      </c>
      <c r="K1436" s="50"/>
      <c r="L1436" s="50"/>
      <c r="M1436" s="50"/>
      <c r="N1436" s="50"/>
      <c r="O1436" s="44"/>
      <c r="P1436" s="44"/>
      <c r="Q1436" s="45">
        <v>44451.0</v>
      </c>
      <c r="R1436" s="46" t="str">
        <f>IFERROR(__xludf.DUMMYFUNCTION("if(isblank($A1436),"""",REGEXREPLACE($A1436,   "",?(\d),?"",  ""$1""&amp;""-""&amp;$H1436))"),"")</f>
        <v/>
      </c>
      <c r="S1436" s="47" t="b">
        <f t="shared" si="2"/>
        <v>0</v>
      </c>
      <c r="T1436" s="47" t="str">
        <f>IFERROR(__xludf.DUMMYFUNCTION("iferror(split(A1436,"","",TRUE,TRUE),"""")"),"")</f>
        <v/>
      </c>
      <c r="U1436" s="47"/>
      <c r="V1436" s="47"/>
      <c r="W1436" s="47"/>
      <c r="X1436" s="46" t="str">
        <f>IFERROR(__xludf.DUMMYFUNCTION("if(T1436="""","""",if($S1436,""Not aligned w/ a specific learning goal."",T1436&amp;"": ""&amp;vlookup(to_text(T1436),'1.Learning-Goals'!$A$3:$B$100,2,FALSE)))"),"")</f>
        <v/>
      </c>
      <c r="Y1436" s="46" t="str">
        <f>IFERROR(__xludf.DUMMYFUNCTION("if(U1436="""","""",if($S1436,""Not aligned w/ a specific learning goal."",U1436&amp;"": ""&amp;vlookup(to_text(U1436),'1.Learning-Goals'!$A$3:$B$100,2,FALSE)))"),"")</f>
        <v/>
      </c>
      <c r="Z1436" s="46" t="str">
        <f>IFERROR(__xludf.DUMMYFUNCTION("if(V1436="""","""",if($S1436,""Not aligned w/ a specific learning goal."",V1436&amp;"": ""&amp;vlookup(to_text(V1436),'1.Learning-Goals'!$A$3:$B$100,2,FALSE)))"),"")</f>
        <v/>
      </c>
      <c r="AA1436" s="46" t="str">
        <f>IFERROR(__xludf.DUMMYFUNCTION("if(W1436="""","""",if($S1436,""Not aligned w/ a specific learning goal."",W1436&amp;"": ""&amp;vlookup(to_text(W1436),'1.Learning-Goals'!$A$3:$B$100,2,FALSE)))"),"")</f>
        <v/>
      </c>
      <c r="AB1436" s="48"/>
      <c r="AC1436" s="48"/>
      <c r="AD1436" s="48"/>
      <c r="AE1436" s="48"/>
      <c r="AF1436" s="48"/>
      <c r="AG1436" s="48"/>
      <c r="AH1436" s="48"/>
      <c r="AI1436" s="48"/>
    </row>
    <row r="1437">
      <c r="A1437" s="41"/>
      <c r="B1437" s="42" t="str">
        <f t="shared" si="1"/>
        <v/>
      </c>
      <c r="C1437" s="38" t="s">
        <v>4308</v>
      </c>
      <c r="D1437" s="43" t="s">
        <v>4309</v>
      </c>
      <c r="E1437" s="38" t="s">
        <v>3213</v>
      </c>
      <c r="F1437" s="38" t="s">
        <v>4261</v>
      </c>
      <c r="G1437" s="43" t="s">
        <v>65</v>
      </c>
      <c r="H1437" s="38" t="s">
        <v>3215</v>
      </c>
      <c r="I1437" s="43" t="s">
        <v>4262</v>
      </c>
      <c r="J1437" s="43" t="s">
        <v>4297</v>
      </c>
      <c r="K1437" s="50"/>
      <c r="L1437" s="50"/>
      <c r="M1437" s="50"/>
      <c r="N1437" s="50"/>
      <c r="O1437" s="44"/>
      <c r="P1437" s="44"/>
      <c r="Q1437" s="45">
        <v>44451.0</v>
      </c>
      <c r="R1437" s="46" t="str">
        <f>IFERROR(__xludf.DUMMYFUNCTION("if(isblank($A1437),"""",REGEXREPLACE($A1437,   "",?(\d),?"",  ""$1""&amp;""-""&amp;$H1437))"),"")</f>
        <v/>
      </c>
      <c r="S1437" s="47" t="b">
        <f t="shared" si="2"/>
        <v>0</v>
      </c>
      <c r="T1437" s="47" t="str">
        <f>IFERROR(__xludf.DUMMYFUNCTION("iferror(split(A1437,"","",TRUE,TRUE),"""")"),"")</f>
        <v/>
      </c>
      <c r="U1437" s="47"/>
      <c r="V1437" s="47"/>
      <c r="W1437" s="47"/>
      <c r="X1437" s="46" t="str">
        <f>IFERROR(__xludf.DUMMYFUNCTION("if(T1437="""","""",if($S1437,""Not aligned w/ a specific learning goal."",T1437&amp;"": ""&amp;vlookup(to_text(T1437),'1.Learning-Goals'!$A$3:$B$100,2,FALSE)))"),"")</f>
        <v/>
      </c>
      <c r="Y1437" s="46" t="str">
        <f>IFERROR(__xludf.DUMMYFUNCTION("if(U1437="""","""",if($S1437,""Not aligned w/ a specific learning goal."",U1437&amp;"": ""&amp;vlookup(to_text(U1437),'1.Learning-Goals'!$A$3:$B$100,2,FALSE)))"),"")</f>
        <v/>
      </c>
      <c r="Z1437" s="46" t="str">
        <f>IFERROR(__xludf.DUMMYFUNCTION("if(V1437="""","""",if($S1437,""Not aligned w/ a specific learning goal."",V1437&amp;"": ""&amp;vlookup(to_text(V1437),'1.Learning-Goals'!$A$3:$B$100,2,FALSE)))"),"")</f>
        <v/>
      </c>
      <c r="AA1437" s="46" t="str">
        <f>IFERROR(__xludf.DUMMYFUNCTION("if(W1437="""","""",if($S1437,""Not aligned w/ a specific learning goal."",W1437&amp;"": ""&amp;vlookup(to_text(W1437),'1.Learning-Goals'!$A$3:$B$100,2,FALSE)))"),"")</f>
        <v/>
      </c>
      <c r="AB1437" s="48"/>
      <c r="AC1437" s="48"/>
      <c r="AD1437" s="48"/>
      <c r="AE1437" s="48"/>
      <c r="AF1437" s="48"/>
      <c r="AG1437" s="48"/>
      <c r="AH1437" s="48"/>
      <c r="AI1437" s="48"/>
    </row>
    <row r="1438">
      <c r="A1438" s="41"/>
      <c r="B1438" s="42" t="str">
        <f t="shared" si="1"/>
        <v/>
      </c>
      <c r="C1438" s="38" t="s">
        <v>4310</v>
      </c>
      <c r="D1438" s="43" t="s">
        <v>4311</v>
      </c>
      <c r="E1438" s="38" t="s">
        <v>3213</v>
      </c>
      <c r="F1438" s="38" t="s">
        <v>4261</v>
      </c>
      <c r="G1438" s="43" t="s">
        <v>65</v>
      </c>
      <c r="H1438" s="38" t="s">
        <v>3215</v>
      </c>
      <c r="I1438" s="43" t="s">
        <v>4262</v>
      </c>
      <c r="J1438" s="43" t="s">
        <v>4297</v>
      </c>
      <c r="K1438" s="50"/>
      <c r="L1438" s="50"/>
      <c r="M1438" s="50"/>
      <c r="N1438" s="50"/>
      <c r="O1438" s="44"/>
      <c r="P1438" s="44"/>
      <c r="Q1438" s="45">
        <v>44451.0</v>
      </c>
      <c r="R1438" s="46" t="str">
        <f>IFERROR(__xludf.DUMMYFUNCTION("if(isblank($A1438),"""",REGEXREPLACE($A1438,   "",?(\d),?"",  ""$1""&amp;""-""&amp;$H1438))"),"")</f>
        <v/>
      </c>
      <c r="S1438" s="47" t="b">
        <f t="shared" si="2"/>
        <v>0</v>
      </c>
      <c r="T1438" s="47" t="str">
        <f>IFERROR(__xludf.DUMMYFUNCTION("iferror(split(A1438,"","",TRUE,TRUE),"""")"),"")</f>
        <v/>
      </c>
      <c r="U1438" s="47"/>
      <c r="V1438" s="47"/>
      <c r="W1438" s="47"/>
      <c r="X1438" s="46" t="str">
        <f>IFERROR(__xludf.DUMMYFUNCTION("if(T1438="""","""",if($S1438,""Not aligned w/ a specific learning goal."",T1438&amp;"": ""&amp;vlookup(to_text(T1438),'1.Learning-Goals'!$A$3:$B$100,2,FALSE)))"),"")</f>
        <v/>
      </c>
      <c r="Y1438" s="46" t="str">
        <f>IFERROR(__xludf.DUMMYFUNCTION("if(U1438="""","""",if($S1438,""Not aligned w/ a specific learning goal."",U1438&amp;"": ""&amp;vlookup(to_text(U1438),'1.Learning-Goals'!$A$3:$B$100,2,FALSE)))"),"")</f>
        <v/>
      </c>
      <c r="Z1438" s="46" t="str">
        <f>IFERROR(__xludf.DUMMYFUNCTION("if(V1438="""","""",if($S1438,""Not aligned w/ a specific learning goal."",V1438&amp;"": ""&amp;vlookup(to_text(V1438),'1.Learning-Goals'!$A$3:$B$100,2,FALSE)))"),"")</f>
        <v/>
      </c>
      <c r="AA1438" s="46" t="str">
        <f>IFERROR(__xludf.DUMMYFUNCTION("if(W1438="""","""",if($S1438,""Not aligned w/ a specific learning goal."",W1438&amp;"": ""&amp;vlookup(to_text(W1438),'1.Learning-Goals'!$A$3:$B$100,2,FALSE)))"),"")</f>
        <v/>
      </c>
      <c r="AB1438" s="48"/>
      <c r="AC1438" s="48"/>
      <c r="AD1438" s="48"/>
      <c r="AE1438" s="48"/>
      <c r="AF1438" s="48"/>
      <c r="AG1438" s="48"/>
      <c r="AH1438" s="48"/>
      <c r="AI1438" s="48"/>
    </row>
    <row r="1439">
      <c r="A1439" s="41"/>
      <c r="B1439" s="42" t="str">
        <f t="shared" si="1"/>
        <v/>
      </c>
      <c r="C1439" s="38" t="s">
        <v>4312</v>
      </c>
      <c r="D1439" s="43" t="s">
        <v>4313</v>
      </c>
      <c r="E1439" s="38" t="s">
        <v>3213</v>
      </c>
      <c r="F1439" s="38" t="s">
        <v>4261</v>
      </c>
      <c r="G1439" s="43" t="s">
        <v>65</v>
      </c>
      <c r="H1439" s="38" t="s">
        <v>3215</v>
      </c>
      <c r="I1439" s="43" t="s">
        <v>4262</v>
      </c>
      <c r="J1439" s="43" t="s">
        <v>4297</v>
      </c>
      <c r="K1439" s="50"/>
      <c r="L1439" s="50"/>
      <c r="M1439" s="50"/>
      <c r="N1439" s="50"/>
      <c r="O1439" s="44"/>
      <c r="P1439" s="44"/>
      <c r="Q1439" s="45">
        <v>44451.0</v>
      </c>
      <c r="R1439" s="46" t="str">
        <f>IFERROR(__xludf.DUMMYFUNCTION("if(isblank($A1439),"""",REGEXREPLACE($A1439,   "",?(\d),?"",  ""$1""&amp;""-""&amp;$H1439))"),"")</f>
        <v/>
      </c>
      <c r="S1439" s="47" t="b">
        <f t="shared" si="2"/>
        <v>0</v>
      </c>
      <c r="T1439" s="47" t="str">
        <f>IFERROR(__xludf.DUMMYFUNCTION("iferror(split(A1439,"","",TRUE,TRUE),"""")"),"")</f>
        <v/>
      </c>
      <c r="U1439" s="47"/>
      <c r="V1439" s="47"/>
      <c r="W1439" s="47"/>
      <c r="X1439" s="46" t="str">
        <f>IFERROR(__xludf.DUMMYFUNCTION("if(T1439="""","""",if($S1439,""Not aligned w/ a specific learning goal."",T1439&amp;"": ""&amp;vlookup(to_text(T1439),'1.Learning-Goals'!$A$3:$B$100,2,FALSE)))"),"")</f>
        <v/>
      </c>
      <c r="Y1439" s="46" t="str">
        <f>IFERROR(__xludf.DUMMYFUNCTION("if(U1439="""","""",if($S1439,""Not aligned w/ a specific learning goal."",U1439&amp;"": ""&amp;vlookup(to_text(U1439),'1.Learning-Goals'!$A$3:$B$100,2,FALSE)))"),"")</f>
        <v/>
      </c>
      <c r="Z1439" s="46" t="str">
        <f>IFERROR(__xludf.DUMMYFUNCTION("if(V1439="""","""",if($S1439,""Not aligned w/ a specific learning goal."",V1439&amp;"": ""&amp;vlookup(to_text(V1439),'1.Learning-Goals'!$A$3:$B$100,2,FALSE)))"),"")</f>
        <v/>
      </c>
      <c r="AA1439" s="46" t="str">
        <f>IFERROR(__xludf.DUMMYFUNCTION("if(W1439="""","""",if($S1439,""Not aligned w/ a specific learning goal."",W1439&amp;"": ""&amp;vlookup(to_text(W1439),'1.Learning-Goals'!$A$3:$B$100,2,FALSE)))"),"")</f>
        <v/>
      </c>
      <c r="AB1439" s="48"/>
      <c r="AC1439" s="48"/>
      <c r="AD1439" s="48"/>
      <c r="AE1439" s="48"/>
      <c r="AF1439" s="48"/>
      <c r="AG1439" s="48"/>
      <c r="AH1439" s="48"/>
      <c r="AI1439" s="48"/>
    </row>
    <row r="1440">
      <c r="A1440" s="41"/>
      <c r="B1440" s="42" t="str">
        <f t="shared" si="1"/>
        <v/>
      </c>
      <c r="C1440" s="38" t="s">
        <v>4314</v>
      </c>
      <c r="D1440" s="43" t="s">
        <v>4315</v>
      </c>
      <c r="E1440" s="38" t="s">
        <v>3213</v>
      </c>
      <c r="F1440" s="38" t="s">
        <v>4261</v>
      </c>
      <c r="G1440" s="43" t="s">
        <v>65</v>
      </c>
      <c r="H1440" s="38" t="s">
        <v>3215</v>
      </c>
      <c r="I1440" s="43" t="s">
        <v>4262</v>
      </c>
      <c r="J1440" s="43" t="s">
        <v>4297</v>
      </c>
      <c r="K1440" s="50"/>
      <c r="L1440" s="50"/>
      <c r="M1440" s="50"/>
      <c r="N1440" s="50"/>
      <c r="O1440" s="44"/>
      <c r="P1440" s="44"/>
      <c r="Q1440" s="45">
        <v>44451.0</v>
      </c>
      <c r="R1440" s="46" t="str">
        <f>IFERROR(__xludf.DUMMYFUNCTION("if(isblank($A1440),"""",REGEXREPLACE($A1440,   "",?(\d),?"",  ""$1""&amp;""-""&amp;$H1440))"),"")</f>
        <v/>
      </c>
      <c r="S1440" s="47" t="b">
        <f t="shared" si="2"/>
        <v>0</v>
      </c>
      <c r="T1440" s="47" t="str">
        <f>IFERROR(__xludf.DUMMYFUNCTION("iferror(split(A1440,"","",TRUE,TRUE),"""")"),"")</f>
        <v/>
      </c>
      <c r="U1440" s="47"/>
      <c r="V1440" s="47"/>
      <c r="W1440" s="47"/>
      <c r="X1440" s="46" t="str">
        <f>IFERROR(__xludf.DUMMYFUNCTION("if(T1440="""","""",if($S1440,""Not aligned w/ a specific learning goal."",T1440&amp;"": ""&amp;vlookup(to_text(T1440),'1.Learning-Goals'!$A$3:$B$100,2,FALSE)))"),"")</f>
        <v/>
      </c>
      <c r="Y1440" s="46" t="str">
        <f>IFERROR(__xludf.DUMMYFUNCTION("if(U1440="""","""",if($S1440,""Not aligned w/ a specific learning goal."",U1440&amp;"": ""&amp;vlookup(to_text(U1440),'1.Learning-Goals'!$A$3:$B$100,2,FALSE)))"),"")</f>
        <v/>
      </c>
      <c r="Z1440" s="46" t="str">
        <f>IFERROR(__xludf.DUMMYFUNCTION("if(V1440="""","""",if($S1440,""Not aligned w/ a specific learning goal."",V1440&amp;"": ""&amp;vlookup(to_text(V1440),'1.Learning-Goals'!$A$3:$B$100,2,FALSE)))"),"")</f>
        <v/>
      </c>
      <c r="AA1440" s="46" t="str">
        <f>IFERROR(__xludf.DUMMYFUNCTION("if(W1440="""","""",if($S1440,""Not aligned w/ a specific learning goal."",W1440&amp;"": ""&amp;vlookup(to_text(W1440),'1.Learning-Goals'!$A$3:$B$100,2,FALSE)))"),"")</f>
        <v/>
      </c>
      <c r="AB1440" s="48"/>
      <c r="AC1440" s="48"/>
      <c r="AD1440" s="48"/>
      <c r="AE1440" s="48"/>
      <c r="AF1440" s="48"/>
      <c r="AG1440" s="48"/>
      <c r="AH1440" s="48"/>
      <c r="AI1440" s="48"/>
    </row>
    <row r="1441">
      <c r="A1441" s="41"/>
      <c r="B1441" s="42" t="str">
        <f t="shared" si="1"/>
        <v/>
      </c>
      <c r="C1441" s="38" t="s">
        <v>4316</v>
      </c>
      <c r="D1441" s="43" t="s">
        <v>4317</v>
      </c>
      <c r="E1441" s="38" t="s">
        <v>3213</v>
      </c>
      <c r="F1441" s="38" t="s">
        <v>4261</v>
      </c>
      <c r="G1441" s="43" t="s">
        <v>60</v>
      </c>
      <c r="H1441" s="38" t="s">
        <v>3215</v>
      </c>
      <c r="I1441" s="43" t="s">
        <v>4262</v>
      </c>
      <c r="J1441" s="43" t="s">
        <v>4318</v>
      </c>
      <c r="K1441" s="50"/>
      <c r="L1441" s="50"/>
      <c r="M1441" s="50"/>
      <c r="N1441" s="50"/>
      <c r="O1441" s="44"/>
      <c r="P1441" s="44"/>
      <c r="Q1441" s="45">
        <v>44322.0</v>
      </c>
      <c r="R1441" s="46" t="str">
        <f>IFERROR(__xludf.DUMMYFUNCTION("if(isblank($A1441),"""",REGEXREPLACE($A1441,   "",?(\d),?"",  ""$1""&amp;""-""&amp;$H1441))"),"")</f>
        <v/>
      </c>
      <c r="S1441" s="47" t="b">
        <f t="shared" si="2"/>
        <v>0</v>
      </c>
      <c r="T1441" s="47" t="str">
        <f>IFERROR(__xludf.DUMMYFUNCTION("iferror(split(A1441,"","",TRUE,TRUE),"""")"),"")</f>
        <v/>
      </c>
      <c r="U1441" s="47"/>
      <c r="V1441" s="47"/>
      <c r="W1441" s="47"/>
      <c r="X1441" s="46" t="str">
        <f>IFERROR(__xludf.DUMMYFUNCTION("if(T1441="""","""",if($S1441,""Not aligned w/ a specific learning goal."",T1441&amp;"": ""&amp;vlookup(to_text(T1441),'1.Learning-Goals'!$A$3:$B$100,2,FALSE)))"),"")</f>
        <v/>
      </c>
      <c r="Y1441" s="46" t="str">
        <f>IFERROR(__xludf.DUMMYFUNCTION("if(U1441="""","""",if($S1441,""Not aligned w/ a specific learning goal."",U1441&amp;"": ""&amp;vlookup(to_text(U1441),'1.Learning-Goals'!$A$3:$B$100,2,FALSE)))"),"")</f>
        <v/>
      </c>
      <c r="Z1441" s="46" t="str">
        <f>IFERROR(__xludf.DUMMYFUNCTION("if(V1441="""","""",if($S1441,""Not aligned w/ a specific learning goal."",V1441&amp;"": ""&amp;vlookup(to_text(V1441),'1.Learning-Goals'!$A$3:$B$100,2,FALSE)))"),"")</f>
        <v/>
      </c>
      <c r="AA1441" s="46" t="str">
        <f>IFERROR(__xludf.DUMMYFUNCTION("if(W1441="""","""",if($S1441,""Not aligned w/ a specific learning goal."",W1441&amp;"": ""&amp;vlookup(to_text(W1441),'1.Learning-Goals'!$A$3:$B$100,2,FALSE)))"),"")</f>
        <v/>
      </c>
      <c r="AB1441" s="48"/>
      <c r="AC1441" s="48"/>
      <c r="AD1441" s="48"/>
      <c r="AE1441" s="48"/>
      <c r="AF1441" s="48"/>
      <c r="AG1441" s="48"/>
      <c r="AH1441" s="48"/>
      <c r="AI1441" s="48"/>
    </row>
    <row r="1442">
      <c r="A1442" s="41"/>
      <c r="B1442" s="42" t="str">
        <f t="shared" si="1"/>
        <v/>
      </c>
      <c r="C1442" s="38" t="s">
        <v>4319</v>
      </c>
      <c r="D1442" s="43" t="s">
        <v>4320</v>
      </c>
      <c r="E1442" s="38" t="s">
        <v>3213</v>
      </c>
      <c r="F1442" s="38" t="s">
        <v>4261</v>
      </c>
      <c r="G1442" s="43" t="s">
        <v>60</v>
      </c>
      <c r="H1442" s="38" t="s">
        <v>3215</v>
      </c>
      <c r="I1442" s="43" t="s">
        <v>4262</v>
      </c>
      <c r="J1442" s="43" t="s">
        <v>4318</v>
      </c>
      <c r="K1442" s="50"/>
      <c r="L1442" s="50"/>
      <c r="M1442" s="50"/>
      <c r="N1442" s="50"/>
      <c r="O1442" s="44"/>
      <c r="P1442" s="44"/>
      <c r="Q1442" s="45">
        <v>44322.0</v>
      </c>
      <c r="R1442" s="46" t="str">
        <f>IFERROR(__xludf.DUMMYFUNCTION("if(isblank($A1442),"""",REGEXREPLACE($A1442,   "",?(\d),?"",  ""$1""&amp;""-""&amp;$H1442))"),"")</f>
        <v/>
      </c>
      <c r="S1442" s="47" t="b">
        <f t="shared" si="2"/>
        <v>0</v>
      </c>
      <c r="T1442" s="47" t="str">
        <f>IFERROR(__xludf.DUMMYFUNCTION("iferror(split(A1442,"","",TRUE,TRUE),"""")"),"")</f>
        <v/>
      </c>
      <c r="U1442" s="47"/>
      <c r="V1442" s="47"/>
      <c r="W1442" s="47"/>
      <c r="X1442" s="46" t="str">
        <f>IFERROR(__xludf.DUMMYFUNCTION("if(T1442="""","""",if($S1442,""Not aligned w/ a specific learning goal."",T1442&amp;"": ""&amp;vlookup(to_text(T1442),'1.Learning-Goals'!$A$3:$B$100,2,FALSE)))"),"")</f>
        <v/>
      </c>
      <c r="Y1442" s="46" t="str">
        <f>IFERROR(__xludf.DUMMYFUNCTION("if(U1442="""","""",if($S1442,""Not aligned w/ a specific learning goal."",U1442&amp;"": ""&amp;vlookup(to_text(U1442),'1.Learning-Goals'!$A$3:$B$100,2,FALSE)))"),"")</f>
        <v/>
      </c>
      <c r="Z1442" s="46" t="str">
        <f>IFERROR(__xludf.DUMMYFUNCTION("if(V1442="""","""",if($S1442,""Not aligned w/ a specific learning goal."",V1442&amp;"": ""&amp;vlookup(to_text(V1442),'1.Learning-Goals'!$A$3:$B$100,2,FALSE)))"),"")</f>
        <v/>
      </c>
      <c r="AA1442" s="46" t="str">
        <f>IFERROR(__xludf.DUMMYFUNCTION("if(W1442="""","""",if($S1442,""Not aligned w/ a specific learning goal."",W1442&amp;"": ""&amp;vlookup(to_text(W1442),'1.Learning-Goals'!$A$3:$B$100,2,FALSE)))"),"")</f>
        <v/>
      </c>
      <c r="AB1442" s="48"/>
      <c r="AC1442" s="48"/>
      <c r="AD1442" s="48"/>
      <c r="AE1442" s="48"/>
      <c r="AF1442" s="48"/>
      <c r="AG1442" s="48"/>
      <c r="AH1442" s="48"/>
      <c r="AI1442" s="48"/>
    </row>
    <row r="1443">
      <c r="A1443" s="41"/>
      <c r="B1443" s="42" t="str">
        <f t="shared" si="1"/>
        <v/>
      </c>
      <c r="C1443" s="38" t="s">
        <v>4321</v>
      </c>
      <c r="D1443" s="43" t="s">
        <v>4322</v>
      </c>
      <c r="E1443" s="38" t="s">
        <v>3213</v>
      </c>
      <c r="F1443" s="38" t="s">
        <v>4261</v>
      </c>
      <c r="G1443" s="43" t="s">
        <v>60</v>
      </c>
      <c r="H1443" s="38" t="s">
        <v>3215</v>
      </c>
      <c r="I1443" s="43" t="s">
        <v>4262</v>
      </c>
      <c r="J1443" s="43" t="s">
        <v>4318</v>
      </c>
      <c r="K1443" s="50"/>
      <c r="L1443" s="50"/>
      <c r="M1443" s="50"/>
      <c r="N1443" s="50"/>
      <c r="O1443" s="44"/>
      <c r="P1443" s="44"/>
      <c r="Q1443" s="45">
        <v>44322.0</v>
      </c>
      <c r="R1443" s="46" t="str">
        <f>IFERROR(__xludf.DUMMYFUNCTION("if(isblank($A1443),"""",REGEXREPLACE($A1443,   "",?(\d),?"",  ""$1""&amp;""-""&amp;$H1443))"),"")</f>
        <v/>
      </c>
      <c r="S1443" s="47" t="b">
        <f t="shared" si="2"/>
        <v>0</v>
      </c>
      <c r="T1443" s="47" t="str">
        <f>IFERROR(__xludf.DUMMYFUNCTION("iferror(split(A1443,"","",TRUE,TRUE),"""")"),"")</f>
        <v/>
      </c>
      <c r="U1443" s="47"/>
      <c r="V1443" s="47"/>
      <c r="W1443" s="47"/>
      <c r="X1443" s="46" t="str">
        <f>IFERROR(__xludf.DUMMYFUNCTION("if(T1443="""","""",if($S1443,""Not aligned w/ a specific learning goal."",T1443&amp;"": ""&amp;vlookup(to_text(T1443),'1.Learning-Goals'!$A$3:$B$100,2,FALSE)))"),"")</f>
        <v/>
      </c>
      <c r="Y1443" s="46" t="str">
        <f>IFERROR(__xludf.DUMMYFUNCTION("if(U1443="""","""",if($S1443,""Not aligned w/ a specific learning goal."",U1443&amp;"": ""&amp;vlookup(to_text(U1443),'1.Learning-Goals'!$A$3:$B$100,2,FALSE)))"),"")</f>
        <v/>
      </c>
      <c r="Z1443" s="46" t="str">
        <f>IFERROR(__xludf.DUMMYFUNCTION("if(V1443="""","""",if($S1443,""Not aligned w/ a specific learning goal."",V1443&amp;"": ""&amp;vlookup(to_text(V1443),'1.Learning-Goals'!$A$3:$B$100,2,FALSE)))"),"")</f>
        <v/>
      </c>
      <c r="AA1443" s="46" t="str">
        <f>IFERROR(__xludf.DUMMYFUNCTION("if(W1443="""","""",if($S1443,""Not aligned w/ a specific learning goal."",W1443&amp;"": ""&amp;vlookup(to_text(W1443),'1.Learning-Goals'!$A$3:$B$100,2,FALSE)))"),"")</f>
        <v/>
      </c>
      <c r="AB1443" s="48"/>
      <c r="AC1443" s="48"/>
      <c r="AD1443" s="48"/>
      <c r="AE1443" s="48"/>
      <c r="AF1443" s="48"/>
      <c r="AG1443" s="48"/>
      <c r="AH1443" s="48"/>
      <c r="AI1443" s="48"/>
    </row>
    <row r="1444">
      <c r="A1444" s="41"/>
      <c r="B1444" s="42" t="str">
        <f t="shared" si="1"/>
        <v/>
      </c>
      <c r="C1444" s="38" t="s">
        <v>4323</v>
      </c>
      <c r="D1444" s="43" t="s">
        <v>4324</v>
      </c>
      <c r="E1444" s="38" t="s">
        <v>3213</v>
      </c>
      <c r="F1444" s="38" t="s">
        <v>4261</v>
      </c>
      <c r="G1444" s="43" t="s">
        <v>65</v>
      </c>
      <c r="H1444" s="38" t="s">
        <v>3215</v>
      </c>
      <c r="I1444" s="43" t="s">
        <v>4262</v>
      </c>
      <c r="J1444" s="43" t="s">
        <v>4318</v>
      </c>
      <c r="K1444" s="50"/>
      <c r="L1444" s="50"/>
      <c r="M1444" s="50"/>
      <c r="N1444" s="50"/>
      <c r="O1444" s="44"/>
      <c r="P1444" s="44"/>
      <c r="Q1444" s="45">
        <v>44451.0</v>
      </c>
      <c r="R1444" s="46" t="str">
        <f>IFERROR(__xludf.DUMMYFUNCTION("if(isblank($A1444),"""",REGEXREPLACE($A1444,   "",?(\d),?"",  ""$1""&amp;""-""&amp;$H1444))"),"")</f>
        <v/>
      </c>
      <c r="S1444" s="47" t="b">
        <f t="shared" si="2"/>
        <v>0</v>
      </c>
      <c r="T1444" s="47" t="str">
        <f>IFERROR(__xludf.DUMMYFUNCTION("iferror(split(A1444,"","",TRUE,TRUE),"""")"),"")</f>
        <v/>
      </c>
      <c r="U1444" s="47"/>
      <c r="V1444" s="47"/>
      <c r="W1444" s="47"/>
      <c r="X1444" s="46" t="str">
        <f>IFERROR(__xludf.DUMMYFUNCTION("if(T1444="""","""",if($S1444,""Not aligned w/ a specific learning goal."",T1444&amp;"": ""&amp;vlookup(to_text(T1444),'1.Learning-Goals'!$A$3:$B$100,2,FALSE)))"),"")</f>
        <v/>
      </c>
      <c r="Y1444" s="46" t="str">
        <f>IFERROR(__xludf.DUMMYFUNCTION("if(U1444="""","""",if($S1444,""Not aligned w/ a specific learning goal."",U1444&amp;"": ""&amp;vlookup(to_text(U1444),'1.Learning-Goals'!$A$3:$B$100,2,FALSE)))"),"")</f>
        <v/>
      </c>
      <c r="Z1444" s="46" t="str">
        <f>IFERROR(__xludf.DUMMYFUNCTION("if(V1444="""","""",if($S1444,""Not aligned w/ a specific learning goal."",V1444&amp;"": ""&amp;vlookup(to_text(V1444),'1.Learning-Goals'!$A$3:$B$100,2,FALSE)))"),"")</f>
        <v/>
      </c>
      <c r="AA1444" s="46" t="str">
        <f>IFERROR(__xludf.DUMMYFUNCTION("if(W1444="""","""",if($S1444,""Not aligned w/ a specific learning goal."",W1444&amp;"": ""&amp;vlookup(to_text(W1444),'1.Learning-Goals'!$A$3:$B$100,2,FALSE)))"),"")</f>
        <v/>
      </c>
      <c r="AB1444" s="48"/>
      <c r="AC1444" s="48"/>
      <c r="AD1444" s="48"/>
      <c r="AE1444" s="48"/>
      <c r="AF1444" s="48"/>
      <c r="AG1444" s="48"/>
      <c r="AH1444" s="48"/>
      <c r="AI1444" s="48"/>
    </row>
    <row r="1445">
      <c r="A1445" s="41"/>
      <c r="B1445" s="42" t="str">
        <f t="shared" si="1"/>
        <v/>
      </c>
      <c r="C1445" s="38" t="s">
        <v>4325</v>
      </c>
      <c r="D1445" s="43" t="s">
        <v>4326</v>
      </c>
      <c r="E1445" s="38" t="s">
        <v>3213</v>
      </c>
      <c r="F1445" s="38" t="s">
        <v>4261</v>
      </c>
      <c r="G1445" s="43" t="s">
        <v>65</v>
      </c>
      <c r="H1445" s="38" t="s">
        <v>3215</v>
      </c>
      <c r="I1445" s="43" t="s">
        <v>4262</v>
      </c>
      <c r="J1445" s="43" t="s">
        <v>4318</v>
      </c>
      <c r="K1445" s="50"/>
      <c r="L1445" s="50"/>
      <c r="M1445" s="50"/>
      <c r="N1445" s="50"/>
      <c r="O1445" s="44"/>
      <c r="P1445" s="44"/>
      <c r="Q1445" s="45">
        <v>44451.0</v>
      </c>
      <c r="R1445" s="46" t="str">
        <f>IFERROR(__xludf.DUMMYFUNCTION("if(isblank($A1445),"""",REGEXREPLACE($A1445,   "",?(\d),?"",  ""$1""&amp;""-""&amp;$H1445))"),"")</f>
        <v/>
      </c>
      <c r="S1445" s="47" t="b">
        <f t="shared" si="2"/>
        <v>0</v>
      </c>
      <c r="T1445" s="47" t="str">
        <f>IFERROR(__xludf.DUMMYFUNCTION("iferror(split(A1445,"","",TRUE,TRUE),"""")"),"")</f>
        <v/>
      </c>
      <c r="U1445" s="47"/>
      <c r="V1445" s="47"/>
      <c r="W1445" s="47"/>
      <c r="X1445" s="46" t="str">
        <f>IFERROR(__xludf.DUMMYFUNCTION("if(T1445="""","""",if($S1445,""Not aligned w/ a specific learning goal."",T1445&amp;"": ""&amp;vlookup(to_text(T1445),'1.Learning-Goals'!$A$3:$B$100,2,FALSE)))"),"")</f>
        <v/>
      </c>
      <c r="Y1445" s="46" t="str">
        <f>IFERROR(__xludf.DUMMYFUNCTION("if(U1445="""","""",if($S1445,""Not aligned w/ a specific learning goal."",U1445&amp;"": ""&amp;vlookup(to_text(U1445),'1.Learning-Goals'!$A$3:$B$100,2,FALSE)))"),"")</f>
        <v/>
      </c>
      <c r="Z1445" s="46" t="str">
        <f>IFERROR(__xludf.DUMMYFUNCTION("if(V1445="""","""",if($S1445,""Not aligned w/ a specific learning goal."",V1445&amp;"": ""&amp;vlookup(to_text(V1445),'1.Learning-Goals'!$A$3:$B$100,2,FALSE)))"),"")</f>
        <v/>
      </c>
      <c r="AA1445" s="46" t="str">
        <f>IFERROR(__xludf.DUMMYFUNCTION("if(W1445="""","""",if($S1445,""Not aligned w/ a specific learning goal."",W1445&amp;"": ""&amp;vlookup(to_text(W1445),'1.Learning-Goals'!$A$3:$B$100,2,FALSE)))"),"")</f>
        <v/>
      </c>
      <c r="AB1445" s="48"/>
      <c r="AC1445" s="48"/>
      <c r="AD1445" s="48"/>
      <c r="AE1445" s="48"/>
      <c r="AF1445" s="48"/>
      <c r="AG1445" s="48"/>
      <c r="AH1445" s="48"/>
      <c r="AI1445" s="48"/>
    </row>
    <row r="1446">
      <c r="A1446" s="41"/>
      <c r="B1446" s="42" t="str">
        <f t="shared" si="1"/>
        <v/>
      </c>
      <c r="C1446" s="38" t="s">
        <v>4327</v>
      </c>
      <c r="D1446" s="43" t="s">
        <v>4328</v>
      </c>
      <c r="E1446" s="38" t="s">
        <v>3213</v>
      </c>
      <c r="F1446" s="38" t="s">
        <v>4261</v>
      </c>
      <c r="G1446" s="43" t="s">
        <v>65</v>
      </c>
      <c r="H1446" s="38" t="s">
        <v>3215</v>
      </c>
      <c r="I1446" s="43" t="s">
        <v>4262</v>
      </c>
      <c r="J1446" s="43" t="s">
        <v>4318</v>
      </c>
      <c r="K1446" s="50"/>
      <c r="L1446" s="50"/>
      <c r="M1446" s="50"/>
      <c r="N1446" s="50"/>
      <c r="O1446" s="44"/>
      <c r="P1446" s="44"/>
      <c r="Q1446" s="45">
        <v>44451.0</v>
      </c>
      <c r="R1446" s="46" t="str">
        <f>IFERROR(__xludf.DUMMYFUNCTION("if(isblank($A1446),"""",REGEXREPLACE($A1446,   "",?(\d),?"",  ""$1""&amp;""-""&amp;$H1446))"),"")</f>
        <v/>
      </c>
      <c r="S1446" s="47" t="b">
        <f t="shared" si="2"/>
        <v>0</v>
      </c>
      <c r="T1446" s="47" t="str">
        <f>IFERROR(__xludf.DUMMYFUNCTION("iferror(split(A1446,"","",TRUE,TRUE),"""")"),"")</f>
        <v/>
      </c>
      <c r="U1446" s="47"/>
      <c r="V1446" s="47"/>
      <c r="W1446" s="47"/>
      <c r="X1446" s="46" t="str">
        <f>IFERROR(__xludf.DUMMYFUNCTION("if(T1446="""","""",if($S1446,""Not aligned w/ a specific learning goal."",T1446&amp;"": ""&amp;vlookup(to_text(T1446),'1.Learning-Goals'!$A$3:$B$100,2,FALSE)))"),"")</f>
        <v/>
      </c>
      <c r="Y1446" s="46" t="str">
        <f>IFERROR(__xludf.DUMMYFUNCTION("if(U1446="""","""",if($S1446,""Not aligned w/ a specific learning goal."",U1446&amp;"": ""&amp;vlookup(to_text(U1446),'1.Learning-Goals'!$A$3:$B$100,2,FALSE)))"),"")</f>
        <v/>
      </c>
      <c r="Z1446" s="46" t="str">
        <f>IFERROR(__xludf.DUMMYFUNCTION("if(V1446="""","""",if($S1446,""Not aligned w/ a specific learning goal."",V1446&amp;"": ""&amp;vlookup(to_text(V1446),'1.Learning-Goals'!$A$3:$B$100,2,FALSE)))"),"")</f>
        <v/>
      </c>
      <c r="AA1446" s="46" t="str">
        <f>IFERROR(__xludf.DUMMYFUNCTION("if(W1446="""","""",if($S1446,""Not aligned w/ a specific learning goal."",W1446&amp;"": ""&amp;vlookup(to_text(W1446),'1.Learning-Goals'!$A$3:$B$100,2,FALSE)))"),"")</f>
        <v/>
      </c>
      <c r="AB1446" s="48"/>
      <c r="AC1446" s="48"/>
      <c r="AD1446" s="48"/>
      <c r="AE1446" s="48"/>
      <c r="AF1446" s="48"/>
      <c r="AG1446" s="48"/>
      <c r="AH1446" s="48"/>
      <c r="AI1446" s="48"/>
    </row>
    <row r="1447">
      <c r="A1447" s="41"/>
      <c r="B1447" s="42" t="str">
        <f t="shared" si="1"/>
        <v/>
      </c>
      <c r="C1447" s="38" t="s">
        <v>4329</v>
      </c>
      <c r="D1447" s="43" t="s">
        <v>4330</v>
      </c>
      <c r="E1447" s="38" t="s">
        <v>3213</v>
      </c>
      <c r="F1447" s="38" t="s">
        <v>4261</v>
      </c>
      <c r="G1447" s="43" t="s">
        <v>65</v>
      </c>
      <c r="H1447" s="38" t="s">
        <v>3215</v>
      </c>
      <c r="I1447" s="43" t="s">
        <v>4262</v>
      </c>
      <c r="J1447" s="43" t="s">
        <v>4318</v>
      </c>
      <c r="K1447" s="50"/>
      <c r="L1447" s="50"/>
      <c r="M1447" s="50"/>
      <c r="N1447" s="50"/>
      <c r="O1447" s="44"/>
      <c r="P1447" s="44"/>
      <c r="Q1447" s="45">
        <v>44451.0</v>
      </c>
      <c r="R1447" s="46" t="str">
        <f>IFERROR(__xludf.DUMMYFUNCTION("if(isblank($A1447),"""",REGEXREPLACE($A1447,   "",?(\d),?"",  ""$1""&amp;""-""&amp;$H1447))"),"")</f>
        <v/>
      </c>
      <c r="S1447" s="47" t="b">
        <f t="shared" si="2"/>
        <v>0</v>
      </c>
      <c r="T1447" s="47" t="str">
        <f>IFERROR(__xludf.DUMMYFUNCTION("iferror(split(A1447,"","",TRUE,TRUE),"""")"),"")</f>
        <v/>
      </c>
      <c r="U1447" s="47"/>
      <c r="V1447" s="47"/>
      <c r="W1447" s="47"/>
      <c r="X1447" s="46" t="str">
        <f>IFERROR(__xludf.DUMMYFUNCTION("if(T1447="""","""",if($S1447,""Not aligned w/ a specific learning goal."",T1447&amp;"": ""&amp;vlookup(to_text(T1447),'1.Learning-Goals'!$A$3:$B$100,2,FALSE)))"),"")</f>
        <v/>
      </c>
      <c r="Y1447" s="46" t="str">
        <f>IFERROR(__xludf.DUMMYFUNCTION("if(U1447="""","""",if($S1447,""Not aligned w/ a specific learning goal."",U1447&amp;"": ""&amp;vlookup(to_text(U1447),'1.Learning-Goals'!$A$3:$B$100,2,FALSE)))"),"")</f>
        <v/>
      </c>
      <c r="Z1447" s="46" t="str">
        <f>IFERROR(__xludf.DUMMYFUNCTION("if(V1447="""","""",if($S1447,""Not aligned w/ a specific learning goal."",V1447&amp;"": ""&amp;vlookup(to_text(V1447),'1.Learning-Goals'!$A$3:$B$100,2,FALSE)))"),"")</f>
        <v/>
      </c>
      <c r="AA1447" s="46" t="str">
        <f>IFERROR(__xludf.DUMMYFUNCTION("if(W1447="""","""",if($S1447,""Not aligned w/ a specific learning goal."",W1447&amp;"": ""&amp;vlookup(to_text(W1447),'1.Learning-Goals'!$A$3:$B$100,2,FALSE)))"),"")</f>
        <v/>
      </c>
      <c r="AB1447" s="48"/>
      <c r="AC1447" s="48"/>
      <c r="AD1447" s="48"/>
      <c r="AE1447" s="48"/>
      <c r="AF1447" s="48"/>
      <c r="AG1447" s="48"/>
      <c r="AH1447" s="48"/>
      <c r="AI1447" s="48"/>
    </row>
    <row r="1448">
      <c r="A1448" s="41"/>
      <c r="B1448" s="42" t="str">
        <f t="shared" si="1"/>
        <v/>
      </c>
      <c r="C1448" s="38" t="s">
        <v>4331</v>
      </c>
      <c r="D1448" s="43" t="s">
        <v>4332</v>
      </c>
      <c r="E1448" s="38" t="s">
        <v>3213</v>
      </c>
      <c r="F1448" s="38" t="s">
        <v>4261</v>
      </c>
      <c r="G1448" s="43" t="s">
        <v>60</v>
      </c>
      <c r="H1448" s="38" t="s">
        <v>3215</v>
      </c>
      <c r="I1448" s="43" t="s">
        <v>4262</v>
      </c>
      <c r="J1448" s="43" t="s">
        <v>4333</v>
      </c>
      <c r="K1448" s="50"/>
      <c r="L1448" s="50"/>
      <c r="M1448" s="50"/>
      <c r="N1448" s="50"/>
      <c r="O1448" s="44"/>
      <c r="P1448" s="44"/>
      <c r="Q1448" s="45">
        <v>44322.0</v>
      </c>
      <c r="R1448" s="46" t="str">
        <f>IFERROR(__xludf.DUMMYFUNCTION("if(isblank($A1448),"""",REGEXREPLACE($A1448,   "",?(\d),?"",  ""$1""&amp;""-""&amp;$H1448))"),"")</f>
        <v/>
      </c>
      <c r="S1448" s="47" t="b">
        <f t="shared" si="2"/>
        <v>0</v>
      </c>
      <c r="T1448" s="47" t="str">
        <f>IFERROR(__xludf.DUMMYFUNCTION("iferror(split(A1448,"","",TRUE,TRUE),"""")"),"")</f>
        <v/>
      </c>
      <c r="U1448" s="47"/>
      <c r="V1448" s="47"/>
      <c r="W1448" s="47"/>
      <c r="X1448" s="46" t="str">
        <f>IFERROR(__xludf.DUMMYFUNCTION("if(T1448="""","""",if($S1448,""Not aligned w/ a specific learning goal."",T1448&amp;"": ""&amp;vlookup(to_text(T1448),'1.Learning-Goals'!$A$3:$B$100,2,FALSE)))"),"")</f>
        <v/>
      </c>
      <c r="Y1448" s="46" t="str">
        <f>IFERROR(__xludf.DUMMYFUNCTION("if(U1448="""","""",if($S1448,""Not aligned w/ a specific learning goal."",U1448&amp;"": ""&amp;vlookup(to_text(U1448),'1.Learning-Goals'!$A$3:$B$100,2,FALSE)))"),"")</f>
        <v/>
      </c>
      <c r="Z1448" s="46" t="str">
        <f>IFERROR(__xludf.DUMMYFUNCTION("if(V1448="""","""",if($S1448,""Not aligned w/ a specific learning goal."",V1448&amp;"": ""&amp;vlookup(to_text(V1448),'1.Learning-Goals'!$A$3:$B$100,2,FALSE)))"),"")</f>
        <v/>
      </c>
      <c r="AA1448" s="46" t="str">
        <f>IFERROR(__xludf.DUMMYFUNCTION("if(W1448="""","""",if($S1448,""Not aligned w/ a specific learning goal."",W1448&amp;"": ""&amp;vlookup(to_text(W1448),'1.Learning-Goals'!$A$3:$B$100,2,FALSE)))"),"")</f>
        <v/>
      </c>
      <c r="AB1448" s="48"/>
      <c r="AC1448" s="48"/>
      <c r="AD1448" s="48"/>
      <c r="AE1448" s="48"/>
      <c r="AF1448" s="48"/>
      <c r="AG1448" s="48"/>
      <c r="AH1448" s="48"/>
      <c r="AI1448" s="48"/>
    </row>
    <row r="1449">
      <c r="A1449" s="41"/>
      <c r="B1449" s="42" t="str">
        <f t="shared" si="1"/>
        <v/>
      </c>
      <c r="C1449" s="38" t="s">
        <v>4334</v>
      </c>
      <c r="D1449" s="43" t="s">
        <v>4335</v>
      </c>
      <c r="E1449" s="38" t="s">
        <v>3213</v>
      </c>
      <c r="F1449" s="38" t="s">
        <v>4261</v>
      </c>
      <c r="G1449" s="43" t="s">
        <v>60</v>
      </c>
      <c r="H1449" s="38" t="s">
        <v>3215</v>
      </c>
      <c r="I1449" s="43" t="s">
        <v>4262</v>
      </c>
      <c r="J1449" s="43" t="s">
        <v>4333</v>
      </c>
      <c r="K1449" s="50"/>
      <c r="L1449" s="50"/>
      <c r="M1449" s="50"/>
      <c r="N1449" s="50"/>
      <c r="O1449" s="44"/>
      <c r="P1449" s="44"/>
      <c r="Q1449" s="45">
        <v>44322.0</v>
      </c>
      <c r="R1449" s="46" t="str">
        <f>IFERROR(__xludf.DUMMYFUNCTION("if(isblank($A1449),"""",REGEXREPLACE($A1449,   "",?(\d),?"",  ""$1""&amp;""-""&amp;$H1449))"),"")</f>
        <v/>
      </c>
      <c r="S1449" s="47" t="b">
        <f t="shared" si="2"/>
        <v>0</v>
      </c>
      <c r="T1449" s="47" t="str">
        <f>IFERROR(__xludf.DUMMYFUNCTION("iferror(split(A1449,"","",TRUE,TRUE),"""")"),"")</f>
        <v/>
      </c>
      <c r="U1449" s="47"/>
      <c r="V1449" s="47"/>
      <c r="W1449" s="47"/>
      <c r="X1449" s="46" t="str">
        <f>IFERROR(__xludf.DUMMYFUNCTION("if(T1449="""","""",if($S1449,""Not aligned w/ a specific learning goal."",T1449&amp;"": ""&amp;vlookup(to_text(T1449),'1.Learning-Goals'!$A$3:$B$100,2,FALSE)))"),"")</f>
        <v/>
      </c>
      <c r="Y1449" s="46" t="str">
        <f>IFERROR(__xludf.DUMMYFUNCTION("if(U1449="""","""",if($S1449,""Not aligned w/ a specific learning goal."",U1449&amp;"": ""&amp;vlookup(to_text(U1449),'1.Learning-Goals'!$A$3:$B$100,2,FALSE)))"),"")</f>
        <v/>
      </c>
      <c r="Z1449" s="46" t="str">
        <f>IFERROR(__xludf.DUMMYFUNCTION("if(V1449="""","""",if($S1449,""Not aligned w/ a specific learning goal."",V1449&amp;"": ""&amp;vlookup(to_text(V1449),'1.Learning-Goals'!$A$3:$B$100,2,FALSE)))"),"")</f>
        <v/>
      </c>
      <c r="AA1449" s="46" t="str">
        <f>IFERROR(__xludf.DUMMYFUNCTION("if(W1449="""","""",if($S1449,""Not aligned w/ a specific learning goal."",W1449&amp;"": ""&amp;vlookup(to_text(W1449),'1.Learning-Goals'!$A$3:$B$100,2,FALSE)))"),"")</f>
        <v/>
      </c>
      <c r="AB1449" s="48"/>
      <c r="AC1449" s="48"/>
      <c r="AD1449" s="48"/>
      <c r="AE1449" s="48"/>
      <c r="AF1449" s="48"/>
      <c r="AG1449" s="48"/>
      <c r="AH1449" s="48"/>
      <c r="AI1449" s="48"/>
    </row>
    <row r="1450">
      <c r="A1450" s="41"/>
      <c r="B1450" s="42" t="str">
        <f t="shared" si="1"/>
        <v/>
      </c>
      <c r="C1450" s="38" t="s">
        <v>4336</v>
      </c>
      <c r="D1450" s="43" t="s">
        <v>4337</v>
      </c>
      <c r="E1450" s="38" t="s">
        <v>3213</v>
      </c>
      <c r="F1450" s="38" t="s">
        <v>4261</v>
      </c>
      <c r="G1450" s="43" t="s">
        <v>60</v>
      </c>
      <c r="H1450" s="38" t="s">
        <v>3215</v>
      </c>
      <c r="I1450" s="43" t="s">
        <v>4262</v>
      </c>
      <c r="J1450" s="43" t="s">
        <v>4333</v>
      </c>
      <c r="K1450" s="50"/>
      <c r="L1450" s="50"/>
      <c r="M1450" s="50"/>
      <c r="N1450" s="50"/>
      <c r="O1450" s="44"/>
      <c r="P1450" s="44"/>
      <c r="Q1450" s="45">
        <v>44322.0</v>
      </c>
      <c r="R1450" s="46" t="str">
        <f>IFERROR(__xludf.DUMMYFUNCTION("if(isblank($A1450),"""",REGEXREPLACE($A1450,   "",?(\d),?"",  ""$1""&amp;""-""&amp;$H1450))"),"")</f>
        <v/>
      </c>
      <c r="S1450" s="47" t="b">
        <f t="shared" si="2"/>
        <v>0</v>
      </c>
      <c r="T1450" s="47" t="str">
        <f>IFERROR(__xludf.DUMMYFUNCTION("iferror(split(A1450,"","",TRUE,TRUE),"""")"),"")</f>
        <v/>
      </c>
      <c r="U1450" s="47"/>
      <c r="V1450" s="47"/>
      <c r="W1450" s="47"/>
      <c r="X1450" s="46" t="str">
        <f>IFERROR(__xludf.DUMMYFUNCTION("if(T1450="""","""",if($S1450,""Not aligned w/ a specific learning goal."",T1450&amp;"": ""&amp;vlookup(to_text(T1450),'1.Learning-Goals'!$A$3:$B$100,2,FALSE)))"),"")</f>
        <v/>
      </c>
      <c r="Y1450" s="46" t="str">
        <f>IFERROR(__xludf.DUMMYFUNCTION("if(U1450="""","""",if($S1450,""Not aligned w/ a specific learning goal."",U1450&amp;"": ""&amp;vlookup(to_text(U1450),'1.Learning-Goals'!$A$3:$B$100,2,FALSE)))"),"")</f>
        <v/>
      </c>
      <c r="Z1450" s="46" t="str">
        <f>IFERROR(__xludf.DUMMYFUNCTION("if(V1450="""","""",if($S1450,""Not aligned w/ a specific learning goal."",V1450&amp;"": ""&amp;vlookup(to_text(V1450),'1.Learning-Goals'!$A$3:$B$100,2,FALSE)))"),"")</f>
        <v/>
      </c>
      <c r="AA1450" s="46" t="str">
        <f>IFERROR(__xludf.DUMMYFUNCTION("if(W1450="""","""",if($S1450,""Not aligned w/ a specific learning goal."",W1450&amp;"": ""&amp;vlookup(to_text(W1450),'1.Learning-Goals'!$A$3:$B$100,2,FALSE)))"),"")</f>
        <v/>
      </c>
      <c r="AB1450" s="48"/>
      <c r="AC1450" s="48"/>
      <c r="AD1450" s="48"/>
      <c r="AE1450" s="48"/>
      <c r="AF1450" s="48"/>
      <c r="AG1450" s="48"/>
      <c r="AH1450" s="48"/>
      <c r="AI1450" s="48"/>
    </row>
    <row r="1451">
      <c r="A1451" s="41"/>
      <c r="B1451" s="42" t="str">
        <f t="shared" si="1"/>
        <v/>
      </c>
      <c r="C1451" s="38" t="s">
        <v>4338</v>
      </c>
      <c r="D1451" s="43" t="s">
        <v>4339</v>
      </c>
      <c r="E1451" s="38" t="s">
        <v>3213</v>
      </c>
      <c r="F1451" s="38" t="s">
        <v>4261</v>
      </c>
      <c r="G1451" s="43" t="s">
        <v>60</v>
      </c>
      <c r="H1451" s="38" t="s">
        <v>3215</v>
      </c>
      <c r="I1451" s="43" t="s">
        <v>4262</v>
      </c>
      <c r="J1451" s="43" t="s">
        <v>4333</v>
      </c>
      <c r="K1451" s="50"/>
      <c r="L1451" s="50"/>
      <c r="M1451" s="50"/>
      <c r="N1451" s="50"/>
      <c r="O1451" s="44"/>
      <c r="P1451" s="44"/>
      <c r="Q1451" s="45">
        <v>44322.0</v>
      </c>
      <c r="R1451" s="46" t="str">
        <f>IFERROR(__xludf.DUMMYFUNCTION("if(isblank($A1451),"""",REGEXREPLACE($A1451,   "",?(\d),?"",  ""$1""&amp;""-""&amp;$H1451))"),"")</f>
        <v/>
      </c>
      <c r="S1451" s="47" t="b">
        <f t="shared" si="2"/>
        <v>0</v>
      </c>
      <c r="T1451" s="47" t="str">
        <f>IFERROR(__xludf.DUMMYFUNCTION("iferror(split(A1451,"","",TRUE,TRUE),"""")"),"")</f>
        <v/>
      </c>
      <c r="U1451" s="47"/>
      <c r="V1451" s="47"/>
      <c r="W1451" s="47"/>
      <c r="X1451" s="46" t="str">
        <f>IFERROR(__xludf.DUMMYFUNCTION("if(T1451="""","""",if($S1451,""Not aligned w/ a specific learning goal."",T1451&amp;"": ""&amp;vlookup(to_text(T1451),'1.Learning-Goals'!$A$3:$B$100,2,FALSE)))"),"")</f>
        <v/>
      </c>
      <c r="Y1451" s="46" t="str">
        <f>IFERROR(__xludf.DUMMYFUNCTION("if(U1451="""","""",if($S1451,""Not aligned w/ a specific learning goal."",U1451&amp;"": ""&amp;vlookup(to_text(U1451),'1.Learning-Goals'!$A$3:$B$100,2,FALSE)))"),"")</f>
        <v/>
      </c>
      <c r="Z1451" s="46" t="str">
        <f>IFERROR(__xludf.DUMMYFUNCTION("if(V1451="""","""",if($S1451,""Not aligned w/ a specific learning goal."",V1451&amp;"": ""&amp;vlookup(to_text(V1451),'1.Learning-Goals'!$A$3:$B$100,2,FALSE)))"),"")</f>
        <v/>
      </c>
      <c r="AA1451" s="46" t="str">
        <f>IFERROR(__xludf.DUMMYFUNCTION("if(W1451="""","""",if($S1451,""Not aligned w/ a specific learning goal."",W1451&amp;"": ""&amp;vlookup(to_text(W1451),'1.Learning-Goals'!$A$3:$B$100,2,FALSE)))"),"")</f>
        <v/>
      </c>
      <c r="AB1451" s="48"/>
      <c r="AC1451" s="48"/>
      <c r="AD1451" s="48"/>
      <c r="AE1451" s="48"/>
      <c r="AF1451" s="48"/>
      <c r="AG1451" s="48"/>
      <c r="AH1451" s="48"/>
      <c r="AI1451" s="48"/>
    </row>
    <row r="1452">
      <c r="A1452" s="41"/>
      <c r="B1452" s="42" t="str">
        <f t="shared" si="1"/>
        <v/>
      </c>
      <c r="C1452" s="38" t="s">
        <v>4340</v>
      </c>
      <c r="D1452" s="43" t="s">
        <v>4341</v>
      </c>
      <c r="E1452" s="38" t="s">
        <v>3213</v>
      </c>
      <c r="F1452" s="38" t="s">
        <v>4261</v>
      </c>
      <c r="G1452" s="43" t="s">
        <v>65</v>
      </c>
      <c r="H1452" s="38" t="s">
        <v>3215</v>
      </c>
      <c r="I1452" s="43" t="s">
        <v>4262</v>
      </c>
      <c r="J1452" s="43" t="s">
        <v>4333</v>
      </c>
      <c r="K1452" s="50"/>
      <c r="L1452" s="50"/>
      <c r="M1452" s="50"/>
      <c r="N1452" s="50"/>
      <c r="O1452" s="44"/>
      <c r="P1452" s="44"/>
      <c r="Q1452" s="45">
        <v>44451.0</v>
      </c>
      <c r="R1452" s="46" t="str">
        <f>IFERROR(__xludf.DUMMYFUNCTION("if(isblank($A1452),"""",REGEXREPLACE($A1452,   "",?(\d),?"",  ""$1""&amp;""-""&amp;$H1452))"),"")</f>
        <v/>
      </c>
      <c r="S1452" s="47" t="b">
        <f t="shared" si="2"/>
        <v>0</v>
      </c>
      <c r="T1452" s="47" t="str">
        <f>IFERROR(__xludf.DUMMYFUNCTION("iferror(split(A1452,"","",TRUE,TRUE),"""")"),"")</f>
        <v/>
      </c>
      <c r="U1452" s="47"/>
      <c r="V1452" s="47"/>
      <c r="W1452" s="47"/>
      <c r="X1452" s="46" t="str">
        <f>IFERROR(__xludf.DUMMYFUNCTION("if(T1452="""","""",if($S1452,""Not aligned w/ a specific learning goal."",T1452&amp;"": ""&amp;vlookup(to_text(T1452),'1.Learning-Goals'!$A$3:$B$100,2,FALSE)))"),"")</f>
        <v/>
      </c>
      <c r="Y1452" s="46" t="str">
        <f>IFERROR(__xludf.DUMMYFUNCTION("if(U1452="""","""",if($S1452,""Not aligned w/ a specific learning goal."",U1452&amp;"": ""&amp;vlookup(to_text(U1452),'1.Learning-Goals'!$A$3:$B$100,2,FALSE)))"),"")</f>
        <v/>
      </c>
      <c r="Z1452" s="46" t="str">
        <f>IFERROR(__xludf.DUMMYFUNCTION("if(V1452="""","""",if($S1452,""Not aligned w/ a specific learning goal."",V1452&amp;"": ""&amp;vlookup(to_text(V1452),'1.Learning-Goals'!$A$3:$B$100,2,FALSE)))"),"")</f>
        <v/>
      </c>
      <c r="AA1452" s="46" t="str">
        <f>IFERROR(__xludf.DUMMYFUNCTION("if(W1452="""","""",if($S1452,""Not aligned w/ a specific learning goal."",W1452&amp;"": ""&amp;vlookup(to_text(W1452),'1.Learning-Goals'!$A$3:$B$100,2,FALSE)))"),"")</f>
        <v/>
      </c>
      <c r="AB1452" s="48"/>
      <c r="AC1452" s="48"/>
      <c r="AD1452" s="48"/>
      <c r="AE1452" s="48"/>
      <c r="AF1452" s="48"/>
      <c r="AG1452" s="48"/>
      <c r="AH1452" s="48"/>
      <c r="AI1452" s="48"/>
    </row>
    <row r="1453">
      <c r="A1453" s="41"/>
      <c r="B1453" s="42" t="str">
        <f t="shared" si="1"/>
        <v/>
      </c>
      <c r="C1453" s="38" t="s">
        <v>4342</v>
      </c>
      <c r="D1453" s="43" t="s">
        <v>4343</v>
      </c>
      <c r="E1453" s="38" t="s">
        <v>3213</v>
      </c>
      <c r="F1453" s="38" t="s">
        <v>4261</v>
      </c>
      <c r="G1453" s="43" t="s">
        <v>65</v>
      </c>
      <c r="H1453" s="38" t="s">
        <v>3215</v>
      </c>
      <c r="I1453" s="43" t="s">
        <v>4262</v>
      </c>
      <c r="J1453" s="43" t="s">
        <v>4333</v>
      </c>
      <c r="K1453" s="50"/>
      <c r="L1453" s="50"/>
      <c r="M1453" s="50"/>
      <c r="N1453" s="50"/>
      <c r="O1453" s="44"/>
      <c r="P1453" s="44"/>
      <c r="Q1453" s="45">
        <v>44451.0</v>
      </c>
      <c r="R1453" s="46" t="str">
        <f>IFERROR(__xludf.DUMMYFUNCTION("if(isblank($A1453),"""",REGEXREPLACE($A1453,   "",?(\d),?"",  ""$1""&amp;""-""&amp;$H1453))"),"")</f>
        <v/>
      </c>
      <c r="S1453" s="47" t="b">
        <f t="shared" si="2"/>
        <v>0</v>
      </c>
      <c r="T1453" s="47" t="str">
        <f>IFERROR(__xludf.DUMMYFUNCTION("iferror(split(A1453,"","",TRUE,TRUE),"""")"),"")</f>
        <v/>
      </c>
      <c r="U1453" s="47"/>
      <c r="V1453" s="47"/>
      <c r="W1453" s="47"/>
      <c r="X1453" s="46" t="str">
        <f>IFERROR(__xludf.DUMMYFUNCTION("if(T1453="""","""",if($S1453,""Not aligned w/ a specific learning goal."",T1453&amp;"": ""&amp;vlookup(to_text(T1453),'1.Learning-Goals'!$A$3:$B$100,2,FALSE)))"),"")</f>
        <v/>
      </c>
      <c r="Y1453" s="46" t="str">
        <f>IFERROR(__xludf.DUMMYFUNCTION("if(U1453="""","""",if($S1453,""Not aligned w/ a specific learning goal."",U1453&amp;"": ""&amp;vlookup(to_text(U1453),'1.Learning-Goals'!$A$3:$B$100,2,FALSE)))"),"")</f>
        <v/>
      </c>
      <c r="Z1453" s="46" t="str">
        <f>IFERROR(__xludf.DUMMYFUNCTION("if(V1453="""","""",if($S1453,""Not aligned w/ a specific learning goal."",V1453&amp;"": ""&amp;vlookup(to_text(V1453),'1.Learning-Goals'!$A$3:$B$100,2,FALSE)))"),"")</f>
        <v/>
      </c>
      <c r="AA1453" s="46" t="str">
        <f>IFERROR(__xludf.DUMMYFUNCTION("if(W1453="""","""",if($S1453,""Not aligned w/ a specific learning goal."",W1453&amp;"": ""&amp;vlookup(to_text(W1453),'1.Learning-Goals'!$A$3:$B$100,2,FALSE)))"),"")</f>
        <v/>
      </c>
      <c r="AB1453" s="48"/>
      <c r="AC1453" s="48"/>
      <c r="AD1453" s="48"/>
      <c r="AE1453" s="48"/>
      <c r="AF1453" s="48"/>
      <c r="AG1453" s="48"/>
      <c r="AH1453" s="48"/>
      <c r="AI1453" s="48"/>
    </row>
    <row r="1454">
      <c r="A1454" s="41"/>
      <c r="B1454" s="42" t="str">
        <f t="shared" si="1"/>
        <v/>
      </c>
      <c r="C1454" s="38" t="s">
        <v>4344</v>
      </c>
      <c r="D1454" s="43" t="s">
        <v>4345</v>
      </c>
      <c r="E1454" s="38" t="s">
        <v>3213</v>
      </c>
      <c r="F1454" s="38" t="s">
        <v>4261</v>
      </c>
      <c r="G1454" s="43" t="s">
        <v>65</v>
      </c>
      <c r="H1454" s="38" t="s">
        <v>3215</v>
      </c>
      <c r="I1454" s="43" t="s">
        <v>4262</v>
      </c>
      <c r="J1454" s="43" t="s">
        <v>4333</v>
      </c>
      <c r="K1454" s="50"/>
      <c r="L1454" s="50"/>
      <c r="M1454" s="50"/>
      <c r="N1454" s="50"/>
      <c r="O1454" s="44"/>
      <c r="P1454" s="44"/>
      <c r="Q1454" s="45">
        <v>44451.0</v>
      </c>
      <c r="R1454" s="46" t="str">
        <f>IFERROR(__xludf.DUMMYFUNCTION("if(isblank($A1454),"""",REGEXREPLACE($A1454,   "",?(\d),?"",  ""$1""&amp;""-""&amp;$H1454))"),"")</f>
        <v/>
      </c>
      <c r="S1454" s="47" t="b">
        <f t="shared" si="2"/>
        <v>0</v>
      </c>
      <c r="T1454" s="47" t="str">
        <f>IFERROR(__xludf.DUMMYFUNCTION("iferror(split(A1454,"","",TRUE,TRUE),"""")"),"")</f>
        <v/>
      </c>
      <c r="U1454" s="47"/>
      <c r="V1454" s="47"/>
      <c r="W1454" s="47"/>
      <c r="X1454" s="46" t="str">
        <f>IFERROR(__xludf.DUMMYFUNCTION("if(T1454="""","""",if($S1454,""Not aligned w/ a specific learning goal."",T1454&amp;"": ""&amp;vlookup(to_text(T1454),'1.Learning-Goals'!$A$3:$B$100,2,FALSE)))"),"")</f>
        <v/>
      </c>
      <c r="Y1454" s="46" t="str">
        <f>IFERROR(__xludf.DUMMYFUNCTION("if(U1454="""","""",if($S1454,""Not aligned w/ a specific learning goal."",U1454&amp;"": ""&amp;vlookup(to_text(U1454),'1.Learning-Goals'!$A$3:$B$100,2,FALSE)))"),"")</f>
        <v/>
      </c>
      <c r="Z1454" s="46" t="str">
        <f>IFERROR(__xludf.DUMMYFUNCTION("if(V1454="""","""",if($S1454,""Not aligned w/ a specific learning goal."",V1454&amp;"": ""&amp;vlookup(to_text(V1454),'1.Learning-Goals'!$A$3:$B$100,2,FALSE)))"),"")</f>
        <v/>
      </c>
      <c r="AA1454" s="46" t="str">
        <f>IFERROR(__xludf.DUMMYFUNCTION("if(W1454="""","""",if($S1454,""Not aligned w/ a specific learning goal."",W1454&amp;"": ""&amp;vlookup(to_text(W1454),'1.Learning-Goals'!$A$3:$B$100,2,FALSE)))"),"")</f>
        <v/>
      </c>
      <c r="AB1454" s="48"/>
      <c r="AC1454" s="48"/>
      <c r="AD1454" s="48"/>
      <c r="AE1454" s="48"/>
      <c r="AF1454" s="48"/>
      <c r="AG1454" s="48"/>
      <c r="AH1454" s="48"/>
      <c r="AI1454" s="48"/>
    </row>
    <row r="1455">
      <c r="A1455" s="41"/>
      <c r="B1455" s="42" t="str">
        <f t="shared" si="1"/>
        <v/>
      </c>
      <c r="C1455" s="38" t="s">
        <v>4346</v>
      </c>
      <c r="D1455" s="43" t="s">
        <v>4347</v>
      </c>
      <c r="E1455" s="38" t="s">
        <v>3213</v>
      </c>
      <c r="F1455" s="38" t="s">
        <v>4261</v>
      </c>
      <c r="G1455" s="43" t="s">
        <v>65</v>
      </c>
      <c r="H1455" s="38" t="s">
        <v>3215</v>
      </c>
      <c r="I1455" s="43" t="s">
        <v>4262</v>
      </c>
      <c r="J1455" s="43" t="s">
        <v>4333</v>
      </c>
      <c r="K1455" s="50"/>
      <c r="L1455" s="50"/>
      <c r="M1455" s="50"/>
      <c r="N1455" s="50"/>
      <c r="O1455" s="44"/>
      <c r="P1455" s="44"/>
      <c r="Q1455" s="45">
        <v>44451.0</v>
      </c>
      <c r="R1455" s="46" t="str">
        <f>IFERROR(__xludf.DUMMYFUNCTION("if(isblank($A1455),"""",REGEXREPLACE($A1455,   "",?(\d),?"",  ""$1""&amp;""-""&amp;$H1455))"),"")</f>
        <v/>
      </c>
      <c r="S1455" s="47" t="b">
        <f t="shared" si="2"/>
        <v>0</v>
      </c>
      <c r="T1455" s="47" t="str">
        <f>IFERROR(__xludf.DUMMYFUNCTION("iferror(split(A1455,"","",TRUE,TRUE),"""")"),"")</f>
        <v/>
      </c>
      <c r="U1455" s="47"/>
      <c r="V1455" s="47"/>
      <c r="W1455" s="47"/>
      <c r="X1455" s="46" t="str">
        <f>IFERROR(__xludf.DUMMYFUNCTION("if(T1455="""","""",if($S1455,""Not aligned w/ a specific learning goal."",T1455&amp;"": ""&amp;vlookup(to_text(T1455),'1.Learning-Goals'!$A$3:$B$100,2,FALSE)))"),"")</f>
        <v/>
      </c>
      <c r="Y1455" s="46" t="str">
        <f>IFERROR(__xludf.DUMMYFUNCTION("if(U1455="""","""",if($S1455,""Not aligned w/ a specific learning goal."",U1455&amp;"": ""&amp;vlookup(to_text(U1455),'1.Learning-Goals'!$A$3:$B$100,2,FALSE)))"),"")</f>
        <v/>
      </c>
      <c r="Z1455" s="46" t="str">
        <f>IFERROR(__xludf.DUMMYFUNCTION("if(V1455="""","""",if($S1455,""Not aligned w/ a specific learning goal."",V1455&amp;"": ""&amp;vlookup(to_text(V1455),'1.Learning-Goals'!$A$3:$B$100,2,FALSE)))"),"")</f>
        <v/>
      </c>
      <c r="AA1455" s="46" t="str">
        <f>IFERROR(__xludf.DUMMYFUNCTION("if(W1455="""","""",if($S1455,""Not aligned w/ a specific learning goal."",W1455&amp;"": ""&amp;vlookup(to_text(W1455),'1.Learning-Goals'!$A$3:$B$100,2,FALSE)))"),"")</f>
        <v/>
      </c>
      <c r="AB1455" s="48"/>
      <c r="AC1455" s="48"/>
      <c r="AD1455" s="48"/>
      <c r="AE1455" s="48"/>
      <c r="AF1455" s="48"/>
      <c r="AG1455" s="48"/>
      <c r="AH1455" s="48"/>
      <c r="AI1455" s="48"/>
    </row>
    <row r="1456">
      <c r="A1456" s="41"/>
      <c r="B1456" s="42" t="str">
        <f t="shared" si="1"/>
        <v/>
      </c>
      <c r="C1456" s="38" t="s">
        <v>4348</v>
      </c>
      <c r="D1456" s="43" t="s">
        <v>4349</v>
      </c>
      <c r="E1456" s="38" t="s">
        <v>3213</v>
      </c>
      <c r="F1456" s="38" t="s">
        <v>4261</v>
      </c>
      <c r="G1456" s="43" t="s">
        <v>65</v>
      </c>
      <c r="H1456" s="38" t="s">
        <v>3215</v>
      </c>
      <c r="I1456" s="43" t="s">
        <v>4262</v>
      </c>
      <c r="J1456" s="43" t="s">
        <v>4333</v>
      </c>
      <c r="K1456" s="50"/>
      <c r="L1456" s="50"/>
      <c r="M1456" s="50"/>
      <c r="N1456" s="50"/>
      <c r="O1456" s="44"/>
      <c r="P1456" s="44"/>
      <c r="Q1456" s="45">
        <v>44451.0</v>
      </c>
      <c r="R1456" s="46" t="str">
        <f>IFERROR(__xludf.DUMMYFUNCTION("if(isblank($A1456),"""",REGEXREPLACE($A1456,   "",?(\d),?"",  ""$1""&amp;""-""&amp;$H1456))"),"")</f>
        <v/>
      </c>
      <c r="S1456" s="47" t="b">
        <f t="shared" si="2"/>
        <v>0</v>
      </c>
      <c r="T1456" s="47" t="str">
        <f>IFERROR(__xludf.DUMMYFUNCTION("iferror(split(A1456,"","",TRUE,TRUE),"""")"),"")</f>
        <v/>
      </c>
      <c r="U1456" s="47"/>
      <c r="V1456" s="47"/>
      <c r="W1456" s="47"/>
      <c r="X1456" s="46" t="str">
        <f>IFERROR(__xludf.DUMMYFUNCTION("if(T1456="""","""",if($S1456,""Not aligned w/ a specific learning goal."",T1456&amp;"": ""&amp;vlookup(to_text(T1456),'1.Learning-Goals'!$A$3:$B$100,2,FALSE)))"),"")</f>
        <v/>
      </c>
      <c r="Y1456" s="46" t="str">
        <f>IFERROR(__xludf.DUMMYFUNCTION("if(U1456="""","""",if($S1456,""Not aligned w/ a specific learning goal."",U1456&amp;"": ""&amp;vlookup(to_text(U1456),'1.Learning-Goals'!$A$3:$B$100,2,FALSE)))"),"")</f>
        <v/>
      </c>
      <c r="Z1456" s="46" t="str">
        <f>IFERROR(__xludf.DUMMYFUNCTION("if(V1456="""","""",if($S1456,""Not aligned w/ a specific learning goal."",V1456&amp;"": ""&amp;vlookup(to_text(V1456),'1.Learning-Goals'!$A$3:$B$100,2,FALSE)))"),"")</f>
        <v/>
      </c>
      <c r="AA1456" s="46" t="str">
        <f>IFERROR(__xludf.DUMMYFUNCTION("if(W1456="""","""",if($S1456,""Not aligned w/ a specific learning goal."",W1456&amp;"": ""&amp;vlookup(to_text(W1456),'1.Learning-Goals'!$A$3:$B$100,2,FALSE)))"),"")</f>
        <v/>
      </c>
      <c r="AB1456" s="48"/>
      <c r="AC1456" s="48"/>
      <c r="AD1456" s="48"/>
      <c r="AE1456" s="48"/>
      <c r="AF1456" s="48"/>
      <c r="AG1456" s="48"/>
      <c r="AH1456" s="48"/>
      <c r="AI1456" s="48"/>
    </row>
    <row r="1457">
      <c r="A1457" s="41"/>
      <c r="B1457" s="42" t="str">
        <f t="shared" si="1"/>
        <v/>
      </c>
      <c r="C1457" s="38" t="s">
        <v>4350</v>
      </c>
      <c r="D1457" s="43" t="s">
        <v>4351</v>
      </c>
      <c r="E1457" s="38" t="s">
        <v>3213</v>
      </c>
      <c r="F1457" s="38" t="s">
        <v>4261</v>
      </c>
      <c r="G1457" s="43" t="s">
        <v>60</v>
      </c>
      <c r="H1457" s="38" t="s">
        <v>3215</v>
      </c>
      <c r="I1457" s="43" t="s">
        <v>4262</v>
      </c>
      <c r="J1457" s="43" t="s">
        <v>3755</v>
      </c>
      <c r="K1457" s="50"/>
      <c r="L1457" s="50"/>
      <c r="M1457" s="50"/>
      <c r="N1457" s="50"/>
      <c r="O1457" s="44"/>
      <c r="P1457" s="44"/>
      <c r="Q1457" s="45">
        <v>44322.0</v>
      </c>
      <c r="R1457" s="46" t="str">
        <f>IFERROR(__xludf.DUMMYFUNCTION("if(isblank($A1457),"""",REGEXREPLACE($A1457,   "",?(\d),?"",  ""$1""&amp;""-""&amp;$H1457))"),"")</f>
        <v/>
      </c>
      <c r="S1457" s="47" t="b">
        <f t="shared" si="2"/>
        <v>0</v>
      </c>
      <c r="T1457" s="47" t="str">
        <f>IFERROR(__xludf.DUMMYFUNCTION("iferror(split(A1457,"","",TRUE,TRUE),"""")"),"")</f>
        <v/>
      </c>
      <c r="U1457" s="47"/>
      <c r="V1457" s="47"/>
      <c r="W1457" s="47"/>
      <c r="X1457" s="46" t="str">
        <f>IFERROR(__xludf.DUMMYFUNCTION("if(T1457="""","""",if($S1457,""Not aligned w/ a specific learning goal."",T1457&amp;"": ""&amp;vlookup(to_text(T1457),'1.Learning-Goals'!$A$3:$B$100,2,FALSE)))"),"")</f>
        <v/>
      </c>
      <c r="Y1457" s="46" t="str">
        <f>IFERROR(__xludf.DUMMYFUNCTION("if(U1457="""","""",if($S1457,""Not aligned w/ a specific learning goal."",U1457&amp;"": ""&amp;vlookup(to_text(U1457),'1.Learning-Goals'!$A$3:$B$100,2,FALSE)))"),"")</f>
        <v/>
      </c>
      <c r="Z1457" s="46" t="str">
        <f>IFERROR(__xludf.DUMMYFUNCTION("if(V1457="""","""",if($S1457,""Not aligned w/ a specific learning goal."",V1457&amp;"": ""&amp;vlookup(to_text(V1457),'1.Learning-Goals'!$A$3:$B$100,2,FALSE)))"),"")</f>
        <v/>
      </c>
      <c r="AA1457" s="46" t="str">
        <f>IFERROR(__xludf.DUMMYFUNCTION("if(W1457="""","""",if($S1457,""Not aligned w/ a specific learning goal."",W1457&amp;"": ""&amp;vlookup(to_text(W1457),'1.Learning-Goals'!$A$3:$B$100,2,FALSE)))"),"")</f>
        <v/>
      </c>
      <c r="AB1457" s="48"/>
      <c r="AC1457" s="48"/>
      <c r="AD1457" s="48"/>
      <c r="AE1457" s="48"/>
      <c r="AF1457" s="48"/>
      <c r="AG1457" s="48"/>
      <c r="AH1457" s="48"/>
      <c r="AI1457" s="48"/>
    </row>
    <row r="1458">
      <c r="A1458" s="41"/>
      <c r="B1458" s="42" t="str">
        <f t="shared" si="1"/>
        <v/>
      </c>
      <c r="C1458" s="38" t="s">
        <v>4352</v>
      </c>
      <c r="D1458" s="43" t="s">
        <v>4353</v>
      </c>
      <c r="E1458" s="38" t="s">
        <v>3213</v>
      </c>
      <c r="F1458" s="38" t="s">
        <v>4261</v>
      </c>
      <c r="G1458" s="43" t="s">
        <v>60</v>
      </c>
      <c r="H1458" s="38" t="s">
        <v>3215</v>
      </c>
      <c r="I1458" s="43" t="s">
        <v>4262</v>
      </c>
      <c r="J1458" s="43" t="s">
        <v>3755</v>
      </c>
      <c r="K1458" s="50"/>
      <c r="L1458" s="50"/>
      <c r="M1458" s="50"/>
      <c r="N1458" s="50"/>
      <c r="O1458" s="44"/>
      <c r="P1458" s="44"/>
      <c r="Q1458" s="45">
        <v>44322.0</v>
      </c>
      <c r="R1458" s="46" t="str">
        <f>IFERROR(__xludf.DUMMYFUNCTION("if(isblank($A1458),"""",REGEXREPLACE($A1458,   "",?(\d),?"",  ""$1""&amp;""-""&amp;$H1458))"),"")</f>
        <v/>
      </c>
      <c r="S1458" s="47" t="b">
        <f t="shared" si="2"/>
        <v>0</v>
      </c>
      <c r="T1458" s="47" t="str">
        <f>IFERROR(__xludf.DUMMYFUNCTION("iferror(split(A1458,"","",TRUE,TRUE),"""")"),"")</f>
        <v/>
      </c>
      <c r="U1458" s="47"/>
      <c r="V1458" s="47"/>
      <c r="W1458" s="47"/>
      <c r="X1458" s="46" t="str">
        <f>IFERROR(__xludf.DUMMYFUNCTION("if(T1458="""","""",if($S1458,""Not aligned w/ a specific learning goal."",T1458&amp;"": ""&amp;vlookup(to_text(T1458),'1.Learning-Goals'!$A$3:$B$100,2,FALSE)))"),"")</f>
        <v/>
      </c>
      <c r="Y1458" s="46" t="str">
        <f>IFERROR(__xludf.DUMMYFUNCTION("if(U1458="""","""",if($S1458,""Not aligned w/ a specific learning goal."",U1458&amp;"": ""&amp;vlookup(to_text(U1458),'1.Learning-Goals'!$A$3:$B$100,2,FALSE)))"),"")</f>
        <v/>
      </c>
      <c r="Z1458" s="46" t="str">
        <f>IFERROR(__xludf.DUMMYFUNCTION("if(V1458="""","""",if($S1458,""Not aligned w/ a specific learning goal."",V1458&amp;"": ""&amp;vlookup(to_text(V1458),'1.Learning-Goals'!$A$3:$B$100,2,FALSE)))"),"")</f>
        <v/>
      </c>
      <c r="AA1458" s="46" t="str">
        <f>IFERROR(__xludf.DUMMYFUNCTION("if(W1458="""","""",if($S1458,""Not aligned w/ a specific learning goal."",W1458&amp;"": ""&amp;vlookup(to_text(W1458),'1.Learning-Goals'!$A$3:$B$100,2,FALSE)))"),"")</f>
        <v/>
      </c>
      <c r="AB1458" s="48"/>
      <c r="AC1458" s="48"/>
      <c r="AD1458" s="48"/>
      <c r="AE1458" s="48"/>
      <c r="AF1458" s="48"/>
      <c r="AG1458" s="48"/>
      <c r="AH1458" s="48"/>
      <c r="AI1458" s="48"/>
    </row>
    <row r="1459">
      <c r="A1459" s="41"/>
      <c r="B1459" s="42" t="str">
        <f t="shared" si="1"/>
        <v/>
      </c>
      <c r="C1459" s="38" t="s">
        <v>4354</v>
      </c>
      <c r="D1459" s="43" t="s">
        <v>4355</v>
      </c>
      <c r="E1459" s="38" t="s">
        <v>3213</v>
      </c>
      <c r="F1459" s="38" t="s">
        <v>4261</v>
      </c>
      <c r="G1459" s="43" t="s">
        <v>65</v>
      </c>
      <c r="H1459" s="38" t="s">
        <v>3215</v>
      </c>
      <c r="I1459" s="43" t="s">
        <v>4262</v>
      </c>
      <c r="J1459" s="43" t="s">
        <v>3755</v>
      </c>
      <c r="K1459" s="50"/>
      <c r="L1459" s="50"/>
      <c r="M1459" s="50"/>
      <c r="N1459" s="50"/>
      <c r="O1459" s="44"/>
      <c r="P1459" s="44"/>
      <c r="Q1459" s="45">
        <v>44451.0</v>
      </c>
      <c r="R1459" s="46" t="str">
        <f>IFERROR(__xludf.DUMMYFUNCTION("if(isblank($A1459),"""",REGEXREPLACE($A1459,   "",?(\d),?"",  ""$1""&amp;""-""&amp;$H1459))"),"")</f>
        <v/>
      </c>
      <c r="S1459" s="47" t="b">
        <f t="shared" si="2"/>
        <v>0</v>
      </c>
      <c r="T1459" s="47" t="str">
        <f>IFERROR(__xludf.DUMMYFUNCTION("iferror(split(A1459,"","",TRUE,TRUE),"""")"),"")</f>
        <v/>
      </c>
      <c r="U1459" s="47"/>
      <c r="V1459" s="47"/>
      <c r="W1459" s="47"/>
      <c r="X1459" s="46" t="str">
        <f>IFERROR(__xludf.DUMMYFUNCTION("if(T1459="""","""",if($S1459,""Not aligned w/ a specific learning goal."",T1459&amp;"": ""&amp;vlookup(to_text(T1459),'1.Learning-Goals'!$A$3:$B$100,2,FALSE)))"),"")</f>
        <v/>
      </c>
      <c r="Y1459" s="46" t="str">
        <f>IFERROR(__xludf.DUMMYFUNCTION("if(U1459="""","""",if($S1459,""Not aligned w/ a specific learning goal."",U1459&amp;"": ""&amp;vlookup(to_text(U1459),'1.Learning-Goals'!$A$3:$B$100,2,FALSE)))"),"")</f>
        <v/>
      </c>
      <c r="Z1459" s="46" t="str">
        <f>IFERROR(__xludf.DUMMYFUNCTION("if(V1459="""","""",if($S1459,""Not aligned w/ a specific learning goal."",V1459&amp;"": ""&amp;vlookup(to_text(V1459),'1.Learning-Goals'!$A$3:$B$100,2,FALSE)))"),"")</f>
        <v/>
      </c>
      <c r="AA1459" s="46" t="str">
        <f>IFERROR(__xludf.DUMMYFUNCTION("if(W1459="""","""",if($S1459,""Not aligned w/ a specific learning goal."",W1459&amp;"": ""&amp;vlookup(to_text(W1459),'1.Learning-Goals'!$A$3:$B$100,2,FALSE)))"),"")</f>
        <v/>
      </c>
      <c r="AB1459" s="48"/>
      <c r="AC1459" s="48"/>
      <c r="AD1459" s="48"/>
      <c r="AE1459" s="48"/>
      <c r="AF1459" s="48"/>
      <c r="AG1459" s="48"/>
      <c r="AH1459" s="48"/>
      <c r="AI1459" s="48"/>
    </row>
    <row r="1460">
      <c r="A1460" s="41"/>
      <c r="B1460" s="42" t="str">
        <f t="shared" si="1"/>
        <v/>
      </c>
      <c r="C1460" s="38" t="s">
        <v>4356</v>
      </c>
      <c r="D1460" s="43" t="s">
        <v>4357</v>
      </c>
      <c r="E1460" s="38" t="s">
        <v>3213</v>
      </c>
      <c r="F1460" s="38" t="s">
        <v>4261</v>
      </c>
      <c r="G1460" s="43" t="s">
        <v>65</v>
      </c>
      <c r="H1460" s="38" t="s">
        <v>3215</v>
      </c>
      <c r="I1460" s="43" t="s">
        <v>4262</v>
      </c>
      <c r="J1460" s="43" t="s">
        <v>3755</v>
      </c>
      <c r="K1460" s="50"/>
      <c r="L1460" s="50"/>
      <c r="M1460" s="50"/>
      <c r="N1460" s="50"/>
      <c r="O1460" s="44"/>
      <c r="P1460" s="44"/>
      <c r="Q1460" s="45">
        <v>44451.0</v>
      </c>
      <c r="R1460" s="46" t="str">
        <f>IFERROR(__xludf.DUMMYFUNCTION("if(isblank($A1460),"""",REGEXREPLACE($A1460,   "",?(\d),?"",  ""$1""&amp;""-""&amp;$H1460))"),"")</f>
        <v/>
      </c>
      <c r="S1460" s="47" t="b">
        <f t="shared" si="2"/>
        <v>0</v>
      </c>
      <c r="T1460" s="47" t="str">
        <f>IFERROR(__xludf.DUMMYFUNCTION("iferror(split(A1460,"","",TRUE,TRUE),"""")"),"")</f>
        <v/>
      </c>
      <c r="U1460" s="47"/>
      <c r="V1460" s="47"/>
      <c r="W1460" s="47"/>
      <c r="X1460" s="46" t="str">
        <f>IFERROR(__xludf.DUMMYFUNCTION("if(T1460="""","""",if($S1460,""Not aligned w/ a specific learning goal."",T1460&amp;"": ""&amp;vlookup(to_text(T1460),'1.Learning-Goals'!$A$3:$B$100,2,FALSE)))"),"")</f>
        <v/>
      </c>
      <c r="Y1460" s="46" t="str">
        <f>IFERROR(__xludf.DUMMYFUNCTION("if(U1460="""","""",if($S1460,""Not aligned w/ a specific learning goal."",U1460&amp;"": ""&amp;vlookup(to_text(U1460),'1.Learning-Goals'!$A$3:$B$100,2,FALSE)))"),"")</f>
        <v/>
      </c>
      <c r="Z1460" s="46" t="str">
        <f>IFERROR(__xludf.DUMMYFUNCTION("if(V1460="""","""",if($S1460,""Not aligned w/ a specific learning goal."",V1460&amp;"": ""&amp;vlookup(to_text(V1460),'1.Learning-Goals'!$A$3:$B$100,2,FALSE)))"),"")</f>
        <v/>
      </c>
      <c r="AA1460" s="46" t="str">
        <f>IFERROR(__xludf.DUMMYFUNCTION("if(W1460="""","""",if($S1460,""Not aligned w/ a specific learning goal."",W1460&amp;"": ""&amp;vlookup(to_text(W1460),'1.Learning-Goals'!$A$3:$B$100,2,FALSE)))"),"")</f>
        <v/>
      </c>
      <c r="AB1460" s="48"/>
      <c r="AC1460" s="48"/>
      <c r="AD1460" s="48"/>
      <c r="AE1460" s="48"/>
      <c r="AF1460" s="48"/>
      <c r="AG1460" s="48"/>
      <c r="AH1460" s="48"/>
      <c r="AI1460" s="48"/>
    </row>
    <row r="1461">
      <c r="A1461" s="41"/>
      <c r="B1461" s="42" t="str">
        <f t="shared" si="1"/>
        <v/>
      </c>
      <c r="C1461" s="38" t="s">
        <v>4358</v>
      </c>
      <c r="D1461" s="43" t="s">
        <v>4359</v>
      </c>
      <c r="E1461" s="38" t="s">
        <v>3213</v>
      </c>
      <c r="F1461" s="38" t="s">
        <v>4261</v>
      </c>
      <c r="G1461" s="43" t="s">
        <v>60</v>
      </c>
      <c r="H1461" s="38" t="s">
        <v>3215</v>
      </c>
      <c r="I1461" s="43" t="s">
        <v>4262</v>
      </c>
      <c r="J1461" s="43" t="s">
        <v>4360</v>
      </c>
      <c r="K1461" s="50"/>
      <c r="L1461" s="50"/>
      <c r="M1461" s="50"/>
      <c r="N1461" s="50"/>
      <c r="O1461" s="44"/>
      <c r="P1461" s="44"/>
      <c r="Q1461" s="45">
        <v>44322.0</v>
      </c>
      <c r="R1461" s="46" t="str">
        <f>IFERROR(__xludf.DUMMYFUNCTION("if(isblank($A1461),"""",REGEXREPLACE($A1461,   "",?(\d),?"",  ""$1""&amp;""-""&amp;$H1461))"),"")</f>
        <v/>
      </c>
      <c r="S1461" s="47" t="b">
        <f t="shared" si="2"/>
        <v>0</v>
      </c>
      <c r="T1461" s="47" t="str">
        <f>IFERROR(__xludf.DUMMYFUNCTION("iferror(split(A1461,"","",TRUE,TRUE),"""")"),"")</f>
        <v/>
      </c>
      <c r="U1461" s="47"/>
      <c r="V1461" s="47"/>
      <c r="W1461" s="47"/>
      <c r="X1461" s="46" t="str">
        <f>IFERROR(__xludf.DUMMYFUNCTION("if(T1461="""","""",if($S1461,""Not aligned w/ a specific learning goal."",T1461&amp;"": ""&amp;vlookup(to_text(T1461),'1.Learning-Goals'!$A$3:$B$100,2,FALSE)))"),"")</f>
        <v/>
      </c>
      <c r="Y1461" s="46" t="str">
        <f>IFERROR(__xludf.DUMMYFUNCTION("if(U1461="""","""",if($S1461,""Not aligned w/ a specific learning goal."",U1461&amp;"": ""&amp;vlookup(to_text(U1461),'1.Learning-Goals'!$A$3:$B$100,2,FALSE)))"),"")</f>
        <v/>
      </c>
      <c r="Z1461" s="46" t="str">
        <f>IFERROR(__xludf.DUMMYFUNCTION("if(V1461="""","""",if($S1461,""Not aligned w/ a specific learning goal."",V1461&amp;"": ""&amp;vlookup(to_text(V1461),'1.Learning-Goals'!$A$3:$B$100,2,FALSE)))"),"")</f>
        <v/>
      </c>
      <c r="AA1461" s="46" t="str">
        <f>IFERROR(__xludf.DUMMYFUNCTION("if(W1461="""","""",if($S1461,""Not aligned w/ a specific learning goal."",W1461&amp;"": ""&amp;vlookup(to_text(W1461),'1.Learning-Goals'!$A$3:$B$100,2,FALSE)))"),"")</f>
        <v/>
      </c>
      <c r="AB1461" s="48"/>
      <c r="AC1461" s="48"/>
      <c r="AD1461" s="48"/>
      <c r="AE1461" s="48"/>
      <c r="AF1461" s="48"/>
      <c r="AG1461" s="48"/>
      <c r="AH1461" s="48"/>
      <c r="AI1461" s="48"/>
    </row>
    <row r="1462">
      <c r="A1462" s="41"/>
      <c r="B1462" s="42" t="str">
        <f t="shared" si="1"/>
        <v/>
      </c>
      <c r="C1462" s="38" t="s">
        <v>4361</v>
      </c>
      <c r="D1462" s="43" t="s">
        <v>4362</v>
      </c>
      <c r="E1462" s="38" t="s">
        <v>3213</v>
      </c>
      <c r="F1462" s="38" t="s">
        <v>4261</v>
      </c>
      <c r="G1462" s="43" t="s">
        <v>60</v>
      </c>
      <c r="H1462" s="38" t="s">
        <v>3215</v>
      </c>
      <c r="I1462" s="43" t="s">
        <v>4262</v>
      </c>
      <c r="J1462" s="43" t="s">
        <v>4360</v>
      </c>
      <c r="K1462" s="50"/>
      <c r="L1462" s="50"/>
      <c r="M1462" s="50"/>
      <c r="N1462" s="50"/>
      <c r="O1462" s="44"/>
      <c r="P1462" s="44"/>
      <c r="Q1462" s="45">
        <v>44322.0</v>
      </c>
      <c r="R1462" s="46" t="str">
        <f>IFERROR(__xludf.DUMMYFUNCTION("if(isblank($A1462),"""",REGEXREPLACE($A1462,   "",?(\d),?"",  ""$1""&amp;""-""&amp;$H1462))"),"")</f>
        <v/>
      </c>
      <c r="S1462" s="47" t="b">
        <f t="shared" si="2"/>
        <v>0</v>
      </c>
      <c r="T1462" s="47" t="str">
        <f>IFERROR(__xludf.DUMMYFUNCTION("iferror(split(A1462,"","",TRUE,TRUE),"""")"),"")</f>
        <v/>
      </c>
      <c r="U1462" s="47"/>
      <c r="V1462" s="47"/>
      <c r="W1462" s="47"/>
      <c r="X1462" s="46" t="str">
        <f>IFERROR(__xludf.DUMMYFUNCTION("if(T1462="""","""",if($S1462,""Not aligned w/ a specific learning goal."",T1462&amp;"": ""&amp;vlookup(to_text(T1462),'1.Learning-Goals'!$A$3:$B$100,2,FALSE)))"),"")</f>
        <v/>
      </c>
      <c r="Y1462" s="46" t="str">
        <f>IFERROR(__xludf.DUMMYFUNCTION("if(U1462="""","""",if($S1462,""Not aligned w/ a specific learning goal."",U1462&amp;"": ""&amp;vlookup(to_text(U1462),'1.Learning-Goals'!$A$3:$B$100,2,FALSE)))"),"")</f>
        <v/>
      </c>
      <c r="Z1462" s="46" t="str">
        <f>IFERROR(__xludf.DUMMYFUNCTION("if(V1462="""","""",if($S1462,""Not aligned w/ a specific learning goal."",V1462&amp;"": ""&amp;vlookup(to_text(V1462),'1.Learning-Goals'!$A$3:$B$100,2,FALSE)))"),"")</f>
        <v/>
      </c>
      <c r="AA1462" s="46" t="str">
        <f>IFERROR(__xludf.DUMMYFUNCTION("if(W1462="""","""",if($S1462,""Not aligned w/ a specific learning goal."",W1462&amp;"": ""&amp;vlookup(to_text(W1462),'1.Learning-Goals'!$A$3:$B$100,2,FALSE)))"),"")</f>
        <v/>
      </c>
      <c r="AB1462" s="48"/>
      <c r="AC1462" s="48"/>
      <c r="AD1462" s="48"/>
      <c r="AE1462" s="48"/>
      <c r="AF1462" s="48"/>
      <c r="AG1462" s="48"/>
      <c r="AH1462" s="48"/>
      <c r="AI1462" s="48"/>
    </row>
    <row r="1463">
      <c r="A1463" s="41"/>
      <c r="B1463" s="42" t="str">
        <f t="shared" si="1"/>
        <v/>
      </c>
      <c r="C1463" s="38" t="s">
        <v>4363</v>
      </c>
      <c r="D1463" s="43" t="s">
        <v>4364</v>
      </c>
      <c r="E1463" s="38" t="s">
        <v>3213</v>
      </c>
      <c r="F1463" s="38" t="s">
        <v>4261</v>
      </c>
      <c r="G1463" s="43" t="s">
        <v>60</v>
      </c>
      <c r="H1463" s="38" t="s">
        <v>3215</v>
      </c>
      <c r="I1463" s="43" t="s">
        <v>4262</v>
      </c>
      <c r="J1463" s="43" t="s">
        <v>4360</v>
      </c>
      <c r="K1463" s="50"/>
      <c r="L1463" s="50"/>
      <c r="M1463" s="50"/>
      <c r="N1463" s="50"/>
      <c r="O1463" s="44"/>
      <c r="P1463" s="44"/>
      <c r="Q1463" s="45">
        <v>44322.0</v>
      </c>
      <c r="R1463" s="46" t="str">
        <f>IFERROR(__xludf.DUMMYFUNCTION("if(isblank($A1463),"""",REGEXREPLACE($A1463,   "",?(\d),?"",  ""$1""&amp;""-""&amp;$H1463))"),"")</f>
        <v/>
      </c>
      <c r="S1463" s="47" t="b">
        <f t="shared" si="2"/>
        <v>0</v>
      </c>
      <c r="T1463" s="47" t="str">
        <f>IFERROR(__xludf.DUMMYFUNCTION("iferror(split(A1463,"","",TRUE,TRUE),"""")"),"")</f>
        <v/>
      </c>
      <c r="U1463" s="47"/>
      <c r="V1463" s="47"/>
      <c r="W1463" s="47"/>
      <c r="X1463" s="46" t="str">
        <f>IFERROR(__xludf.DUMMYFUNCTION("if(T1463="""","""",if($S1463,""Not aligned w/ a specific learning goal."",T1463&amp;"": ""&amp;vlookup(to_text(T1463),'1.Learning-Goals'!$A$3:$B$100,2,FALSE)))"),"")</f>
        <v/>
      </c>
      <c r="Y1463" s="46" t="str">
        <f>IFERROR(__xludf.DUMMYFUNCTION("if(U1463="""","""",if($S1463,""Not aligned w/ a specific learning goal."",U1463&amp;"": ""&amp;vlookup(to_text(U1463),'1.Learning-Goals'!$A$3:$B$100,2,FALSE)))"),"")</f>
        <v/>
      </c>
      <c r="Z1463" s="46" t="str">
        <f>IFERROR(__xludf.DUMMYFUNCTION("if(V1463="""","""",if($S1463,""Not aligned w/ a specific learning goal."",V1463&amp;"": ""&amp;vlookup(to_text(V1463),'1.Learning-Goals'!$A$3:$B$100,2,FALSE)))"),"")</f>
        <v/>
      </c>
      <c r="AA1463" s="46" t="str">
        <f>IFERROR(__xludf.DUMMYFUNCTION("if(W1463="""","""",if($S1463,""Not aligned w/ a specific learning goal."",W1463&amp;"": ""&amp;vlookup(to_text(W1463),'1.Learning-Goals'!$A$3:$B$100,2,FALSE)))"),"")</f>
        <v/>
      </c>
      <c r="AB1463" s="48"/>
      <c r="AC1463" s="48"/>
      <c r="AD1463" s="48"/>
      <c r="AE1463" s="48"/>
      <c r="AF1463" s="48"/>
      <c r="AG1463" s="48"/>
      <c r="AH1463" s="48"/>
      <c r="AI1463" s="48"/>
    </row>
    <row r="1464">
      <c r="A1464" s="41"/>
      <c r="B1464" s="42" t="str">
        <f t="shared" si="1"/>
        <v/>
      </c>
      <c r="C1464" s="38" t="s">
        <v>4365</v>
      </c>
      <c r="D1464" s="43" t="s">
        <v>4366</v>
      </c>
      <c r="E1464" s="38" t="s">
        <v>3213</v>
      </c>
      <c r="F1464" s="38" t="s">
        <v>4261</v>
      </c>
      <c r="G1464" s="43" t="s">
        <v>60</v>
      </c>
      <c r="H1464" s="38" t="s">
        <v>3215</v>
      </c>
      <c r="I1464" s="43" t="s">
        <v>4262</v>
      </c>
      <c r="J1464" s="43" t="s">
        <v>4360</v>
      </c>
      <c r="K1464" s="50"/>
      <c r="L1464" s="50"/>
      <c r="M1464" s="50"/>
      <c r="N1464" s="50"/>
      <c r="O1464" s="44"/>
      <c r="P1464" s="44"/>
      <c r="Q1464" s="45">
        <v>44322.0</v>
      </c>
      <c r="R1464" s="46" t="str">
        <f>IFERROR(__xludf.DUMMYFUNCTION("if(isblank($A1464),"""",REGEXREPLACE($A1464,   "",?(\d),?"",  ""$1""&amp;""-""&amp;$H1464))"),"")</f>
        <v/>
      </c>
      <c r="S1464" s="47" t="b">
        <f t="shared" si="2"/>
        <v>0</v>
      </c>
      <c r="T1464" s="47" t="str">
        <f>IFERROR(__xludf.DUMMYFUNCTION("iferror(split(A1464,"","",TRUE,TRUE),"""")"),"")</f>
        <v/>
      </c>
      <c r="U1464" s="47"/>
      <c r="V1464" s="47"/>
      <c r="W1464" s="47"/>
      <c r="X1464" s="46" t="str">
        <f>IFERROR(__xludf.DUMMYFUNCTION("if(T1464="""","""",if($S1464,""Not aligned w/ a specific learning goal."",T1464&amp;"": ""&amp;vlookup(to_text(T1464),'1.Learning-Goals'!$A$3:$B$100,2,FALSE)))"),"")</f>
        <v/>
      </c>
      <c r="Y1464" s="46" t="str">
        <f>IFERROR(__xludf.DUMMYFUNCTION("if(U1464="""","""",if($S1464,""Not aligned w/ a specific learning goal."",U1464&amp;"": ""&amp;vlookup(to_text(U1464),'1.Learning-Goals'!$A$3:$B$100,2,FALSE)))"),"")</f>
        <v/>
      </c>
      <c r="Z1464" s="46" t="str">
        <f>IFERROR(__xludf.DUMMYFUNCTION("if(V1464="""","""",if($S1464,""Not aligned w/ a specific learning goal."",V1464&amp;"": ""&amp;vlookup(to_text(V1464),'1.Learning-Goals'!$A$3:$B$100,2,FALSE)))"),"")</f>
        <v/>
      </c>
      <c r="AA1464" s="46" t="str">
        <f>IFERROR(__xludf.DUMMYFUNCTION("if(W1464="""","""",if($S1464,""Not aligned w/ a specific learning goal."",W1464&amp;"": ""&amp;vlookup(to_text(W1464),'1.Learning-Goals'!$A$3:$B$100,2,FALSE)))"),"")</f>
        <v/>
      </c>
      <c r="AB1464" s="48"/>
      <c r="AC1464" s="48"/>
      <c r="AD1464" s="48"/>
      <c r="AE1464" s="48"/>
      <c r="AF1464" s="48"/>
      <c r="AG1464" s="48"/>
      <c r="AH1464" s="48"/>
      <c r="AI1464" s="48"/>
    </row>
    <row r="1465">
      <c r="A1465" s="41"/>
      <c r="B1465" s="42" t="str">
        <f t="shared" si="1"/>
        <v/>
      </c>
      <c r="C1465" s="38" t="s">
        <v>4367</v>
      </c>
      <c r="D1465" s="43" t="s">
        <v>4368</v>
      </c>
      <c r="E1465" s="38" t="s">
        <v>3213</v>
      </c>
      <c r="F1465" s="38" t="s">
        <v>4261</v>
      </c>
      <c r="G1465" s="43" t="s">
        <v>65</v>
      </c>
      <c r="H1465" s="38" t="s">
        <v>3215</v>
      </c>
      <c r="I1465" s="43" t="s">
        <v>4262</v>
      </c>
      <c r="J1465" s="43" t="s">
        <v>4360</v>
      </c>
      <c r="K1465" s="50"/>
      <c r="L1465" s="50"/>
      <c r="M1465" s="50"/>
      <c r="N1465" s="50"/>
      <c r="O1465" s="44"/>
      <c r="P1465" s="44"/>
      <c r="Q1465" s="45">
        <v>44451.0</v>
      </c>
      <c r="R1465" s="46" t="str">
        <f>IFERROR(__xludf.DUMMYFUNCTION("if(isblank($A1465),"""",REGEXREPLACE($A1465,   "",?(\d),?"",  ""$1""&amp;""-""&amp;$H1465))"),"")</f>
        <v/>
      </c>
      <c r="S1465" s="47" t="b">
        <f t="shared" si="2"/>
        <v>0</v>
      </c>
      <c r="T1465" s="47" t="str">
        <f>IFERROR(__xludf.DUMMYFUNCTION("iferror(split(A1465,"","",TRUE,TRUE),"""")"),"")</f>
        <v/>
      </c>
      <c r="U1465" s="47"/>
      <c r="V1465" s="47"/>
      <c r="W1465" s="47"/>
      <c r="X1465" s="46" t="str">
        <f>IFERROR(__xludf.DUMMYFUNCTION("if(T1465="""","""",if($S1465,""Not aligned w/ a specific learning goal."",T1465&amp;"": ""&amp;vlookup(to_text(T1465),'1.Learning-Goals'!$A$3:$B$100,2,FALSE)))"),"")</f>
        <v/>
      </c>
      <c r="Y1465" s="46" t="str">
        <f>IFERROR(__xludf.DUMMYFUNCTION("if(U1465="""","""",if($S1465,""Not aligned w/ a specific learning goal."",U1465&amp;"": ""&amp;vlookup(to_text(U1465),'1.Learning-Goals'!$A$3:$B$100,2,FALSE)))"),"")</f>
        <v/>
      </c>
      <c r="Z1465" s="46" t="str">
        <f>IFERROR(__xludf.DUMMYFUNCTION("if(V1465="""","""",if($S1465,""Not aligned w/ a specific learning goal."",V1465&amp;"": ""&amp;vlookup(to_text(V1465),'1.Learning-Goals'!$A$3:$B$100,2,FALSE)))"),"")</f>
        <v/>
      </c>
      <c r="AA1465" s="46" t="str">
        <f>IFERROR(__xludf.DUMMYFUNCTION("if(W1465="""","""",if($S1465,""Not aligned w/ a specific learning goal."",W1465&amp;"": ""&amp;vlookup(to_text(W1465),'1.Learning-Goals'!$A$3:$B$100,2,FALSE)))"),"")</f>
        <v/>
      </c>
      <c r="AB1465" s="48"/>
      <c r="AC1465" s="48"/>
      <c r="AD1465" s="48"/>
      <c r="AE1465" s="48"/>
      <c r="AF1465" s="48"/>
      <c r="AG1465" s="48"/>
      <c r="AH1465" s="48"/>
      <c r="AI1465" s="48"/>
    </row>
    <row r="1466">
      <c r="A1466" s="41"/>
      <c r="B1466" s="42" t="str">
        <f t="shared" si="1"/>
        <v/>
      </c>
      <c r="C1466" s="38" t="s">
        <v>4369</v>
      </c>
      <c r="D1466" s="43" t="s">
        <v>4370</v>
      </c>
      <c r="E1466" s="38" t="s">
        <v>3213</v>
      </c>
      <c r="F1466" s="38" t="s">
        <v>4261</v>
      </c>
      <c r="G1466" s="43" t="s">
        <v>65</v>
      </c>
      <c r="H1466" s="38" t="s">
        <v>3215</v>
      </c>
      <c r="I1466" s="43" t="s">
        <v>4262</v>
      </c>
      <c r="J1466" s="43" t="s">
        <v>4360</v>
      </c>
      <c r="K1466" s="50"/>
      <c r="L1466" s="50"/>
      <c r="M1466" s="50"/>
      <c r="N1466" s="50"/>
      <c r="O1466" s="44"/>
      <c r="P1466" s="44"/>
      <c r="Q1466" s="45">
        <v>44451.0</v>
      </c>
      <c r="R1466" s="46" t="str">
        <f>IFERROR(__xludf.DUMMYFUNCTION("if(isblank($A1466),"""",REGEXREPLACE($A1466,   "",?(\d),?"",  ""$1""&amp;""-""&amp;$H1466))"),"")</f>
        <v/>
      </c>
      <c r="S1466" s="47" t="b">
        <f t="shared" si="2"/>
        <v>0</v>
      </c>
      <c r="T1466" s="47" t="str">
        <f>IFERROR(__xludf.DUMMYFUNCTION("iferror(split(A1466,"","",TRUE,TRUE),"""")"),"")</f>
        <v/>
      </c>
      <c r="U1466" s="47"/>
      <c r="V1466" s="47"/>
      <c r="W1466" s="47"/>
      <c r="X1466" s="46" t="str">
        <f>IFERROR(__xludf.DUMMYFUNCTION("if(T1466="""","""",if($S1466,""Not aligned w/ a specific learning goal."",T1466&amp;"": ""&amp;vlookup(to_text(T1466),'1.Learning-Goals'!$A$3:$B$100,2,FALSE)))"),"")</f>
        <v/>
      </c>
      <c r="Y1466" s="46" t="str">
        <f>IFERROR(__xludf.DUMMYFUNCTION("if(U1466="""","""",if($S1466,""Not aligned w/ a specific learning goal."",U1466&amp;"": ""&amp;vlookup(to_text(U1466),'1.Learning-Goals'!$A$3:$B$100,2,FALSE)))"),"")</f>
        <v/>
      </c>
      <c r="Z1466" s="46" t="str">
        <f>IFERROR(__xludf.DUMMYFUNCTION("if(V1466="""","""",if($S1466,""Not aligned w/ a specific learning goal."",V1466&amp;"": ""&amp;vlookup(to_text(V1466),'1.Learning-Goals'!$A$3:$B$100,2,FALSE)))"),"")</f>
        <v/>
      </c>
      <c r="AA1466" s="46" t="str">
        <f>IFERROR(__xludf.DUMMYFUNCTION("if(W1466="""","""",if($S1466,""Not aligned w/ a specific learning goal."",W1466&amp;"": ""&amp;vlookup(to_text(W1466),'1.Learning-Goals'!$A$3:$B$100,2,FALSE)))"),"")</f>
        <v/>
      </c>
      <c r="AB1466" s="48"/>
      <c r="AC1466" s="48"/>
      <c r="AD1466" s="48"/>
      <c r="AE1466" s="48"/>
      <c r="AF1466" s="48"/>
      <c r="AG1466" s="48"/>
      <c r="AH1466" s="48"/>
      <c r="AI1466" s="48"/>
    </row>
    <row r="1467">
      <c r="A1467" s="41"/>
      <c r="B1467" s="42" t="str">
        <f t="shared" si="1"/>
        <v/>
      </c>
      <c r="C1467" s="38" t="s">
        <v>4371</v>
      </c>
      <c r="D1467" s="43" t="s">
        <v>4372</v>
      </c>
      <c r="E1467" s="38" t="s">
        <v>3213</v>
      </c>
      <c r="F1467" s="38" t="s">
        <v>4261</v>
      </c>
      <c r="G1467" s="43" t="s">
        <v>65</v>
      </c>
      <c r="H1467" s="38" t="s">
        <v>3215</v>
      </c>
      <c r="I1467" s="43" t="s">
        <v>4262</v>
      </c>
      <c r="J1467" s="43" t="s">
        <v>4360</v>
      </c>
      <c r="K1467" s="50"/>
      <c r="L1467" s="50"/>
      <c r="M1467" s="50"/>
      <c r="N1467" s="50"/>
      <c r="O1467" s="44"/>
      <c r="P1467" s="44"/>
      <c r="Q1467" s="45">
        <v>44451.0</v>
      </c>
      <c r="R1467" s="46" t="str">
        <f>IFERROR(__xludf.DUMMYFUNCTION("if(isblank($A1467),"""",REGEXREPLACE($A1467,   "",?(\d),?"",  ""$1""&amp;""-""&amp;$H1467))"),"")</f>
        <v/>
      </c>
      <c r="S1467" s="47" t="b">
        <f t="shared" si="2"/>
        <v>0</v>
      </c>
      <c r="T1467" s="47" t="str">
        <f>IFERROR(__xludf.DUMMYFUNCTION("iferror(split(A1467,"","",TRUE,TRUE),"""")"),"")</f>
        <v/>
      </c>
      <c r="U1467" s="47"/>
      <c r="V1467" s="47"/>
      <c r="W1467" s="47"/>
      <c r="X1467" s="46" t="str">
        <f>IFERROR(__xludf.DUMMYFUNCTION("if(T1467="""","""",if($S1467,""Not aligned w/ a specific learning goal."",T1467&amp;"": ""&amp;vlookup(to_text(T1467),'1.Learning-Goals'!$A$3:$B$100,2,FALSE)))"),"")</f>
        <v/>
      </c>
      <c r="Y1467" s="46" t="str">
        <f>IFERROR(__xludf.DUMMYFUNCTION("if(U1467="""","""",if($S1467,""Not aligned w/ a specific learning goal."",U1467&amp;"": ""&amp;vlookup(to_text(U1467),'1.Learning-Goals'!$A$3:$B$100,2,FALSE)))"),"")</f>
        <v/>
      </c>
      <c r="Z1467" s="46" t="str">
        <f>IFERROR(__xludf.DUMMYFUNCTION("if(V1467="""","""",if($S1467,""Not aligned w/ a specific learning goal."",V1467&amp;"": ""&amp;vlookup(to_text(V1467),'1.Learning-Goals'!$A$3:$B$100,2,FALSE)))"),"")</f>
        <v/>
      </c>
      <c r="AA1467" s="46" t="str">
        <f>IFERROR(__xludf.DUMMYFUNCTION("if(W1467="""","""",if($S1467,""Not aligned w/ a specific learning goal."",W1467&amp;"": ""&amp;vlookup(to_text(W1467),'1.Learning-Goals'!$A$3:$B$100,2,FALSE)))"),"")</f>
        <v/>
      </c>
      <c r="AB1467" s="48"/>
      <c r="AC1467" s="48"/>
      <c r="AD1467" s="48"/>
      <c r="AE1467" s="48"/>
      <c r="AF1467" s="48"/>
      <c r="AG1467" s="48"/>
      <c r="AH1467" s="48"/>
      <c r="AI1467" s="48"/>
    </row>
    <row r="1468">
      <c r="A1468" s="41"/>
      <c r="B1468" s="42" t="str">
        <f t="shared" si="1"/>
        <v/>
      </c>
      <c r="C1468" s="38" t="s">
        <v>4373</v>
      </c>
      <c r="D1468" s="43" t="s">
        <v>4374</v>
      </c>
      <c r="E1468" s="38" t="s">
        <v>3213</v>
      </c>
      <c r="F1468" s="38" t="s">
        <v>4261</v>
      </c>
      <c r="G1468" s="43" t="s">
        <v>65</v>
      </c>
      <c r="H1468" s="38" t="s">
        <v>3215</v>
      </c>
      <c r="I1468" s="43" t="s">
        <v>4262</v>
      </c>
      <c r="J1468" s="43" t="s">
        <v>4360</v>
      </c>
      <c r="K1468" s="50"/>
      <c r="L1468" s="50"/>
      <c r="M1468" s="50"/>
      <c r="N1468" s="50"/>
      <c r="O1468" s="44"/>
      <c r="P1468" s="44"/>
      <c r="Q1468" s="45">
        <v>44451.0</v>
      </c>
      <c r="R1468" s="46" t="str">
        <f>IFERROR(__xludf.DUMMYFUNCTION("if(isblank($A1468),"""",REGEXREPLACE($A1468,   "",?(\d),?"",  ""$1""&amp;""-""&amp;$H1468))"),"")</f>
        <v/>
      </c>
      <c r="S1468" s="47" t="b">
        <f t="shared" si="2"/>
        <v>0</v>
      </c>
      <c r="T1468" s="47" t="str">
        <f>IFERROR(__xludf.DUMMYFUNCTION("iferror(split(A1468,"","",TRUE,TRUE),"""")"),"")</f>
        <v/>
      </c>
      <c r="U1468" s="47"/>
      <c r="V1468" s="47"/>
      <c r="W1468" s="47"/>
      <c r="X1468" s="46" t="str">
        <f>IFERROR(__xludf.DUMMYFUNCTION("if(T1468="""","""",if($S1468,""Not aligned w/ a specific learning goal."",T1468&amp;"": ""&amp;vlookup(to_text(T1468),'1.Learning-Goals'!$A$3:$B$100,2,FALSE)))"),"")</f>
        <v/>
      </c>
      <c r="Y1468" s="46" t="str">
        <f>IFERROR(__xludf.DUMMYFUNCTION("if(U1468="""","""",if($S1468,""Not aligned w/ a specific learning goal."",U1468&amp;"": ""&amp;vlookup(to_text(U1468),'1.Learning-Goals'!$A$3:$B$100,2,FALSE)))"),"")</f>
        <v/>
      </c>
      <c r="Z1468" s="46" t="str">
        <f>IFERROR(__xludf.DUMMYFUNCTION("if(V1468="""","""",if($S1468,""Not aligned w/ a specific learning goal."",V1468&amp;"": ""&amp;vlookup(to_text(V1468),'1.Learning-Goals'!$A$3:$B$100,2,FALSE)))"),"")</f>
        <v/>
      </c>
      <c r="AA1468" s="46" t="str">
        <f>IFERROR(__xludf.DUMMYFUNCTION("if(W1468="""","""",if($S1468,""Not aligned w/ a specific learning goal."",W1468&amp;"": ""&amp;vlookup(to_text(W1468),'1.Learning-Goals'!$A$3:$B$100,2,FALSE)))"),"")</f>
        <v/>
      </c>
      <c r="AB1468" s="48"/>
      <c r="AC1468" s="48"/>
      <c r="AD1468" s="48"/>
      <c r="AE1468" s="48"/>
      <c r="AF1468" s="48"/>
      <c r="AG1468" s="48"/>
      <c r="AH1468" s="48"/>
      <c r="AI1468" s="48"/>
    </row>
    <row r="1469">
      <c r="A1469" s="41"/>
      <c r="B1469" s="42" t="str">
        <f t="shared" si="1"/>
        <v/>
      </c>
      <c r="C1469" s="38" t="s">
        <v>4375</v>
      </c>
      <c r="D1469" s="43" t="s">
        <v>4376</v>
      </c>
      <c r="E1469" s="38" t="s">
        <v>4377</v>
      </c>
      <c r="F1469" s="44"/>
      <c r="G1469" s="43" t="s">
        <v>365</v>
      </c>
      <c r="H1469" s="38" t="s">
        <v>4378</v>
      </c>
      <c r="I1469" s="43" t="s">
        <v>4379</v>
      </c>
      <c r="J1469" s="43" t="s">
        <v>4380</v>
      </c>
      <c r="K1469" s="50"/>
      <c r="L1469" s="50"/>
      <c r="M1469" s="50"/>
      <c r="N1469" s="50"/>
      <c r="O1469" s="44"/>
      <c r="P1469" s="44"/>
      <c r="Q1469" s="38" t="s">
        <v>369</v>
      </c>
      <c r="R1469" s="46" t="str">
        <f>IFERROR(__xludf.DUMMYFUNCTION("if(isblank($A1469),"""",REGEXREPLACE($A1469,   "",?(\d),?"",  ""$1""&amp;""-""&amp;$H1469))"),"")</f>
        <v/>
      </c>
      <c r="S1469" s="47" t="b">
        <f t="shared" si="2"/>
        <v>0</v>
      </c>
      <c r="T1469" s="47" t="str">
        <f>IFERROR(__xludf.DUMMYFUNCTION("iferror(split(A1469,"","",TRUE,TRUE),"""")"),"")</f>
        <v/>
      </c>
      <c r="U1469" s="47"/>
      <c r="V1469" s="47"/>
      <c r="W1469" s="47"/>
      <c r="X1469" s="46" t="str">
        <f>IFERROR(__xludf.DUMMYFUNCTION("if(T1469="""","""",if($S1469,""Not aligned w/ a specific learning goal."",T1469&amp;"": ""&amp;vlookup(to_text(T1469),'1.Learning-Goals'!$A$3:$B$100,2,FALSE)))"),"")</f>
        <v/>
      </c>
      <c r="Y1469" s="46" t="str">
        <f>IFERROR(__xludf.DUMMYFUNCTION("if(U1469="""","""",if($S1469,""Not aligned w/ a specific learning goal."",U1469&amp;"": ""&amp;vlookup(to_text(U1469),'1.Learning-Goals'!$A$3:$B$100,2,FALSE)))"),"")</f>
        <v/>
      </c>
      <c r="Z1469" s="46" t="str">
        <f>IFERROR(__xludf.DUMMYFUNCTION("if(V1469="""","""",if($S1469,""Not aligned w/ a specific learning goal."",V1469&amp;"": ""&amp;vlookup(to_text(V1469),'1.Learning-Goals'!$A$3:$B$100,2,FALSE)))"),"")</f>
        <v/>
      </c>
      <c r="AA1469" s="46" t="str">
        <f>IFERROR(__xludf.DUMMYFUNCTION("if(W1469="""","""",if($S1469,""Not aligned w/ a specific learning goal."",W1469&amp;"": ""&amp;vlookup(to_text(W1469),'1.Learning-Goals'!$A$3:$B$100,2,FALSE)))"),"")</f>
        <v/>
      </c>
      <c r="AB1469" s="48"/>
      <c r="AC1469" s="48"/>
      <c r="AD1469" s="48"/>
      <c r="AE1469" s="48"/>
      <c r="AF1469" s="48"/>
      <c r="AG1469" s="48"/>
      <c r="AH1469" s="48"/>
      <c r="AI1469" s="48"/>
    </row>
    <row r="1470">
      <c r="A1470" s="41"/>
      <c r="B1470" s="42" t="str">
        <f t="shared" si="1"/>
        <v/>
      </c>
      <c r="C1470" s="38" t="s">
        <v>4381</v>
      </c>
      <c r="D1470" s="43" t="s">
        <v>4382</v>
      </c>
      <c r="E1470" s="38" t="s">
        <v>4377</v>
      </c>
      <c r="F1470" s="44"/>
      <c r="G1470" s="43" t="s">
        <v>365</v>
      </c>
      <c r="H1470" s="38" t="s">
        <v>4378</v>
      </c>
      <c r="I1470" s="43" t="s">
        <v>4379</v>
      </c>
      <c r="J1470" s="43" t="s">
        <v>4383</v>
      </c>
      <c r="K1470" s="50"/>
      <c r="L1470" s="50"/>
      <c r="M1470" s="50"/>
      <c r="N1470" s="50"/>
      <c r="O1470" s="44"/>
      <c r="P1470" s="44"/>
      <c r="Q1470" s="38" t="s">
        <v>369</v>
      </c>
      <c r="R1470" s="46" t="str">
        <f>IFERROR(__xludf.DUMMYFUNCTION("if(isblank($A1470),"""",REGEXREPLACE($A1470,   "",?(\d),?"",  ""$1""&amp;""-""&amp;$H1470))"),"")</f>
        <v/>
      </c>
      <c r="S1470" s="47" t="b">
        <f t="shared" si="2"/>
        <v>0</v>
      </c>
      <c r="T1470" s="47" t="str">
        <f>IFERROR(__xludf.DUMMYFUNCTION("iferror(split(A1470,"","",TRUE,TRUE),"""")"),"")</f>
        <v/>
      </c>
      <c r="U1470" s="47"/>
      <c r="V1470" s="47"/>
      <c r="W1470" s="47"/>
      <c r="X1470" s="46" t="str">
        <f>IFERROR(__xludf.DUMMYFUNCTION("if(T1470="""","""",if($S1470,""Not aligned w/ a specific learning goal."",T1470&amp;"": ""&amp;vlookup(to_text(T1470),'1.Learning-Goals'!$A$3:$B$100,2,FALSE)))"),"")</f>
        <v/>
      </c>
      <c r="Y1470" s="46" t="str">
        <f>IFERROR(__xludf.DUMMYFUNCTION("if(U1470="""","""",if($S1470,""Not aligned w/ a specific learning goal."",U1470&amp;"": ""&amp;vlookup(to_text(U1470),'1.Learning-Goals'!$A$3:$B$100,2,FALSE)))"),"")</f>
        <v/>
      </c>
      <c r="Z1470" s="46" t="str">
        <f>IFERROR(__xludf.DUMMYFUNCTION("if(V1470="""","""",if($S1470,""Not aligned w/ a specific learning goal."",V1470&amp;"": ""&amp;vlookup(to_text(V1470),'1.Learning-Goals'!$A$3:$B$100,2,FALSE)))"),"")</f>
        <v/>
      </c>
      <c r="AA1470" s="46" t="str">
        <f>IFERROR(__xludf.DUMMYFUNCTION("if(W1470="""","""",if($S1470,""Not aligned w/ a specific learning goal."",W1470&amp;"": ""&amp;vlookup(to_text(W1470),'1.Learning-Goals'!$A$3:$B$100,2,FALSE)))"),"")</f>
        <v/>
      </c>
      <c r="AB1470" s="48"/>
      <c r="AC1470" s="48"/>
      <c r="AD1470" s="48"/>
      <c r="AE1470" s="48"/>
      <c r="AF1470" s="48"/>
      <c r="AG1470" s="48"/>
      <c r="AH1470" s="48"/>
      <c r="AI1470" s="48"/>
    </row>
    <row r="1471">
      <c r="A1471" s="41"/>
      <c r="B1471" s="42" t="str">
        <f t="shared" si="1"/>
        <v/>
      </c>
      <c r="C1471" s="38" t="s">
        <v>4384</v>
      </c>
      <c r="D1471" s="43" t="s">
        <v>4385</v>
      </c>
      <c r="E1471" s="38" t="s">
        <v>4377</v>
      </c>
      <c r="F1471" s="44"/>
      <c r="G1471" s="43" t="s">
        <v>365</v>
      </c>
      <c r="H1471" s="38" t="s">
        <v>4378</v>
      </c>
      <c r="I1471" s="43" t="s">
        <v>4379</v>
      </c>
      <c r="J1471" s="43" t="s">
        <v>4386</v>
      </c>
      <c r="K1471" s="43"/>
      <c r="L1471" s="43"/>
      <c r="M1471" s="50"/>
      <c r="N1471" s="50"/>
      <c r="O1471" s="44"/>
      <c r="P1471" s="44"/>
      <c r="Q1471" s="38" t="s">
        <v>369</v>
      </c>
      <c r="R1471" s="46" t="str">
        <f>IFERROR(__xludf.DUMMYFUNCTION("if(isblank($A1471),"""",REGEXREPLACE($A1471,   "",?(\d),?"",  ""$1""&amp;""-""&amp;$H1471))"),"")</f>
        <v/>
      </c>
      <c r="S1471" s="47" t="b">
        <f t="shared" si="2"/>
        <v>0</v>
      </c>
      <c r="T1471" s="47" t="str">
        <f>IFERROR(__xludf.DUMMYFUNCTION("iferror(split(A1471,"","",TRUE,TRUE),"""")"),"")</f>
        <v/>
      </c>
      <c r="U1471" s="47"/>
      <c r="V1471" s="47"/>
      <c r="W1471" s="47"/>
      <c r="X1471" s="46" t="str">
        <f>IFERROR(__xludf.DUMMYFUNCTION("if(T1471="""","""",if($S1471,""Not aligned w/ a specific learning goal."",T1471&amp;"": ""&amp;vlookup(to_text(T1471),'1.Learning-Goals'!$A$3:$B$100,2,FALSE)))"),"")</f>
        <v/>
      </c>
      <c r="Y1471" s="46" t="str">
        <f>IFERROR(__xludf.DUMMYFUNCTION("if(U1471="""","""",if($S1471,""Not aligned w/ a specific learning goal."",U1471&amp;"": ""&amp;vlookup(to_text(U1471),'1.Learning-Goals'!$A$3:$B$100,2,FALSE)))"),"")</f>
        <v/>
      </c>
      <c r="Z1471" s="46" t="str">
        <f>IFERROR(__xludf.DUMMYFUNCTION("if(V1471="""","""",if($S1471,""Not aligned w/ a specific learning goal."",V1471&amp;"": ""&amp;vlookup(to_text(V1471),'1.Learning-Goals'!$A$3:$B$100,2,FALSE)))"),"")</f>
        <v/>
      </c>
      <c r="AA1471" s="46" t="str">
        <f>IFERROR(__xludf.DUMMYFUNCTION("if(W1471="""","""",if($S1471,""Not aligned w/ a specific learning goal."",W1471&amp;"": ""&amp;vlookup(to_text(W1471),'1.Learning-Goals'!$A$3:$B$100,2,FALSE)))"),"")</f>
        <v/>
      </c>
      <c r="AB1471" s="48"/>
      <c r="AC1471" s="48"/>
      <c r="AD1471" s="48"/>
      <c r="AE1471" s="48"/>
      <c r="AF1471" s="48"/>
      <c r="AG1471" s="48"/>
      <c r="AH1471" s="48"/>
      <c r="AI1471" s="48"/>
    </row>
    <row r="1472">
      <c r="A1472" s="41"/>
      <c r="B1472" s="42" t="str">
        <f t="shared" si="1"/>
        <v/>
      </c>
      <c r="C1472" s="38" t="s">
        <v>4387</v>
      </c>
      <c r="D1472" s="43" t="s">
        <v>4388</v>
      </c>
      <c r="E1472" s="38" t="s">
        <v>4377</v>
      </c>
      <c r="F1472" s="44"/>
      <c r="G1472" s="43" t="s">
        <v>365</v>
      </c>
      <c r="H1472" s="38" t="s">
        <v>4378</v>
      </c>
      <c r="I1472" s="43" t="s">
        <v>4379</v>
      </c>
      <c r="J1472" s="43" t="s">
        <v>4389</v>
      </c>
      <c r="K1472" s="43"/>
      <c r="L1472" s="50"/>
      <c r="M1472" s="50"/>
      <c r="N1472" s="50"/>
      <c r="O1472" s="44"/>
      <c r="P1472" s="44"/>
      <c r="Q1472" s="38" t="s">
        <v>369</v>
      </c>
      <c r="R1472" s="46" t="str">
        <f>IFERROR(__xludf.DUMMYFUNCTION("if(isblank($A1472),"""",REGEXREPLACE($A1472,   "",?(\d),?"",  ""$1""&amp;""-""&amp;$H1472))"),"")</f>
        <v/>
      </c>
      <c r="S1472" s="47" t="b">
        <f t="shared" si="2"/>
        <v>0</v>
      </c>
      <c r="T1472" s="47" t="str">
        <f>IFERROR(__xludf.DUMMYFUNCTION("iferror(split(A1472,"","",TRUE,TRUE),"""")"),"")</f>
        <v/>
      </c>
      <c r="U1472" s="47"/>
      <c r="V1472" s="47"/>
      <c r="W1472" s="47"/>
      <c r="X1472" s="46" t="str">
        <f>IFERROR(__xludf.DUMMYFUNCTION("if(T1472="""","""",if($S1472,""Not aligned w/ a specific learning goal."",T1472&amp;"": ""&amp;vlookup(to_text(T1472),'1.Learning-Goals'!$A$3:$B$100,2,FALSE)))"),"")</f>
        <v/>
      </c>
      <c r="Y1472" s="46" t="str">
        <f>IFERROR(__xludf.DUMMYFUNCTION("if(U1472="""","""",if($S1472,""Not aligned w/ a specific learning goal."",U1472&amp;"": ""&amp;vlookup(to_text(U1472),'1.Learning-Goals'!$A$3:$B$100,2,FALSE)))"),"")</f>
        <v/>
      </c>
      <c r="Z1472" s="46" t="str">
        <f>IFERROR(__xludf.DUMMYFUNCTION("if(V1472="""","""",if($S1472,""Not aligned w/ a specific learning goal."",V1472&amp;"": ""&amp;vlookup(to_text(V1472),'1.Learning-Goals'!$A$3:$B$100,2,FALSE)))"),"")</f>
        <v/>
      </c>
      <c r="AA1472" s="46" t="str">
        <f>IFERROR(__xludf.DUMMYFUNCTION("if(W1472="""","""",if($S1472,""Not aligned w/ a specific learning goal."",W1472&amp;"": ""&amp;vlookup(to_text(W1472),'1.Learning-Goals'!$A$3:$B$100,2,FALSE)))"),"")</f>
        <v/>
      </c>
      <c r="AB1472" s="48"/>
      <c r="AC1472" s="48"/>
      <c r="AD1472" s="48"/>
      <c r="AE1472" s="48"/>
      <c r="AF1472" s="48"/>
      <c r="AG1472" s="48"/>
      <c r="AH1472" s="48"/>
      <c r="AI1472" s="48"/>
    </row>
    <row r="1473">
      <c r="A1473" s="41"/>
      <c r="B1473" s="42" t="str">
        <f t="shared" si="1"/>
        <v/>
      </c>
      <c r="C1473" s="38" t="s">
        <v>4390</v>
      </c>
      <c r="D1473" s="43" t="s">
        <v>4391</v>
      </c>
      <c r="E1473" s="38" t="s">
        <v>4377</v>
      </c>
      <c r="F1473" s="44"/>
      <c r="G1473" s="43" t="s">
        <v>365</v>
      </c>
      <c r="H1473" s="38" t="s">
        <v>4378</v>
      </c>
      <c r="I1473" s="43" t="s">
        <v>4379</v>
      </c>
      <c r="J1473" s="43" t="s">
        <v>4392</v>
      </c>
      <c r="K1473" s="43"/>
      <c r="L1473" s="50"/>
      <c r="M1473" s="50"/>
      <c r="N1473" s="50"/>
      <c r="O1473" s="44"/>
      <c r="P1473" s="44"/>
      <c r="Q1473" s="38" t="s">
        <v>369</v>
      </c>
      <c r="R1473" s="46" t="str">
        <f>IFERROR(__xludf.DUMMYFUNCTION("if(isblank($A1473),"""",REGEXREPLACE($A1473,   "",?(\d),?"",  ""$1""&amp;""-""&amp;$H1473))"),"")</f>
        <v/>
      </c>
      <c r="S1473" s="47" t="b">
        <f t="shared" si="2"/>
        <v>0</v>
      </c>
      <c r="T1473" s="47" t="str">
        <f>IFERROR(__xludf.DUMMYFUNCTION("iferror(split(A1473,"","",TRUE,TRUE),"""")"),"")</f>
        <v/>
      </c>
      <c r="U1473" s="47"/>
      <c r="V1473" s="47"/>
      <c r="W1473" s="47"/>
      <c r="X1473" s="46" t="str">
        <f>IFERROR(__xludf.DUMMYFUNCTION("if(T1473="""","""",if($S1473,""Not aligned w/ a specific learning goal."",T1473&amp;"": ""&amp;vlookup(to_text(T1473),'1.Learning-Goals'!$A$3:$B$100,2,FALSE)))"),"")</f>
        <v/>
      </c>
      <c r="Y1473" s="46" t="str">
        <f>IFERROR(__xludf.DUMMYFUNCTION("if(U1473="""","""",if($S1473,""Not aligned w/ a specific learning goal."",U1473&amp;"": ""&amp;vlookup(to_text(U1473),'1.Learning-Goals'!$A$3:$B$100,2,FALSE)))"),"")</f>
        <v/>
      </c>
      <c r="Z1473" s="46" t="str">
        <f>IFERROR(__xludf.DUMMYFUNCTION("if(V1473="""","""",if($S1473,""Not aligned w/ a specific learning goal."",V1473&amp;"": ""&amp;vlookup(to_text(V1473),'1.Learning-Goals'!$A$3:$B$100,2,FALSE)))"),"")</f>
        <v/>
      </c>
      <c r="AA1473" s="46" t="str">
        <f>IFERROR(__xludf.DUMMYFUNCTION("if(W1473="""","""",if($S1473,""Not aligned w/ a specific learning goal."",W1473&amp;"": ""&amp;vlookup(to_text(W1473),'1.Learning-Goals'!$A$3:$B$100,2,FALSE)))"),"")</f>
        <v/>
      </c>
      <c r="AB1473" s="48"/>
      <c r="AC1473" s="48"/>
      <c r="AD1473" s="48"/>
      <c r="AE1473" s="48"/>
      <c r="AF1473" s="48"/>
      <c r="AG1473" s="48"/>
      <c r="AH1473" s="48"/>
      <c r="AI1473" s="48"/>
    </row>
    <row r="1474">
      <c r="A1474" s="41"/>
      <c r="B1474" s="42" t="str">
        <f t="shared" si="1"/>
        <v/>
      </c>
      <c r="C1474" s="38" t="s">
        <v>4393</v>
      </c>
      <c r="D1474" s="43" t="s">
        <v>4394</v>
      </c>
      <c r="E1474" s="38" t="s">
        <v>4377</v>
      </c>
      <c r="F1474" s="44"/>
      <c r="G1474" s="43" t="s">
        <v>365</v>
      </c>
      <c r="H1474" s="38" t="s">
        <v>4378</v>
      </c>
      <c r="I1474" s="43" t="s">
        <v>4379</v>
      </c>
      <c r="J1474" s="43" t="s">
        <v>4395</v>
      </c>
      <c r="K1474" s="43"/>
      <c r="L1474" s="50"/>
      <c r="M1474" s="50"/>
      <c r="N1474" s="50"/>
      <c r="O1474" s="44"/>
      <c r="P1474" s="44"/>
      <c r="Q1474" s="38" t="s">
        <v>369</v>
      </c>
      <c r="R1474" s="46" t="str">
        <f>IFERROR(__xludf.DUMMYFUNCTION("if(isblank($A1474),"""",REGEXREPLACE($A1474,   "",?(\d),?"",  ""$1""&amp;""-""&amp;$H1474))"),"")</f>
        <v/>
      </c>
      <c r="S1474" s="47" t="b">
        <f t="shared" si="2"/>
        <v>0</v>
      </c>
      <c r="T1474" s="47" t="str">
        <f>IFERROR(__xludf.DUMMYFUNCTION("iferror(split(A1474,"","",TRUE,TRUE),"""")"),"")</f>
        <v/>
      </c>
      <c r="U1474" s="47"/>
      <c r="V1474" s="47"/>
      <c r="W1474" s="47"/>
      <c r="X1474" s="46" t="str">
        <f>IFERROR(__xludf.DUMMYFUNCTION("if(T1474="""","""",if($S1474,""Not aligned w/ a specific learning goal."",T1474&amp;"": ""&amp;vlookup(to_text(T1474),'1.Learning-Goals'!$A$3:$B$100,2,FALSE)))"),"")</f>
        <v/>
      </c>
      <c r="Y1474" s="46" t="str">
        <f>IFERROR(__xludf.DUMMYFUNCTION("if(U1474="""","""",if($S1474,""Not aligned w/ a specific learning goal."",U1474&amp;"": ""&amp;vlookup(to_text(U1474),'1.Learning-Goals'!$A$3:$B$100,2,FALSE)))"),"")</f>
        <v/>
      </c>
      <c r="Z1474" s="46" t="str">
        <f>IFERROR(__xludf.DUMMYFUNCTION("if(V1474="""","""",if($S1474,""Not aligned w/ a specific learning goal."",V1474&amp;"": ""&amp;vlookup(to_text(V1474),'1.Learning-Goals'!$A$3:$B$100,2,FALSE)))"),"")</f>
        <v/>
      </c>
      <c r="AA1474" s="46" t="str">
        <f>IFERROR(__xludf.DUMMYFUNCTION("if(W1474="""","""",if($S1474,""Not aligned w/ a specific learning goal."",W1474&amp;"": ""&amp;vlookup(to_text(W1474),'1.Learning-Goals'!$A$3:$B$100,2,FALSE)))"),"")</f>
        <v/>
      </c>
      <c r="AB1474" s="48"/>
      <c r="AC1474" s="48"/>
      <c r="AD1474" s="48"/>
      <c r="AE1474" s="48"/>
      <c r="AF1474" s="48"/>
      <c r="AG1474" s="48"/>
      <c r="AH1474" s="48"/>
      <c r="AI1474" s="48"/>
    </row>
    <row r="1475">
      <c r="A1475" s="41"/>
      <c r="B1475" s="42" t="str">
        <f t="shared" si="1"/>
        <v/>
      </c>
      <c r="C1475" s="38" t="s">
        <v>4396</v>
      </c>
      <c r="D1475" s="43" t="s">
        <v>4397</v>
      </c>
      <c r="E1475" s="38" t="s">
        <v>4377</v>
      </c>
      <c r="F1475" s="44"/>
      <c r="G1475" s="43" t="s">
        <v>365</v>
      </c>
      <c r="H1475" s="38" t="s">
        <v>4378</v>
      </c>
      <c r="I1475" s="43" t="s">
        <v>4379</v>
      </c>
      <c r="J1475" s="43" t="s">
        <v>4398</v>
      </c>
      <c r="K1475" s="43"/>
      <c r="L1475" s="50"/>
      <c r="M1475" s="50"/>
      <c r="N1475" s="50"/>
      <c r="O1475" s="44"/>
      <c r="P1475" s="44"/>
      <c r="Q1475" s="38" t="s">
        <v>369</v>
      </c>
      <c r="R1475" s="46" t="str">
        <f>IFERROR(__xludf.DUMMYFUNCTION("if(isblank($A1475),"""",REGEXREPLACE($A1475,   "",?(\d),?"",  ""$1""&amp;""-""&amp;$H1475))"),"")</f>
        <v/>
      </c>
      <c r="S1475" s="47" t="b">
        <f t="shared" si="2"/>
        <v>0</v>
      </c>
      <c r="T1475" s="47" t="str">
        <f>IFERROR(__xludf.DUMMYFUNCTION("iferror(split(A1475,"","",TRUE,TRUE),"""")"),"")</f>
        <v/>
      </c>
      <c r="U1475" s="47"/>
      <c r="V1475" s="47"/>
      <c r="W1475" s="47"/>
      <c r="X1475" s="46" t="str">
        <f>IFERROR(__xludf.DUMMYFUNCTION("if(T1475="""","""",if($S1475,""Not aligned w/ a specific learning goal."",T1475&amp;"": ""&amp;vlookup(to_text(T1475),'1.Learning-Goals'!$A$3:$B$100,2,FALSE)))"),"")</f>
        <v/>
      </c>
      <c r="Y1475" s="46" t="str">
        <f>IFERROR(__xludf.DUMMYFUNCTION("if(U1475="""","""",if($S1475,""Not aligned w/ a specific learning goal."",U1475&amp;"": ""&amp;vlookup(to_text(U1475),'1.Learning-Goals'!$A$3:$B$100,2,FALSE)))"),"")</f>
        <v/>
      </c>
      <c r="Z1475" s="46" t="str">
        <f>IFERROR(__xludf.DUMMYFUNCTION("if(V1475="""","""",if($S1475,""Not aligned w/ a specific learning goal."",V1475&amp;"": ""&amp;vlookup(to_text(V1475),'1.Learning-Goals'!$A$3:$B$100,2,FALSE)))"),"")</f>
        <v/>
      </c>
      <c r="AA1475" s="46" t="str">
        <f>IFERROR(__xludf.DUMMYFUNCTION("if(W1475="""","""",if($S1475,""Not aligned w/ a specific learning goal."",W1475&amp;"": ""&amp;vlookup(to_text(W1475),'1.Learning-Goals'!$A$3:$B$100,2,FALSE)))"),"")</f>
        <v/>
      </c>
      <c r="AB1475" s="48"/>
      <c r="AC1475" s="48"/>
      <c r="AD1475" s="48"/>
      <c r="AE1475" s="48"/>
      <c r="AF1475" s="48"/>
      <c r="AG1475" s="48"/>
      <c r="AH1475" s="48"/>
      <c r="AI1475" s="48"/>
    </row>
    <row r="1476">
      <c r="A1476" s="41"/>
      <c r="B1476" s="42" t="str">
        <f t="shared" si="1"/>
        <v/>
      </c>
      <c r="C1476" s="38" t="s">
        <v>4399</v>
      </c>
      <c r="D1476" s="43" t="s">
        <v>4400</v>
      </c>
      <c r="E1476" s="38" t="s">
        <v>4377</v>
      </c>
      <c r="F1476" s="44"/>
      <c r="G1476" s="43" t="s">
        <v>365</v>
      </c>
      <c r="H1476" s="38" t="s">
        <v>4378</v>
      </c>
      <c r="I1476" s="43" t="s">
        <v>4379</v>
      </c>
      <c r="J1476" s="43" t="s">
        <v>4401</v>
      </c>
      <c r="K1476" s="43"/>
      <c r="L1476" s="43"/>
      <c r="M1476" s="50"/>
      <c r="N1476" s="50"/>
      <c r="O1476" s="44"/>
      <c r="P1476" s="44"/>
      <c r="Q1476" s="38" t="s">
        <v>369</v>
      </c>
      <c r="R1476" s="46" t="str">
        <f>IFERROR(__xludf.DUMMYFUNCTION("if(isblank($A1476),"""",REGEXREPLACE($A1476,   "",?(\d),?"",  ""$1""&amp;""-""&amp;$H1476))"),"")</f>
        <v/>
      </c>
      <c r="S1476" s="47" t="b">
        <f t="shared" si="2"/>
        <v>0</v>
      </c>
      <c r="T1476" s="47" t="str">
        <f>IFERROR(__xludf.DUMMYFUNCTION("iferror(split(A1476,"","",TRUE,TRUE),"""")"),"")</f>
        <v/>
      </c>
      <c r="U1476" s="47"/>
      <c r="V1476" s="47"/>
      <c r="W1476" s="47"/>
      <c r="X1476" s="46" t="str">
        <f>IFERROR(__xludf.DUMMYFUNCTION("if(T1476="""","""",if($S1476,""Not aligned w/ a specific learning goal."",T1476&amp;"": ""&amp;vlookup(to_text(T1476),'1.Learning-Goals'!$A$3:$B$100,2,FALSE)))"),"")</f>
        <v/>
      </c>
      <c r="Y1476" s="46" t="str">
        <f>IFERROR(__xludf.DUMMYFUNCTION("if(U1476="""","""",if($S1476,""Not aligned w/ a specific learning goal."",U1476&amp;"": ""&amp;vlookup(to_text(U1476),'1.Learning-Goals'!$A$3:$B$100,2,FALSE)))"),"")</f>
        <v/>
      </c>
      <c r="Z1476" s="46" t="str">
        <f>IFERROR(__xludf.DUMMYFUNCTION("if(V1476="""","""",if($S1476,""Not aligned w/ a specific learning goal."",V1476&amp;"": ""&amp;vlookup(to_text(V1476),'1.Learning-Goals'!$A$3:$B$100,2,FALSE)))"),"")</f>
        <v/>
      </c>
      <c r="AA1476" s="46" t="str">
        <f>IFERROR(__xludf.DUMMYFUNCTION("if(W1476="""","""",if($S1476,""Not aligned w/ a specific learning goal."",W1476&amp;"": ""&amp;vlookup(to_text(W1476),'1.Learning-Goals'!$A$3:$B$100,2,FALSE)))"),"")</f>
        <v/>
      </c>
      <c r="AB1476" s="48"/>
      <c r="AC1476" s="48"/>
      <c r="AD1476" s="48"/>
      <c r="AE1476" s="48"/>
      <c r="AF1476" s="48"/>
      <c r="AG1476" s="48"/>
      <c r="AH1476" s="48"/>
      <c r="AI1476" s="48"/>
    </row>
    <row r="1477">
      <c r="A1477" s="41"/>
      <c r="B1477" s="42" t="str">
        <f t="shared" si="1"/>
        <v/>
      </c>
      <c r="C1477" s="38" t="s">
        <v>4402</v>
      </c>
      <c r="D1477" s="43" t="s">
        <v>4403</v>
      </c>
      <c r="E1477" s="38" t="s">
        <v>4377</v>
      </c>
      <c r="F1477" s="44"/>
      <c r="G1477" s="43" t="s">
        <v>365</v>
      </c>
      <c r="H1477" s="38" t="s">
        <v>4378</v>
      </c>
      <c r="I1477" s="43" t="s">
        <v>4379</v>
      </c>
      <c r="J1477" s="43" t="s">
        <v>4404</v>
      </c>
      <c r="K1477" s="43"/>
      <c r="L1477" s="43"/>
      <c r="M1477" s="50"/>
      <c r="N1477" s="50"/>
      <c r="O1477" s="44"/>
      <c r="P1477" s="44"/>
      <c r="Q1477" s="38" t="s">
        <v>369</v>
      </c>
      <c r="R1477" s="46" t="str">
        <f>IFERROR(__xludf.DUMMYFUNCTION("if(isblank($A1477),"""",REGEXREPLACE($A1477,   "",?(\d),?"",  ""$1""&amp;""-""&amp;$H1477))"),"")</f>
        <v/>
      </c>
      <c r="S1477" s="47" t="b">
        <f t="shared" si="2"/>
        <v>0</v>
      </c>
      <c r="T1477" s="47" t="str">
        <f>IFERROR(__xludf.DUMMYFUNCTION("iferror(split(A1477,"","",TRUE,TRUE),"""")"),"")</f>
        <v/>
      </c>
      <c r="U1477" s="47"/>
      <c r="V1477" s="47"/>
      <c r="W1477" s="47"/>
      <c r="X1477" s="46" t="str">
        <f>IFERROR(__xludf.DUMMYFUNCTION("if(T1477="""","""",if($S1477,""Not aligned w/ a specific learning goal."",T1477&amp;"": ""&amp;vlookup(to_text(T1477),'1.Learning-Goals'!$A$3:$B$100,2,FALSE)))"),"")</f>
        <v/>
      </c>
      <c r="Y1477" s="46" t="str">
        <f>IFERROR(__xludf.DUMMYFUNCTION("if(U1477="""","""",if($S1477,""Not aligned w/ a specific learning goal."",U1477&amp;"": ""&amp;vlookup(to_text(U1477),'1.Learning-Goals'!$A$3:$B$100,2,FALSE)))"),"")</f>
        <v/>
      </c>
      <c r="Z1477" s="46" t="str">
        <f>IFERROR(__xludf.DUMMYFUNCTION("if(V1477="""","""",if($S1477,""Not aligned w/ a specific learning goal."",V1477&amp;"": ""&amp;vlookup(to_text(V1477),'1.Learning-Goals'!$A$3:$B$100,2,FALSE)))"),"")</f>
        <v/>
      </c>
      <c r="AA1477" s="46" t="str">
        <f>IFERROR(__xludf.DUMMYFUNCTION("if(W1477="""","""",if($S1477,""Not aligned w/ a specific learning goal."",W1477&amp;"": ""&amp;vlookup(to_text(W1477),'1.Learning-Goals'!$A$3:$B$100,2,FALSE)))"),"")</f>
        <v/>
      </c>
      <c r="AB1477" s="48"/>
      <c r="AC1477" s="48"/>
      <c r="AD1477" s="48"/>
      <c r="AE1477" s="48"/>
      <c r="AF1477" s="48"/>
      <c r="AG1477" s="48"/>
      <c r="AH1477" s="48"/>
      <c r="AI1477" s="48"/>
    </row>
    <row r="1478">
      <c r="A1478" s="41"/>
      <c r="B1478" s="42" t="str">
        <f t="shared" si="1"/>
        <v/>
      </c>
      <c r="C1478" s="38" t="s">
        <v>4405</v>
      </c>
      <c r="D1478" s="43" t="s">
        <v>4406</v>
      </c>
      <c r="E1478" s="38" t="s">
        <v>4377</v>
      </c>
      <c r="F1478" s="44"/>
      <c r="G1478" s="43" t="s">
        <v>365</v>
      </c>
      <c r="H1478" s="38" t="s">
        <v>4378</v>
      </c>
      <c r="I1478" s="43" t="s">
        <v>4379</v>
      </c>
      <c r="J1478" s="43" t="s">
        <v>4407</v>
      </c>
      <c r="K1478" s="43"/>
      <c r="L1478" s="50"/>
      <c r="M1478" s="50"/>
      <c r="N1478" s="50"/>
      <c r="O1478" s="44"/>
      <c r="P1478" s="44"/>
      <c r="Q1478" s="38" t="s">
        <v>369</v>
      </c>
      <c r="R1478" s="46" t="str">
        <f>IFERROR(__xludf.DUMMYFUNCTION("if(isblank($A1478),"""",REGEXREPLACE($A1478,   "",?(\d),?"",  ""$1""&amp;""-""&amp;$H1478))"),"")</f>
        <v/>
      </c>
      <c r="S1478" s="47" t="b">
        <f t="shared" si="2"/>
        <v>0</v>
      </c>
      <c r="T1478" s="47" t="str">
        <f>IFERROR(__xludf.DUMMYFUNCTION("iferror(split(A1478,"","",TRUE,TRUE),"""")"),"")</f>
        <v/>
      </c>
      <c r="U1478" s="47"/>
      <c r="V1478" s="47"/>
      <c r="W1478" s="47"/>
      <c r="X1478" s="46" t="str">
        <f>IFERROR(__xludf.DUMMYFUNCTION("if(T1478="""","""",if($S1478,""Not aligned w/ a specific learning goal."",T1478&amp;"": ""&amp;vlookup(to_text(T1478),'1.Learning-Goals'!$A$3:$B$100,2,FALSE)))"),"")</f>
        <v/>
      </c>
      <c r="Y1478" s="46" t="str">
        <f>IFERROR(__xludf.DUMMYFUNCTION("if(U1478="""","""",if($S1478,""Not aligned w/ a specific learning goal."",U1478&amp;"": ""&amp;vlookup(to_text(U1478),'1.Learning-Goals'!$A$3:$B$100,2,FALSE)))"),"")</f>
        <v/>
      </c>
      <c r="Z1478" s="46" t="str">
        <f>IFERROR(__xludf.DUMMYFUNCTION("if(V1478="""","""",if($S1478,""Not aligned w/ a specific learning goal."",V1478&amp;"": ""&amp;vlookup(to_text(V1478),'1.Learning-Goals'!$A$3:$B$100,2,FALSE)))"),"")</f>
        <v/>
      </c>
      <c r="AA1478" s="46" t="str">
        <f>IFERROR(__xludf.DUMMYFUNCTION("if(W1478="""","""",if($S1478,""Not aligned w/ a specific learning goal."",W1478&amp;"": ""&amp;vlookup(to_text(W1478),'1.Learning-Goals'!$A$3:$B$100,2,FALSE)))"),"")</f>
        <v/>
      </c>
      <c r="AB1478" s="48"/>
      <c r="AC1478" s="48"/>
      <c r="AD1478" s="48"/>
      <c r="AE1478" s="48"/>
      <c r="AF1478" s="48"/>
      <c r="AG1478" s="48"/>
      <c r="AH1478" s="48"/>
      <c r="AI1478" s="48"/>
    </row>
    <row r="1479">
      <c r="A1479" s="41"/>
      <c r="B1479" s="42" t="str">
        <f t="shared" si="1"/>
        <v/>
      </c>
      <c r="C1479" s="38" t="s">
        <v>4408</v>
      </c>
      <c r="D1479" s="43" t="s">
        <v>4409</v>
      </c>
      <c r="E1479" s="38" t="s">
        <v>4377</v>
      </c>
      <c r="F1479" s="44"/>
      <c r="G1479" s="43" t="s">
        <v>365</v>
      </c>
      <c r="H1479" s="38" t="s">
        <v>4378</v>
      </c>
      <c r="I1479" s="43" t="s">
        <v>4379</v>
      </c>
      <c r="J1479" s="43" t="s">
        <v>4410</v>
      </c>
      <c r="K1479" s="43"/>
      <c r="L1479" s="43"/>
      <c r="M1479" s="50"/>
      <c r="N1479" s="50"/>
      <c r="O1479" s="44"/>
      <c r="P1479" s="44"/>
      <c r="Q1479" s="38" t="s">
        <v>369</v>
      </c>
      <c r="R1479" s="46" t="str">
        <f>IFERROR(__xludf.DUMMYFUNCTION("if(isblank($A1479),"""",REGEXREPLACE($A1479,   "",?(\d),?"",  ""$1""&amp;""-""&amp;$H1479))"),"")</f>
        <v/>
      </c>
      <c r="S1479" s="47" t="b">
        <f t="shared" si="2"/>
        <v>0</v>
      </c>
      <c r="T1479" s="47" t="str">
        <f>IFERROR(__xludf.DUMMYFUNCTION("iferror(split(A1479,"","",TRUE,TRUE),"""")"),"")</f>
        <v/>
      </c>
      <c r="U1479" s="47"/>
      <c r="V1479" s="47"/>
      <c r="W1479" s="47"/>
      <c r="X1479" s="46" t="str">
        <f>IFERROR(__xludf.DUMMYFUNCTION("if(T1479="""","""",if($S1479,""Not aligned w/ a specific learning goal."",T1479&amp;"": ""&amp;vlookup(to_text(T1479),'1.Learning-Goals'!$A$3:$B$100,2,FALSE)))"),"")</f>
        <v/>
      </c>
      <c r="Y1479" s="46" t="str">
        <f>IFERROR(__xludf.DUMMYFUNCTION("if(U1479="""","""",if($S1479,""Not aligned w/ a specific learning goal."",U1479&amp;"": ""&amp;vlookup(to_text(U1479),'1.Learning-Goals'!$A$3:$B$100,2,FALSE)))"),"")</f>
        <v/>
      </c>
      <c r="Z1479" s="46" t="str">
        <f>IFERROR(__xludf.DUMMYFUNCTION("if(V1479="""","""",if($S1479,""Not aligned w/ a specific learning goal."",V1479&amp;"": ""&amp;vlookup(to_text(V1479),'1.Learning-Goals'!$A$3:$B$100,2,FALSE)))"),"")</f>
        <v/>
      </c>
      <c r="AA1479" s="46" t="str">
        <f>IFERROR(__xludf.DUMMYFUNCTION("if(W1479="""","""",if($S1479,""Not aligned w/ a specific learning goal."",W1479&amp;"": ""&amp;vlookup(to_text(W1479),'1.Learning-Goals'!$A$3:$B$100,2,FALSE)))"),"")</f>
        <v/>
      </c>
      <c r="AB1479" s="48"/>
      <c r="AC1479" s="48"/>
      <c r="AD1479" s="48"/>
      <c r="AE1479" s="48"/>
      <c r="AF1479" s="48"/>
      <c r="AG1479" s="48"/>
      <c r="AH1479" s="48"/>
      <c r="AI1479" s="48"/>
    </row>
    <row r="1480">
      <c r="A1480" s="41"/>
      <c r="B1480" s="42" t="str">
        <f t="shared" si="1"/>
        <v/>
      </c>
      <c r="C1480" s="38" t="s">
        <v>4411</v>
      </c>
      <c r="D1480" s="43" t="s">
        <v>4412</v>
      </c>
      <c r="E1480" s="38" t="s">
        <v>4377</v>
      </c>
      <c r="F1480" s="44"/>
      <c r="G1480" s="43" t="s">
        <v>365</v>
      </c>
      <c r="H1480" s="38" t="s">
        <v>4378</v>
      </c>
      <c r="I1480" s="43" t="s">
        <v>4413</v>
      </c>
      <c r="J1480" s="43" t="s">
        <v>4414</v>
      </c>
      <c r="K1480" s="43"/>
      <c r="L1480" s="43"/>
      <c r="M1480" s="43"/>
      <c r="N1480" s="50"/>
      <c r="O1480" s="44"/>
      <c r="P1480" s="44"/>
      <c r="Q1480" s="38" t="s">
        <v>369</v>
      </c>
      <c r="R1480" s="46" t="str">
        <f>IFERROR(__xludf.DUMMYFUNCTION("if(isblank($A1480),"""",REGEXREPLACE($A1480,   "",?(\d),?"",  ""$1""&amp;""-""&amp;$H1480))"),"")</f>
        <v/>
      </c>
      <c r="S1480" s="47" t="b">
        <f t="shared" si="2"/>
        <v>0</v>
      </c>
      <c r="T1480" s="47" t="str">
        <f>IFERROR(__xludf.DUMMYFUNCTION("iferror(split(A1480,"","",TRUE,TRUE),"""")"),"")</f>
        <v/>
      </c>
      <c r="U1480" s="47"/>
      <c r="V1480" s="47"/>
      <c r="W1480" s="47"/>
      <c r="X1480" s="46" t="str">
        <f>IFERROR(__xludf.DUMMYFUNCTION("if(T1480="""","""",if($S1480,""Not aligned w/ a specific learning goal."",T1480&amp;"": ""&amp;vlookup(to_text(T1480),'1.Learning-Goals'!$A$3:$B$100,2,FALSE)))"),"")</f>
        <v/>
      </c>
      <c r="Y1480" s="46" t="str">
        <f>IFERROR(__xludf.DUMMYFUNCTION("if(U1480="""","""",if($S1480,""Not aligned w/ a specific learning goal."",U1480&amp;"": ""&amp;vlookup(to_text(U1480),'1.Learning-Goals'!$A$3:$B$100,2,FALSE)))"),"")</f>
        <v/>
      </c>
      <c r="Z1480" s="46" t="str">
        <f>IFERROR(__xludf.DUMMYFUNCTION("if(V1480="""","""",if($S1480,""Not aligned w/ a specific learning goal."",V1480&amp;"": ""&amp;vlookup(to_text(V1480),'1.Learning-Goals'!$A$3:$B$100,2,FALSE)))"),"")</f>
        <v/>
      </c>
      <c r="AA1480" s="46" t="str">
        <f>IFERROR(__xludf.DUMMYFUNCTION("if(W1480="""","""",if($S1480,""Not aligned w/ a specific learning goal."",W1480&amp;"": ""&amp;vlookup(to_text(W1480),'1.Learning-Goals'!$A$3:$B$100,2,FALSE)))"),"")</f>
        <v/>
      </c>
      <c r="AB1480" s="48"/>
      <c r="AC1480" s="48"/>
      <c r="AD1480" s="48"/>
      <c r="AE1480" s="48"/>
      <c r="AF1480" s="48"/>
      <c r="AG1480" s="48"/>
      <c r="AH1480" s="48"/>
      <c r="AI1480" s="48"/>
    </row>
    <row r="1481">
      <c r="A1481" s="41"/>
      <c r="B1481" s="42" t="str">
        <f t="shared" si="1"/>
        <v/>
      </c>
      <c r="C1481" s="38" t="s">
        <v>4415</v>
      </c>
      <c r="D1481" s="43" t="s">
        <v>4416</v>
      </c>
      <c r="E1481" s="38" t="s">
        <v>4377</v>
      </c>
      <c r="F1481" s="44"/>
      <c r="G1481" s="43" t="s">
        <v>365</v>
      </c>
      <c r="H1481" s="38" t="s">
        <v>4378</v>
      </c>
      <c r="I1481" s="43" t="s">
        <v>4413</v>
      </c>
      <c r="J1481" s="43" t="s">
        <v>4417</v>
      </c>
      <c r="K1481" s="43"/>
      <c r="L1481" s="50"/>
      <c r="M1481" s="50"/>
      <c r="N1481" s="50"/>
      <c r="O1481" s="44"/>
      <c r="P1481" s="44"/>
      <c r="Q1481" s="38" t="s">
        <v>369</v>
      </c>
      <c r="R1481" s="46" t="str">
        <f>IFERROR(__xludf.DUMMYFUNCTION("if(isblank($A1481),"""",REGEXREPLACE($A1481,   "",?(\d),?"",  ""$1""&amp;""-""&amp;$H1481))"),"")</f>
        <v/>
      </c>
      <c r="S1481" s="47" t="b">
        <f t="shared" si="2"/>
        <v>0</v>
      </c>
      <c r="T1481" s="47" t="str">
        <f>IFERROR(__xludf.DUMMYFUNCTION("iferror(split(A1481,"","",TRUE,TRUE),"""")"),"")</f>
        <v/>
      </c>
      <c r="U1481" s="47"/>
      <c r="V1481" s="47"/>
      <c r="W1481" s="47"/>
      <c r="X1481" s="46" t="str">
        <f>IFERROR(__xludf.DUMMYFUNCTION("if(T1481="""","""",if($S1481,""Not aligned w/ a specific learning goal."",T1481&amp;"": ""&amp;vlookup(to_text(T1481),'1.Learning-Goals'!$A$3:$B$100,2,FALSE)))"),"")</f>
        <v/>
      </c>
      <c r="Y1481" s="46" t="str">
        <f>IFERROR(__xludf.DUMMYFUNCTION("if(U1481="""","""",if($S1481,""Not aligned w/ a specific learning goal."",U1481&amp;"": ""&amp;vlookup(to_text(U1481),'1.Learning-Goals'!$A$3:$B$100,2,FALSE)))"),"")</f>
        <v/>
      </c>
      <c r="Z1481" s="46" t="str">
        <f>IFERROR(__xludf.DUMMYFUNCTION("if(V1481="""","""",if($S1481,""Not aligned w/ a specific learning goal."",V1481&amp;"": ""&amp;vlookup(to_text(V1481),'1.Learning-Goals'!$A$3:$B$100,2,FALSE)))"),"")</f>
        <v/>
      </c>
      <c r="AA1481" s="46" t="str">
        <f>IFERROR(__xludf.DUMMYFUNCTION("if(W1481="""","""",if($S1481,""Not aligned w/ a specific learning goal."",W1481&amp;"": ""&amp;vlookup(to_text(W1481),'1.Learning-Goals'!$A$3:$B$100,2,FALSE)))"),"")</f>
        <v/>
      </c>
      <c r="AB1481" s="48"/>
      <c r="AC1481" s="48"/>
      <c r="AD1481" s="48"/>
      <c r="AE1481" s="48"/>
      <c r="AF1481" s="48"/>
      <c r="AG1481" s="48"/>
      <c r="AH1481" s="48"/>
      <c r="AI1481" s="48"/>
    </row>
    <row r="1482">
      <c r="A1482" s="41"/>
      <c r="B1482" s="42" t="str">
        <f t="shared" si="1"/>
        <v/>
      </c>
      <c r="C1482" s="38" t="s">
        <v>4418</v>
      </c>
      <c r="D1482" s="43" t="s">
        <v>4419</v>
      </c>
      <c r="E1482" s="38" t="s">
        <v>4377</v>
      </c>
      <c r="F1482" s="44"/>
      <c r="G1482" s="43" t="s">
        <v>365</v>
      </c>
      <c r="H1482" s="38" t="s">
        <v>4378</v>
      </c>
      <c r="I1482" s="43" t="s">
        <v>4413</v>
      </c>
      <c r="J1482" s="43" t="s">
        <v>4420</v>
      </c>
      <c r="K1482" s="43"/>
      <c r="L1482" s="50"/>
      <c r="M1482" s="50"/>
      <c r="N1482" s="50"/>
      <c r="O1482" s="44"/>
      <c r="P1482" s="44"/>
      <c r="Q1482" s="38" t="s">
        <v>369</v>
      </c>
      <c r="R1482" s="46" t="str">
        <f>IFERROR(__xludf.DUMMYFUNCTION("if(isblank($A1482),"""",REGEXREPLACE($A1482,   "",?(\d),?"",  ""$1""&amp;""-""&amp;$H1482))"),"")</f>
        <v/>
      </c>
      <c r="S1482" s="47" t="b">
        <f t="shared" si="2"/>
        <v>0</v>
      </c>
      <c r="T1482" s="47" t="str">
        <f>IFERROR(__xludf.DUMMYFUNCTION("iferror(split(A1482,"","",TRUE,TRUE),"""")"),"")</f>
        <v/>
      </c>
      <c r="U1482" s="47"/>
      <c r="V1482" s="47"/>
      <c r="W1482" s="47"/>
      <c r="X1482" s="46" t="str">
        <f>IFERROR(__xludf.DUMMYFUNCTION("if(T1482="""","""",if($S1482,""Not aligned w/ a specific learning goal."",T1482&amp;"": ""&amp;vlookup(to_text(T1482),'1.Learning-Goals'!$A$3:$B$100,2,FALSE)))"),"")</f>
        <v/>
      </c>
      <c r="Y1482" s="46" t="str">
        <f>IFERROR(__xludf.DUMMYFUNCTION("if(U1482="""","""",if($S1482,""Not aligned w/ a specific learning goal."",U1482&amp;"": ""&amp;vlookup(to_text(U1482),'1.Learning-Goals'!$A$3:$B$100,2,FALSE)))"),"")</f>
        <v/>
      </c>
      <c r="Z1482" s="46" t="str">
        <f>IFERROR(__xludf.DUMMYFUNCTION("if(V1482="""","""",if($S1482,""Not aligned w/ a specific learning goal."",V1482&amp;"": ""&amp;vlookup(to_text(V1482),'1.Learning-Goals'!$A$3:$B$100,2,FALSE)))"),"")</f>
        <v/>
      </c>
      <c r="AA1482" s="46" t="str">
        <f>IFERROR(__xludf.DUMMYFUNCTION("if(W1482="""","""",if($S1482,""Not aligned w/ a specific learning goal."",W1482&amp;"": ""&amp;vlookup(to_text(W1482),'1.Learning-Goals'!$A$3:$B$100,2,FALSE)))"),"")</f>
        <v/>
      </c>
      <c r="AB1482" s="48"/>
      <c r="AC1482" s="48"/>
      <c r="AD1482" s="48"/>
      <c r="AE1482" s="48"/>
      <c r="AF1482" s="48"/>
      <c r="AG1482" s="48"/>
      <c r="AH1482" s="48"/>
      <c r="AI1482" s="48"/>
    </row>
    <row r="1483">
      <c r="A1483" s="41"/>
      <c r="B1483" s="42" t="str">
        <f t="shared" si="1"/>
        <v/>
      </c>
      <c r="C1483" s="38" t="s">
        <v>4421</v>
      </c>
      <c r="D1483" s="43" t="s">
        <v>4422</v>
      </c>
      <c r="E1483" s="38" t="s">
        <v>4377</v>
      </c>
      <c r="F1483" s="44"/>
      <c r="G1483" s="43" t="s">
        <v>365</v>
      </c>
      <c r="H1483" s="38" t="s">
        <v>4378</v>
      </c>
      <c r="I1483" s="43" t="s">
        <v>4413</v>
      </c>
      <c r="J1483" s="43" t="s">
        <v>4423</v>
      </c>
      <c r="K1483" s="50"/>
      <c r="L1483" s="50"/>
      <c r="M1483" s="50"/>
      <c r="N1483" s="50"/>
      <c r="O1483" s="44"/>
      <c r="P1483" s="44"/>
      <c r="Q1483" s="38" t="s">
        <v>369</v>
      </c>
      <c r="R1483" s="46" t="str">
        <f>IFERROR(__xludf.DUMMYFUNCTION("if(isblank($A1483),"""",REGEXREPLACE($A1483,   "",?(\d),?"",  ""$1""&amp;""-""&amp;$H1483))"),"")</f>
        <v/>
      </c>
      <c r="S1483" s="47" t="b">
        <f t="shared" si="2"/>
        <v>0</v>
      </c>
      <c r="T1483" s="47" t="str">
        <f>IFERROR(__xludf.DUMMYFUNCTION("iferror(split(A1483,"","",TRUE,TRUE),"""")"),"")</f>
        <v/>
      </c>
      <c r="U1483" s="47"/>
      <c r="V1483" s="47"/>
      <c r="W1483" s="47"/>
      <c r="X1483" s="46" t="str">
        <f>IFERROR(__xludf.DUMMYFUNCTION("if(T1483="""","""",if($S1483,""Not aligned w/ a specific learning goal."",T1483&amp;"": ""&amp;vlookup(to_text(T1483),'1.Learning-Goals'!$A$3:$B$100,2,FALSE)))"),"")</f>
        <v/>
      </c>
      <c r="Y1483" s="46" t="str">
        <f>IFERROR(__xludf.DUMMYFUNCTION("if(U1483="""","""",if($S1483,""Not aligned w/ a specific learning goal."",U1483&amp;"": ""&amp;vlookup(to_text(U1483),'1.Learning-Goals'!$A$3:$B$100,2,FALSE)))"),"")</f>
        <v/>
      </c>
      <c r="Z1483" s="46" t="str">
        <f>IFERROR(__xludf.DUMMYFUNCTION("if(V1483="""","""",if($S1483,""Not aligned w/ a specific learning goal."",V1483&amp;"": ""&amp;vlookup(to_text(V1483),'1.Learning-Goals'!$A$3:$B$100,2,FALSE)))"),"")</f>
        <v/>
      </c>
      <c r="AA1483" s="46" t="str">
        <f>IFERROR(__xludf.DUMMYFUNCTION("if(W1483="""","""",if($S1483,""Not aligned w/ a specific learning goal."",W1483&amp;"": ""&amp;vlookup(to_text(W1483),'1.Learning-Goals'!$A$3:$B$100,2,FALSE)))"),"")</f>
        <v/>
      </c>
      <c r="AB1483" s="48"/>
      <c r="AC1483" s="48"/>
      <c r="AD1483" s="48"/>
      <c r="AE1483" s="48"/>
      <c r="AF1483" s="48"/>
      <c r="AG1483" s="48"/>
      <c r="AH1483" s="48"/>
      <c r="AI1483" s="48"/>
    </row>
    <row r="1484">
      <c r="A1484" s="41"/>
      <c r="B1484" s="42" t="str">
        <f t="shared" si="1"/>
        <v/>
      </c>
      <c r="C1484" s="38" t="s">
        <v>4424</v>
      </c>
      <c r="D1484" s="43" t="s">
        <v>4425</v>
      </c>
      <c r="E1484" s="38" t="s">
        <v>4377</v>
      </c>
      <c r="F1484" s="44"/>
      <c r="G1484" s="43" t="s">
        <v>365</v>
      </c>
      <c r="H1484" s="38" t="s">
        <v>4378</v>
      </c>
      <c r="I1484" s="43" t="s">
        <v>4426</v>
      </c>
      <c r="J1484" s="43" t="s">
        <v>4427</v>
      </c>
      <c r="K1484" s="43"/>
      <c r="L1484" s="43"/>
      <c r="M1484" s="50"/>
      <c r="N1484" s="50"/>
      <c r="O1484" s="44"/>
      <c r="P1484" s="44"/>
      <c r="Q1484" s="38" t="s">
        <v>369</v>
      </c>
      <c r="R1484" s="46" t="str">
        <f>IFERROR(__xludf.DUMMYFUNCTION("if(isblank($A1484),"""",REGEXREPLACE($A1484,   "",?(\d),?"",  ""$1""&amp;""-""&amp;$H1484))"),"")</f>
        <v/>
      </c>
      <c r="S1484" s="47" t="b">
        <f t="shared" si="2"/>
        <v>0</v>
      </c>
      <c r="T1484" s="47" t="str">
        <f>IFERROR(__xludf.DUMMYFUNCTION("iferror(split(A1484,"","",TRUE,TRUE),"""")"),"")</f>
        <v/>
      </c>
      <c r="U1484" s="47"/>
      <c r="V1484" s="47"/>
      <c r="W1484" s="47"/>
      <c r="X1484" s="46" t="str">
        <f>IFERROR(__xludf.DUMMYFUNCTION("if(T1484="""","""",if($S1484,""Not aligned w/ a specific learning goal."",T1484&amp;"": ""&amp;vlookup(to_text(T1484),'1.Learning-Goals'!$A$3:$B$100,2,FALSE)))"),"")</f>
        <v/>
      </c>
      <c r="Y1484" s="46" t="str">
        <f>IFERROR(__xludf.DUMMYFUNCTION("if(U1484="""","""",if($S1484,""Not aligned w/ a specific learning goal."",U1484&amp;"": ""&amp;vlookup(to_text(U1484),'1.Learning-Goals'!$A$3:$B$100,2,FALSE)))"),"")</f>
        <v/>
      </c>
      <c r="Z1484" s="46" t="str">
        <f>IFERROR(__xludf.DUMMYFUNCTION("if(V1484="""","""",if($S1484,""Not aligned w/ a specific learning goal."",V1484&amp;"": ""&amp;vlookup(to_text(V1484),'1.Learning-Goals'!$A$3:$B$100,2,FALSE)))"),"")</f>
        <v/>
      </c>
      <c r="AA1484" s="46" t="str">
        <f>IFERROR(__xludf.DUMMYFUNCTION("if(W1484="""","""",if($S1484,""Not aligned w/ a specific learning goal."",W1484&amp;"": ""&amp;vlookup(to_text(W1484),'1.Learning-Goals'!$A$3:$B$100,2,FALSE)))"),"")</f>
        <v/>
      </c>
      <c r="AB1484" s="48"/>
      <c r="AC1484" s="48"/>
      <c r="AD1484" s="48"/>
      <c r="AE1484" s="48"/>
      <c r="AF1484" s="48"/>
      <c r="AG1484" s="48"/>
      <c r="AH1484" s="48"/>
      <c r="AI1484" s="48"/>
    </row>
    <row r="1485">
      <c r="A1485" s="49"/>
      <c r="B1485" s="42" t="str">
        <f t="shared" si="1"/>
        <v/>
      </c>
      <c r="C1485" s="38" t="s">
        <v>4428</v>
      </c>
      <c r="D1485" s="43" t="s">
        <v>4429</v>
      </c>
      <c r="E1485" s="38" t="s">
        <v>4377</v>
      </c>
      <c r="F1485" s="44"/>
      <c r="G1485" s="43" t="s">
        <v>365</v>
      </c>
      <c r="H1485" s="38" t="s">
        <v>4378</v>
      </c>
      <c r="I1485" s="43" t="s">
        <v>4426</v>
      </c>
      <c r="J1485" s="43" t="s">
        <v>4430</v>
      </c>
      <c r="K1485" s="43"/>
      <c r="L1485" s="50"/>
      <c r="M1485" s="50"/>
      <c r="N1485" s="50"/>
      <c r="O1485" s="44"/>
      <c r="P1485" s="44"/>
      <c r="Q1485" s="38" t="s">
        <v>369</v>
      </c>
      <c r="R1485" s="46" t="str">
        <f>IFERROR(__xludf.DUMMYFUNCTION("if(isblank($A1485),"""",REGEXREPLACE($A1485,   "",?(\d),?"",  ""$1""&amp;""-""&amp;$H1485))"),"")</f>
        <v/>
      </c>
      <c r="S1485" s="47" t="b">
        <f t="shared" si="2"/>
        <v>0</v>
      </c>
      <c r="T1485" s="47" t="str">
        <f>IFERROR(__xludf.DUMMYFUNCTION("iferror(split(A1485,"","",TRUE,TRUE),"""")"),"")</f>
        <v/>
      </c>
      <c r="U1485" s="47"/>
      <c r="V1485" s="47"/>
      <c r="W1485" s="47"/>
      <c r="X1485" s="46" t="str">
        <f>IFERROR(__xludf.DUMMYFUNCTION("if(T1485="""","""",if($S1485,""Not aligned w/ a specific learning goal."",T1485&amp;"": ""&amp;vlookup(to_text(T1485),'1.Learning-Goals'!$A$3:$B$100,2,FALSE)))"),"")</f>
        <v/>
      </c>
      <c r="Y1485" s="46" t="str">
        <f>IFERROR(__xludf.DUMMYFUNCTION("if(U1485="""","""",if($S1485,""Not aligned w/ a specific learning goal."",U1485&amp;"": ""&amp;vlookup(to_text(U1485),'1.Learning-Goals'!$A$3:$B$100,2,FALSE)))"),"")</f>
        <v/>
      </c>
      <c r="Z1485" s="46" t="str">
        <f>IFERROR(__xludf.DUMMYFUNCTION("if(V1485="""","""",if($S1485,""Not aligned w/ a specific learning goal."",V1485&amp;"": ""&amp;vlookup(to_text(V1485),'1.Learning-Goals'!$A$3:$B$100,2,FALSE)))"),"")</f>
        <v/>
      </c>
      <c r="AA1485" s="46" t="str">
        <f>IFERROR(__xludf.DUMMYFUNCTION("if(W1485="""","""",if($S1485,""Not aligned w/ a specific learning goal."",W1485&amp;"": ""&amp;vlookup(to_text(W1485),'1.Learning-Goals'!$A$3:$B$100,2,FALSE)))"),"")</f>
        <v/>
      </c>
      <c r="AB1485" s="48"/>
      <c r="AC1485" s="48"/>
      <c r="AD1485" s="48"/>
      <c r="AE1485" s="48"/>
      <c r="AF1485" s="48"/>
      <c r="AG1485" s="48"/>
      <c r="AH1485" s="48"/>
      <c r="AI1485" s="48"/>
    </row>
    <row r="1486" ht="15.75" customHeight="1">
      <c r="A1486" s="41"/>
      <c r="B1486" s="42" t="str">
        <f t="shared" si="1"/>
        <v/>
      </c>
      <c r="C1486" s="52"/>
      <c r="D1486" s="53"/>
      <c r="E1486" s="53"/>
      <c r="F1486" s="52"/>
      <c r="G1486" s="53"/>
      <c r="H1486" s="54"/>
      <c r="I1486" s="53"/>
      <c r="J1486" s="53"/>
      <c r="K1486" s="53"/>
      <c r="L1486" s="53"/>
      <c r="M1486" s="53"/>
      <c r="N1486" s="53"/>
      <c r="O1486" s="52"/>
      <c r="P1486" s="52"/>
      <c r="Q1486" s="52"/>
      <c r="R1486" s="46" t="str">
        <f>IFERROR(__xludf.DUMMYFUNCTION("if(isblank($A1486),"""",REGEXREPLACE($A1486,   "",?(\d),?"",  ""$1""&amp;""-""&amp;$H1486))"),"")</f>
        <v/>
      </c>
      <c r="S1486" s="47" t="b">
        <f t="shared" si="2"/>
        <v>0</v>
      </c>
      <c r="T1486" s="47" t="str">
        <f>IFERROR(__xludf.DUMMYFUNCTION("iferror(split(A1486,"","",TRUE,TRUE),"""")"),"")</f>
        <v/>
      </c>
      <c r="U1486" s="47"/>
      <c r="V1486" s="47"/>
      <c r="W1486" s="47"/>
      <c r="X1486" s="46" t="str">
        <f>IFERROR(__xludf.DUMMYFUNCTION("if(T1486="""","""",if($S1486,""Not aligned w/ a specific learning goal."",T1486&amp;"": ""&amp;vlookup(to_text(T1486),'1.Learning-Goals'!$A$3:$B$100,2,FALSE)))"),"")</f>
        <v/>
      </c>
      <c r="Y1486" s="46" t="str">
        <f>IFERROR(__xludf.DUMMYFUNCTION("if(U1486="""","""",if($S1486,""Not aligned w/ a specific learning goal."",U1486&amp;"": ""&amp;vlookup(to_text(U1486),'1.Learning-Goals'!$A$3:$B$100,2,FALSE)))"),"")</f>
        <v/>
      </c>
      <c r="Z1486" s="46" t="str">
        <f>IFERROR(__xludf.DUMMYFUNCTION("if(V1486="""","""",if($S1486,""Not aligned w/ a specific learning goal."",V1486&amp;"": ""&amp;vlookup(to_text(V1486),'1.Learning-Goals'!$A$3:$B$100,2,FALSE)))"),"")</f>
        <v/>
      </c>
      <c r="AA1486" s="46" t="str">
        <f>IFERROR(__xludf.DUMMYFUNCTION("if(W1486="""","""",if($S1486,""Not aligned w/ a specific learning goal."",W1486&amp;"": ""&amp;vlookup(to_text(W1486),'1.Learning-Goals'!$A$3:$B$100,2,FALSE)))"),"")</f>
        <v/>
      </c>
      <c r="AB1486" s="48"/>
      <c r="AC1486" s="48"/>
      <c r="AD1486" s="48"/>
      <c r="AE1486" s="48"/>
      <c r="AF1486" s="48"/>
      <c r="AG1486" s="48"/>
      <c r="AH1486" s="48"/>
      <c r="AI1486" s="48"/>
    </row>
    <row r="1487" ht="15.75" customHeight="1">
      <c r="A1487" s="41"/>
      <c r="B1487" s="42" t="str">
        <f t="shared" si="1"/>
        <v/>
      </c>
      <c r="C1487" s="52"/>
      <c r="D1487" s="53"/>
      <c r="E1487" s="53"/>
      <c r="F1487" s="52"/>
      <c r="G1487" s="53"/>
      <c r="H1487" s="54"/>
      <c r="I1487" s="53"/>
      <c r="J1487" s="53"/>
      <c r="K1487" s="53"/>
      <c r="L1487" s="53"/>
      <c r="M1487" s="53"/>
      <c r="N1487" s="53"/>
      <c r="O1487" s="52"/>
      <c r="P1487" s="52"/>
      <c r="Q1487" s="52"/>
      <c r="R1487" s="46" t="str">
        <f>IFERROR(__xludf.DUMMYFUNCTION("if(isblank($A1487),"""",REGEXREPLACE($A1487,   "",?(\d),?"",  ""$1""&amp;""-""&amp;$H1487))"),"")</f>
        <v/>
      </c>
      <c r="S1487" s="47" t="b">
        <f t="shared" si="2"/>
        <v>0</v>
      </c>
      <c r="T1487" s="47" t="str">
        <f>IFERROR(__xludf.DUMMYFUNCTION("iferror(split(A1487,"","",TRUE,TRUE),"""")"),"")</f>
        <v/>
      </c>
      <c r="U1487" s="47"/>
      <c r="V1487" s="47"/>
      <c r="W1487" s="47"/>
      <c r="X1487" s="46" t="str">
        <f>IFERROR(__xludf.DUMMYFUNCTION("if(T1487="""","""",if($S1487,""Not aligned w/ a specific learning goal."",T1487&amp;"": ""&amp;vlookup(to_text(T1487),'1.Learning-Goals'!$A$3:$B$100,2,FALSE)))"),"")</f>
        <v/>
      </c>
      <c r="Y1487" s="46" t="str">
        <f>IFERROR(__xludf.DUMMYFUNCTION("if(U1487="""","""",if($S1487,""Not aligned w/ a specific learning goal."",U1487&amp;"": ""&amp;vlookup(to_text(U1487),'1.Learning-Goals'!$A$3:$B$100,2,FALSE)))"),"")</f>
        <v/>
      </c>
      <c r="Z1487" s="46" t="str">
        <f>IFERROR(__xludf.DUMMYFUNCTION("if(V1487="""","""",if($S1487,""Not aligned w/ a specific learning goal."",V1487&amp;"": ""&amp;vlookup(to_text(V1487),'1.Learning-Goals'!$A$3:$B$100,2,FALSE)))"),"")</f>
        <v/>
      </c>
      <c r="AA1487" s="46" t="str">
        <f>IFERROR(__xludf.DUMMYFUNCTION("if(W1487="""","""",if($S1487,""Not aligned w/ a specific learning goal."",W1487&amp;"": ""&amp;vlookup(to_text(W1487),'1.Learning-Goals'!$A$3:$B$100,2,FALSE)))"),"")</f>
        <v/>
      </c>
      <c r="AB1487" s="48"/>
      <c r="AC1487" s="48"/>
      <c r="AD1487" s="48"/>
      <c r="AE1487" s="48"/>
      <c r="AF1487" s="48"/>
      <c r="AG1487" s="48"/>
      <c r="AH1487" s="48"/>
      <c r="AI1487" s="48"/>
    </row>
    <row r="1488" ht="15.75" customHeight="1">
      <c r="A1488" s="41"/>
      <c r="B1488" s="42" t="str">
        <f t="shared" si="1"/>
        <v/>
      </c>
      <c r="C1488" s="52"/>
      <c r="D1488" s="53"/>
      <c r="E1488" s="53"/>
      <c r="F1488" s="52"/>
      <c r="G1488" s="53"/>
      <c r="H1488" s="54"/>
      <c r="I1488" s="53"/>
      <c r="J1488" s="53"/>
      <c r="K1488" s="53"/>
      <c r="L1488" s="53"/>
      <c r="M1488" s="53"/>
      <c r="N1488" s="53"/>
      <c r="O1488" s="52"/>
      <c r="P1488" s="52"/>
      <c r="Q1488" s="52"/>
      <c r="R1488" s="46" t="str">
        <f>IFERROR(__xludf.DUMMYFUNCTION("if(isblank($A1488),"""",REGEXREPLACE($A1488,   "",?(\d),?"",  ""$1""&amp;""-""&amp;$H1488))"),"")</f>
        <v/>
      </c>
      <c r="S1488" s="47" t="b">
        <f t="shared" si="2"/>
        <v>0</v>
      </c>
      <c r="T1488" s="47" t="str">
        <f>IFERROR(__xludf.DUMMYFUNCTION("iferror(split(A1488,"","",TRUE,TRUE),"""")"),"")</f>
        <v/>
      </c>
      <c r="U1488" s="47"/>
      <c r="V1488" s="47"/>
      <c r="W1488" s="47"/>
      <c r="X1488" s="46" t="str">
        <f>IFERROR(__xludf.DUMMYFUNCTION("if(T1488="""","""",if($S1488,""Not aligned w/ a specific learning goal."",T1488&amp;"": ""&amp;vlookup(to_text(T1488),'1.Learning-Goals'!$A$3:$B$100,2,FALSE)))"),"")</f>
        <v/>
      </c>
      <c r="Y1488" s="46" t="str">
        <f>IFERROR(__xludf.DUMMYFUNCTION("if(U1488="""","""",if($S1488,""Not aligned w/ a specific learning goal."",U1488&amp;"": ""&amp;vlookup(to_text(U1488),'1.Learning-Goals'!$A$3:$B$100,2,FALSE)))"),"")</f>
        <v/>
      </c>
      <c r="Z1488" s="46" t="str">
        <f>IFERROR(__xludf.DUMMYFUNCTION("if(V1488="""","""",if($S1488,""Not aligned w/ a specific learning goal."",V1488&amp;"": ""&amp;vlookup(to_text(V1488),'1.Learning-Goals'!$A$3:$B$100,2,FALSE)))"),"")</f>
        <v/>
      </c>
      <c r="AA1488" s="46" t="str">
        <f>IFERROR(__xludf.DUMMYFUNCTION("if(W1488="""","""",if($S1488,""Not aligned w/ a specific learning goal."",W1488&amp;"": ""&amp;vlookup(to_text(W1488),'1.Learning-Goals'!$A$3:$B$100,2,FALSE)))"),"")</f>
        <v/>
      </c>
      <c r="AB1488" s="48"/>
      <c r="AC1488" s="48"/>
      <c r="AD1488" s="48"/>
      <c r="AE1488" s="48"/>
      <c r="AF1488" s="48"/>
      <c r="AG1488" s="48"/>
      <c r="AH1488" s="48"/>
      <c r="AI1488" s="48"/>
    </row>
    <row r="1489" ht="15.75" customHeight="1">
      <c r="A1489" s="41"/>
      <c r="B1489" s="42" t="str">
        <f t="shared" si="1"/>
        <v/>
      </c>
      <c r="C1489" s="52"/>
      <c r="D1489" s="53"/>
      <c r="E1489" s="53"/>
      <c r="F1489" s="52"/>
      <c r="G1489" s="53"/>
      <c r="H1489" s="54"/>
      <c r="I1489" s="53"/>
      <c r="J1489" s="53"/>
      <c r="K1489" s="53"/>
      <c r="L1489" s="53"/>
      <c r="M1489" s="53"/>
      <c r="N1489" s="53"/>
      <c r="O1489" s="52"/>
      <c r="P1489" s="52"/>
      <c r="Q1489" s="52"/>
      <c r="R1489" s="46" t="str">
        <f>IFERROR(__xludf.DUMMYFUNCTION("if(isblank($A1489),"""",REGEXREPLACE($A1489,   "",?(\d),?"",  ""$1""&amp;""-""&amp;$H1489))"),"")</f>
        <v/>
      </c>
      <c r="S1489" s="47" t="b">
        <f t="shared" si="2"/>
        <v>0</v>
      </c>
      <c r="T1489" s="47" t="str">
        <f>IFERROR(__xludf.DUMMYFUNCTION("iferror(split(A1489,"","",TRUE,TRUE),"""")"),"")</f>
        <v/>
      </c>
      <c r="U1489" s="47"/>
      <c r="V1489" s="47"/>
      <c r="W1489" s="47"/>
      <c r="X1489" s="46" t="str">
        <f>IFERROR(__xludf.DUMMYFUNCTION("if(T1489="""","""",if($S1489,""Not aligned w/ a specific learning goal."",T1489&amp;"": ""&amp;vlookup(to_text(T1489),'1.Learning-Goals'!$A$3:$B$100,2,FALSE)))"),"")</f>
        <v/>
      </c>
      <c r="Y1489" s="46" t="str">
        <f>IFERROR(__xludf.DUMMYFUNCTION("if(U1489="""","""",if($S1489,""Not aligned w/ a specific learning goal."",U1489&amp;"": ""&amp;vlookup(to_text(U1489),'1.Learning-Goals'!$A$3:$B$100,2,FALSE)))"),"")</f>
        <v/>
      </c>
      <c r="Z1489" s="46" t="str">
        <f>IFERROR(__xludf.DUMMYFUNCTION("if(V1489="""","""",if($S1489,""Not aligned w/ a specific learning goal."",V1489&amp;"": ""&amp;vlookup(to_text(V1489),'1.Learning-Goals'!$A$3:$B$100,2,FALSE)))"),"")</f>
        <v/>
      </c>
      <c r="AA1489" s="46" t="str">
        <f>IFERROR(__xludf.DUMMYFUNCTION("if(W1489="""","""",if($S1489,""Not aligned w/ a specific learning goal."",W1489&amp;"": ""&amp;vlookup(to_text(W1489),'1.Learning-Goals'!$A$3:$B$100,2,FALSE)))"),"")</f>
        <v/>
      </c>
      <c r="AB1489" s="48"/>
      <c r="AC1489" s="48"/>
      <c r="AD1489" s="48"/>
      <c r="AE1489" s="48"/>
      <c r="AF1489" s="48"/>
      <c r="AG1489" s="48"/>
      <c r="AH1489" s="48"/>
      <c r="AI1489" s="48"/>
    </row>
    <row r="1490" ht="15.75" customHeight="1">
      <c r="A1490" s="41"/>
      <c r="B1490" s="42" t="str">
        <f t="shared" si="1"/>
        <v/>
      </c>
      <c r="C1490" s="52"/>
      <c r="D1490" s="53"/>
      <c r="E1490" s="53"/>
      <c r="F1490" s="52"/>
      <c r="G1490" s="53"/>
      <c r="H1490" s="54"/>
      <c r="I1490" s="53"/>
      <c r="J1490" s="53"/>
      <c r="K1490" s="53"/>
      <c r="L1490" s="53"/>
      <c r="M1490" s="53"/>
      <c r="N1490" s="53"/>
      <c r="O1490" s="52"/>
      <c r="P1490" s="52"/>
      <c r="Q1490" s="52"/>
      <c r="R1490" s="46" t="str">
        <f>IFERROR(__xludf.DUMMYFUNCTION("if(isblank($A1490),"""",REGEXREPLACE($A1490,   "",?(\d),?"",  ""$1""&amp;""-""&amp;$H1490))"),"")</f>
        <v/>
      </c>
      <c r="S1490" s="47" t="b">
        <f t="shared" si="2"/>
        <v>0</v>
      </c>
      <c r="T1490" s="47" t="str">
        <f>IFERROR(__xludf.DUMMYFUNCTION("iferror(split(A1490,"","",TRUE,TRUE),"""")"),"")</f>
        <v/>
      </c>
      <c r="U1490" s="47"/>
      <c r="V1490" s="47"/>
      <c r="W1490" s="47"/>
      <c r="X1490" s="46" t="str">
        <f>IFERROR(__xludf.DUMMYFUNCTION("if(T1490="""","""",if($S1490,""Not aligned w/ a specific learning goal."",T1490&amp;"": ""&amp;vlookup(to_text(T1490),'1.Learning-Goals'!$A$3:$B$100,2,FALSE)))"),"")</f>
        <v/>
      </c>
      <c r="Y1490" s="46" t="str">
        <f>IFERROR(__xludf.DUMMYFUNCTION("if(U1490="""","""",if($S1490,""Not aligned w/ a specific learning goal."",U1490&amp;"": ""&amp;vlookup(to_text(U1490),'1.Learning-Goals'!$A$3:$B$100,2,FALSE)))"),"")</f>
        <v/>
      </c>
      <c r="Z1490" s="46" t="str">
        <f>IFERROR(__xludf.DUMMYFUNCTION("if(V1490="""","""",if($S1490,""Not aligned w/ a specific learning goal."",V1490&amp;"": ""&amp;vlookup(to_text(V1490),'1.Learning-Goals'!$A$3:$B$100,2,FALSE)))"),"")</f>
        <v/>
      </c>
      <c r="AA1490" s="46" t="str">
        <f>IFERROR(__xludf.DUMMYFUNCTION("if(W1490="""","""",if($S1490,""Not aligned w/ a specific learning goal."",W1490&amp;"": ""&amp;vlookup(to_text(W1490),'1.Learning-Goals'!$A$3:$B$100,2,FALSE)))"),"")</f>
        <v/>
      </c>
      <c r="AB1490" s="48"/>
      <c r="AC1490" s="48"/>
      <c r="AD1490" s="48"/>
      <c r="AE1490" s="48"/>
      <c r="AF1490" s="48"/>
      <c r="AG1490" s="48"/>
      <c r="AH1490" s="48"/>
      <c r="AI1490" s="48"/>
    </row>
    <row r="1491" ht="15.75" customHeight="1">
      <c r="A1491" s="41"/>
      <c r="B1491" s="42" t="str">
        <f t="shared" si="1"/>
        <v/>
      </c>
      <c r="C1491" s="52"/>
      <c r="D1491" s="53"/>
      <c r="E1491" s="53"/>
      <c r="F1491" s="52"/>
      <c r="G1491" s="53"/>
      <c r="H1491" s="54"/>
      <c r="I1491" s="53"/>
      <c r="J1491" s="53"/>
      <c r="K1491" s="53"/>
      <c r="L1491" s="53"/>
      <c r="M1491" s="53"/>
      <c r="N1491" s="53"/>
      <c r="O1491" s="52"/>
      <c r="P1491" s="52"/>
      <c r="Q1491" s="52"/>
      <c r="R1491" s="46" t="str">
        <f>IFERROR(__xludf.DUMMYFUNCTION("if(isblank($A1491),"""",REGEXREPLACE($A1491,   "",?(\d),?"",  ""$1""&amp;""-""&amp;$H1491))"),"")</f>
        <v/>
      </c>
      <c r="S1491" s="47" t="b">
        <f t="shared" si="2"/>
        <v>0</v>
      </c>
      <c r="T1491" s="47" t="str">
        <f>IFERROR(__xludf.DUMMYFUNCTION("iferror(split(A1491,"","",TRUE,TRUE),"""")"),"")</f>
        <v/>
      </c>
      <c r="U1491" s="47"/>
      <c r="V1491" s="47"/>
      <c r="W1491" s="47"/>
      <c r="X1491" s="46" t="str">
        <f>IFERROR(__xludf.DUMMYFUNCTION("if(T1491="""","""",if($S1491,""Not aligned w/ a specific learning goal."",T1491&amp;"": ""&amp;vlookup(to_text(T1491),'1.Learning-Goals'!$A$3:$B$100,2,FALSE)))"),"")</f>
        <v/>
      </c>
      <c r="Y1491" s="46" t="str">
        <f>IFERROR(__xludf.DUMMYFUNCTION("if(U1491="""","""",if($S1491,""Not aligned w/ a specific learning goal."",U1491&amp;"": ""&amp;vlookup(to_text(U1491),'1.Learning-Goals'!$A$3:$B$100,2,FALSE)))"),"")</f>
        <v/>
      </c>
      <c r="Z1491" s="46" t="str">
        <f>IFERROR(__xludf.DUMMYFUNCTION("if(V1491="""","""",if($S1491,""Not aligned w/ a specific learning goal."",V1491&amp;"": ""&amp;vlookup(to_text(V1491),'1.Learning-Goals'!$A$3:$B$100,2,FALSE)))"),"")</f>
        <v/>
      </c>
      <c r="AA1491" s="46" t="str">
        <f>IFERROR(__xludf.DUMMYFUNCTION("if(W1491="""","""",if($S1491,""Not aligned w/ a specific learning goal."",W1491&amp;"": ""&amp;vlookup(to_text(W1491),'1.Learning-Goals'!$A$3:$B$100,2,FALSE)))"),"")</f>
        <v/>
      </c>
      <c r="AB1491" s="48"/>
      <c r="AC1491" s="48"/>
      <c r="AD1491" s="48"/>
      <c r="AE1491" s="48"/>
      <c r="AF1491" s="48"/>
      <c r="AG1491" s="48"/>
      <c r="AH1491" s="48"/>
      <c r="AI1491" s="48"/>
    </row>
    <row r="1492" ht="15.75" customHeight="1">
      <c r="A1492" s="41"/>
      <c r="B1492" s="42" t="str">
        <f t="shared" si="1"/>
        <v/>
      </c>
      <c r="C1492" s="52"/>
      <c r="D1492" s="53"/>
      <c r="E1492" s="53"/>
      <c r="F1492" s="52"/>
      <c r="G1492" s="53"/>
      <c r="H1492" s="54"/>
      <c r="I1492" s="53"/>
      <c r="J1492" s="53"/>
      <c r="K1492" s="53"/>
      <c r="L1492" s="53"/>
      <c r="M1492" s="53"/>
      <c r="N1492" s="53"/>
      <c r="O1492" s="52"/>
      <c r="P1492" s="52"/>
      <c r="Q1492" s="52"/>
      <c r="R1492" s="46" t="str">
        <f>IFERROR(__xludf.DUMMYFUNCTION("if(isblank($A1492),"""",REGEXREPLACE($A1492,   "",?(\d),?"",  ""$1""&amp;""-""&amp;$H1492))"),"")</f>
        <v/>
      </c>
      <c r="S1492" s="47" t="b">
        <f t="shared" si="2"/>
        <v>0</v>
      </c>
      <c r="T1492" s="47" t="str">
        <f>IFERROR(__xludf.DUMMYFUNCTION("iferror(split(A1492,"","",TRUE,TRUE),"""")"),"")</f>
        <v/>
      </c>
      <c r="U1492" s="47"/>
      <c r="V1492" s="47"/>
      <c r="W1492" s="47"/>
      <c r="X1492" s="46" t="str">
        <f>IFERROR(__xludf.DUMMYFUNCTION("if(T1492="""","""",if($S1492,""Not aligned w/ a specific learning goal."",T1492&amp;"": ""&amp;vlookup(to_text(T1492),'1.Learning-Goals'!$A$3:$B$100,2,FALSE)))"),"")</f>
        <v/>
      </c>
      <c r="Y1492" s="46" t="str">
        <f>IFERROR(__xludf.DUMMYFUNCTION("if(U1492="""","""",if($S1492,""Not aligned w/ a specific learning goal."",U1492&amp;"": ""&amp;vlookup(to_text(U1492),'1.Learning-Goals'!$A$3:$B$100,2,FALSE)))"),"")</f>
        <v/>
      </c>
      <c r="Z1492" s="46" t="str">
        <f>IFERROR(__xludf.DUMMYFUNCTION("if(V1492="""","""",if($S1492,""Not aligned w/ a specific learning goal."",V1492&amp;"": ""&amp;vlookup(to_text(V1492),'1.Learning-Goals'!$A$3:$B$100,2,FALSE)))"),"")</f>
        <v/>
      </c>
      <c r="AA1492" s="46" t="str">
        <f>IFERROR(__xludf.DUMMYFUNCTION("if(W1492="""","""",if($S1492,""Not aligned w/ a specific learning goal."",W1492&amp;"": ""&amp;vlookup(to_text(W1492),'1.Learning-Goals'!$A$3:$B$100,2,FALSE)))"),"")</f>
        <v/>
      </c>
      <c r="AB1492" s="48"/>
      <c r="AC1492" s="48"/>
      <c r="AD1492" s="48"/>
      <c r="AE1492" s="48"/>
      <c r="AF1492" s="48"/>
      <c r="AG1492" s="48"/>
      <c r="AH1492" s="48"/>
      <c r="AI1492" s="48"/>
    </row>
    <row r="1493" ht="15.75" customHeight="1">
      <c r="A1493" s="41"/>
      <c r="B1493" s="42" t="str">
        <f t="shared" si="1"/>
        <v/>
      </c>
      <c r="C1493" s="52"/>
      <c r="D1493" s="53"/>
      <c r="E1493" s="53"/>
      <c r="F1493" s="52"/>
      <c r="G1493" s="53"/>
      <c r="H1493" s="54"/>
      <c r="I1493" s="53"/>
      <c r="J1493" s="53"/>
      <c r="K1493" s="53"/>
      <c r="L1493" s="53"/>
      <c r="M1493" s="53"/>
      <c r="N1493" s="53"/>
      <c r="O1493" s="52"/>
      <c r="P1493" s="52"/>
      <c r="Q1493" s="52"/>
      <c r="R1493" s="46" t="str">
        <f>IFERROR(__xludf.DUMMYFUNCTION("if(isblank($A1493),"""",REGEXREPLACE($A1493,   "",?(\d),?"",  ""$1""&amp;""-""&amp;$H1493))"),"")</f>
        <v/>
      </c>
      <c r="S1493" s="47" t="b">
        <f t="shared" si="2"/>
        <v>0</v>
      </c>
      <c r="T1493" s="47" t="str">
        <f>IFERROR(__xludf.DUMMYFUNCTION("iferror(split(A1493,"","",TRUE,TRUE),"""")"),"")</f>
        <v/>
      </c>
      <c r="U1493" s="47"/>
      <c r="V1493" s="47"/>
      <c r="W1493" s="47"/>
      <c r="X1493" s="46" t="str">
        <f>IFERROR(__xludf.DUMMYFUNCTION("if(T1493="""","""",if($S1493,""Not aligned w/ a specific learning goal."",T1493&amp;"": ""&amp;vlookup(to_text(T1493),'1.Learning-Goals'!$A$3:$B$100,2,FALSE)))"),"")</f>
        <v/>
      </c>
      <c r="Y1493" s="46" t="str">
        <f>IFERROR(__xludf.DUMMYFUNCTION("if(U1493="""","""",if($S1493,""Not aligned w/ a specific learning goal."",U1493&amp;"": ""&amp;vlookup(to_text(U1493),'1.Learning-Goals'!$A$3:$B$100,2,FALSE)))"),"")</f>
        <v/>
      </c>
      <c r="Z1493" s="46" t="str">
        <f>IFERROR(__xludf.DUMMYFUNCTION("if(V1493="""","""",if($S1493,""Not aligned w/ a specific learning goal."",V1493&amp;"": ""&amp;vlookup(to_text(V1493),'1.Learning-Goals'!$A$3:$B$100,2,FALSE)))"),"")</f>
        <v/>
      </c>
      <c r="AA1493" s="46" t="str">
        <f>IFERROR(__xludf.DUMMYFUNCTION("if(W1493="""","""",if($S1493,""Not aligned w/ a specific learning goal."",W1493&amp;"": ""&amp;vlookup(to_text(W1493),'1.Learning-Goals'!$A$3:$B$100,2,FALSE)))"),"")</f>
        <v/>
      </c>
      <c r="AB1493" s="48"/>
      <c r="AC1493" s="48"/>
      <c r="AD1493" s="48"/>
      <c r="AE1493" s="48"/>
      <c r="AF1493" s="48"/>
      <c r="AG1493" s="48"/>
      <c r="AH1493" s="48"/>
      <c r="AI1493" s="48"/>
    </row>
    <row r="1494" ht="15.75" customHeight="1">
      <c r="A1494" s="41"/>
      <c r="B1494" s="42" t="str">
        <f t="shared" si="1"/>
        <v/>
      </c>
      <c r="C1494" s="52"/>
      <c r="D1494" s="53"/>
      <c r="E1494" s="53"/>
      <c r="F1494" s="52"/>
      <c r="G1494" s="53"/>
      <c r="H1494" s="54"/>
      <c r="I1494" s="53"/>
      <c r="J1494" s="53"/>
      <c r="K1494" s="53"/>
      <c r="L1494" s="53"/>
      <c r="M1494" s="53"/>
      <c r="N1494" s="53"/>
      <c r="O1494" s="52"/>
      <c r="P1494" s="52"/>
      <c r="Q1494" s="52"/>
      <c r="R1494" s="46" t="str">
        <f>IFERROR(__xludf.DUMMYFUNCTION("if(isblank($A1494),"""",REGEXREPLACE($A1494,   "",?(\d),?"",  ""$1""&amp;""-""&amp;$H1494))"),"")</f>
        <v/>
      </c>
      <c r="S1494" s="47" t="b">
        <f t="shared" si="2"/>
        <v>0</v>
      </c>
      <c r="T1494" s="47" t="str">
        <f>IFERROR(__xludf.DUMMYFUNCTION("iferror(split(A1494,"","",TRUE,TRUE),"""")"),"")</f>
        <v/>
      </c>
      <c r="U1494" s="47"/>
      <c r="V1494" s="47"/>
      <c r="W1494" s="47"/>
      <c r="X1494" s="46" t="str">
        <f>IFERROR(__xludf.DUMMYFUNCTION("if(T1494="""","""",if($S1494,""Not aligned w/ a specific learning goal."",T1494&amp;"": ""&amp;vlookup(to_text(T1494),'1.Learning-Goals'!$A$3:$B$100,2,FALSE)))"),"")</f>
        <v/>
      </c>
      <c r="Y1494" s="46" t="str">
        <f>IFERROR(__xludf.DUMMYFUNCTION("if(U1494="""","""",if($S1494,""Not aligned w/ a specific learning goal."",U1494&amp;"": ""&amp;vlookup(to_text(U1494),'1.Learning-Goals'!$A$3:$B$100,2,FALSE)))"),"")</f>
        <v/>
      </c>
      <c r="Z1494" s="46" t="str">
        <f>IFERROR(__xludf.DUMMYFUNCTION("if(V1494="""","""",if($S1494,""Not aligned w/ a specific learning goal."",V1494&amp;"": ""&amp;vlookup(to_text(V1494),'1.Learning-Goals'!$A$3:$B$100,2,FALSE)))"),"")</f>
        <v/>
      </c>
      <c r="AA1494" s="46" t="str">
        <f>IFERROR(__xludf.DUMMYFUNCTION("if(W1494="""","""",if($S1494,""Not aligned w/ a specific learning goal."",W1494&amp;"": ""&amp;vlookup(to_text(W1494),'1.Learning-Goals'!$A$3:$B$100,2,FALSE)))"),"")</f>
        <v/>
      </c>
      <c r="AB1494" s="48"/>
      <c r="AC1494" s="48"/>
      <c r="AD1494" s="48"/>
      <c r="AE1494" s="48"/>
      <c r="AF1494" s="48"/>
      <c r="AG1494" s="48"/>
      <c r="AH1494" s="48"/>
      <c r="AI1494" s="48"/>
    </row>
    <row r="1495" ht="15.75" customHeight="1">
      <c r="A1495" s="41"/>
      <c r="B1495" s="42" t="str">
        <f t="shared" si="1"/>
        <v/>
      </c>
      <c r="C1495" s="52"/>
      <c r="D1495" s="53"/>
      <c r="E1495" s="53"/>
      <c r="F1495" s="52"/>
      <c r="G1495" s="53"/>
      <c r="H1495" s="54"/>
      <c r="I1495" s="53"/>
      <c r="J1495" s="53"/>
      <c r="K1495" s="53"/>
      <c r="L1495" s="53"/>
      <c r="M1495" s="53"/>
      <c r="N1495" s="53"/>
      <c r="O1495" s="52"/>
      <c r="P1495" s="52"/>
      <c r="Q1495" s="52"/>
      <c r="R1495" s="46" t="str">
        <f>IFERROR(__xludf.DUMMYFUNCTION("if(isblank($A1495),"""",REGEXREPLACE($A1495,   "",?(\d),?"",  ""$1""&amp;""-""&amp;$H1495))"),"")</f>
        <v/>
      </c>
      <c r="S1495" s="47" t="b">
        <f t="shared" si="2"/>
        <v>0</v>
      </c>
      <c r="T1495" s="47" t="str">
        <f>IFERROR(__xludf.DUMMYFUNCTION("iferror(split(A1495,"","",TRUE,TRUE),"""")"),"")</f>
        <v/>
      </c>
      <c r="U1495" s="47"/>
      <c r="V1495" s="47"/>
      <c r="W1495" s="47"/>
      <c r="X1495" s="46" t="str">
        <f>IFERROR(__xludf.DUMMYFUNCTION("if(T1495="""","""",if($S1495,""Not aligned w/ a specific learning goal."",T1495&amp;"": ""&amp;vlookup(to_text(T1495),'1.Learning-Goals'!$A$3:$B$100,2,FALSE)))"),"")</f>
        <v/>
      </c>
      <c r="Y1495" s="46" t="str">
        <f>IFERROR(__xludf.DUMMYFUNCTION("if(U1495="""","""",if($S1495,""Not aligned w/ a specific learning goal."",U1495&amp;"": ""&amp;vlookup(to_text(U1495),'1.Learning-Goals'!$A$3:$B$100,2,FALSE)))"),"")</f>
        <v/>
      </c>
      <c r="Z1495" s="46" t="str">
        <f>IFERROR(__xludf.DUMMYFUNCTION("if(V1495="""","""",if($S1495,""Not aligned w/ a specific learning goal."",V1495&amp;"": ""&amp;vlookup(to_text(V1495),'1.Learning-Goals'!$A$3:$B$100,2,FALSE)))"),"")</f>
        <v/>
      </c>
      <c r="AA1495" s="46" t="str">
        <f>IFERROR(__xludf.DUMMYFUNCTION("if(W1495="""","""",if($S1495,""Not aligned w/ a specific learning goal."",W1495&amp;"": ""&amp;vlookup(to_text(W1495),'1.Learning-Goals'!$A$3:$B$100,2,FALSE)))"),"")</f>
        <v/>
      </c>
      <c r="AB1495" s="48"/>
      <c r="AC1495" s="48"/>
      <c r="AD1495" s="48"/>
      <c r="AE1495" s="48"/>
      <c r="AF1495" s="48"/>
      <c r="AG1495" s="48"/>
      <c r="AH1495" s="48"/>
      <c r="AI1495" s="48"/>
    </row>
    <row r="1496" ht="15.75" customHeight="1">
      <c r="A1496" s="41"/>
      <c r="B1496" s="42" t="str">
        <f t="shared" si="1"/>
        <v/>
      </c>
      <c r="C1496" s="52"/>
      <c r="D1496" s="53"/>
      <c r="E1496" s="53"/>
      <c r="F1496" s="52"/>
      <c r="G1496" s="53"/>
      <c r="H1496" s="54"/>
      <c r="I1496" s="53"/>
      <c r="J1496" s="53"/>
      <c r="K1496" s="53"/>
      <c r="L1496" s="53"/>
      <c r="M1496" s="53"/>
      <c r="N1496" s="53"/>
      <c r="O1496" s="52"/>
      <c r="P1496" s="52"/>
      <c r="Q1496" s="52"/>
      <c r="R1496" s="46" t="str">
        <f>IFERROR(__xludf.DUMMYFUNCTION("if(isblank($A1496),"""",REGEXREPLACE($A1496,   "",?(\d),?"",  ""$1""&amp;""-""&amp;$H1496))"),"")</f>
        <v/>
      </c>
      <c r="S1496" s="47" t="b">
        <f t="shared" si="2"/>
        <v>0</v>
      </c>
      <c r="T1496" s="47" t="str">
        <f>IFERROR(__xludf.DUMMYFUNCTION("iferror(split(A1496,"","",TRUE,TRUE),"""")"),"")</f>
        <v/>
      </c>
      <c r="U1496" s="47"/>
      <c r="V1496" s="47"/>
      <c r="W1496" s="47"/>
      <c r="X1496" s="46" t="str">
        <f>IFERROR(__xludf.DUMMYFUNCTION("if(T1496="""","""",if($S1496,""Not aligned w/ a specific learning goal."",T1496&amp;"": ""&amp;vlookup(to_text(T1496),'1.Learning-Goals'!$A$3:$B$100,2,FALSE)))"),"")</f>
        <v/>
      </c>
      <c r="Y1496" s="46" t="str">
        <f>IFERROR(__xludf.DUMMYFUNCTION("if(U1496="""","""",if($S1496,""Not aligned w/ a specific learning goal."",U1496&amp;"": ""&amp;vlookup(to_text(U1496),'1.Learning-Goals'!$A$3:$B$100,2,FALSE)))"),"")</f>
        <v/>
      </c>
      <c r="Z1496" s="46" t="str">
        <f>IFERROR(__xludf.DUMMYFUNCTION("if(V1496="""","""",if($S1496,""Not aligned w/ a specific learning goal."",V1496&amp;"": ""&amp;vlookup(to_text(V1496),'1.Learning-Goals'!$A$3:$B$100,2,FALSE)))"),"")</f>
        <v/>
      </c>
      <c r="AA1496" s="46" t="str">
        <f>IFERROR(__xludf.DUMMYFUNCTION("if(W1496="""","""",if($S1496,""Not aligned w/ a specific learning goal."",W1496&amp;"": ""&amp;vlookup(to_text(W1496),'1.Learning-Goals'!$A$3:$B$100,2,FALSE)))"),"")</f>
        <v/>
      </c>
      <c r="AB1496" s="48"/>
      <c r="AC1496" s="48"/>
      <c r="AD1496" s="48"/>
      <c r="AE1496" s="48"/>
      <c r="AF1496" s="48"/>
      <c r="AG1496" s="48"/>
      <c r="AH1496" s="48"/>
      <c r="AI1496" s="48"/>
    </row>
    <row r="1497" ht="15.75" customHeight="1">
      <c r="A1497" s="41"/>
      <c r="B1497" s="42" t="str">
        <f t="shared" si="1"/>
        <v/>
      </c>
      <c r="C1497" s="52"/>
      <c r="D1497" s="53"/>
      <c r="E1497" s="53"/>
      <c r="F1497" s="52"/>
      <c r="G1497" s="53"/>
      <c r="H1497" s="54"/>
      <c r="I1497" s="53"/>
      <c r="J1497" s="53"/>
      <c r="K1497" s="53"/>
      <c r="L1497" s="53"/>
      <c r="M1497" s="53"/>
      <c r="N1497" s="53"/>
      <c r="O1497" s="52"/>
      <c r="P1497" s="52"/>
      <c r="Q1497" s="52"/>
      <c r="R1497" s="46" t="str">
        <f>IFERROR(__xludf.DUMMYFUNCTION("if(isblank($A1497),"""",REGEXREPLACE($A1497,   "",?(\d),?"",  ""$1""&amp;""-""&amp;$H1497))"),"")</f>
        <v/>
      </c>
      <c r="S1497" s="47" t="b">
        <f t="shared" si="2"/>
        <v>0</v>
      </c>
      <c r="T1497" s="47" t="str">
        <f>IFERROR(__xludf.DUMMYFUNCTION("iferror(split(A1497,"","",TRUE,TRUE),"""")"),"")</f>
        <v/>
      </c>
      <c r="U1497" s="47"/>
      <c r="V1497" s="47"/>
      <c r="W1497" s="47"/>
      <c r="X1497" s="46" t="str">
        <f>IFERROR(__xludf.DUMMYFUNCTION("if(T1497="""","""",if($S1497,""Not aligned w/ a specific learning goal."",T1497&amp;"": ""&amp;vlookup(to_text(T1497),'1.Learning-Goals'!$A$3:$B$100,2,FALSE)))"),"")</f>
        <v/>
      </c>
      <c r="Y1497" s="46" t="str">
        <f>IFERROR(__xludf.DUMMYFUNCTION("if(U1497="""","""",if($S1497,""Not aligned w/ a specific learning goal."",U1497&amp;"": ""&amp;vlookup(to_text(U1497),'1.Learning-Goals'!$A$3:$B$100,2,FALSE)))"),"")</f>
        <v/>
      </c>
      <c r="Z1497" s="46" t="str">
        <f>IFERROR(__xludf.DUMMYFUNCTION("if(V1497="""","""",if($S1497,""Not aligned w/ a specific learning goal."",V1497&amp;"": ""&amp;vlookup(to_text(V1497),'1.Learning-Goals'!$A$3:$B$100,2,FALSE)))"),"")</f>
        <v/>
      </c>
      <c r="AA1497" s="46" t="str">
        <f>IFERROR(__xludf.DUMMYFUNCTION("if(W1497="""","""",if($S1497,""Not aligned w/ a specific learning goal."",W1497&amp;"": ""&amp;vlookup(to_text(W1497),'1.Learning-Goals'!$A$3:$B$100,2,FALSE)))"),"")</f>
        <v/>
      </c>
      <c r="AB1497" s="48"/>
      <c r="AC1497" s="48"/>
      <c r="AD1497" s="48"/>
      <c r="AE1497" s="48"/>
      <c r="AF1497" s="48"/>
      <c r="AG1497" s="48"/>
      <c r="AH1497" s="48"/>
      <c r="AI1497" s="48"/>
    </row>
    <row r="1498" ht="15.75" customHeight="1">
      <c r="A1498" s="41"/>
      <c r="B1498" s="42" t="str">
        <f t="shared" si="1"/>
        <v/>
      </c>
      <c r="C1498" s="52"/>
      <c r="D1498" s="53"/>
      <c r="E1498" s="53"/>
      <c r="F1498" s="52"/>
      <c r="G1498" s="53"/>
      <c r="H1498" s="54"/>
      <c r="I1498" s="53"/>
      <c r="J1498" s="53"/>
      <c r="K1498" s="53"/>
      <c r="L1498" s="53"/>
      <c r="M1498" s="53"/>
      <c r="N1498" s="53"/>
      <c r="O1498" s="52"/>
      <c r="P1498" s="52"/>
      <c r="Q1498" s="52"/>
      <c r="R1498" s="46" t="str">
        <f>IFERROR(__xludf.DUMMYFUNCTION("if(isblank($A1498),"""",REGEXREPLACE($A1498,   "",?(\d),?"",  ""$1""&amp;""-""&amp;$H1498))"),"")</f>
        <v/>
      </c>
      <c r="S1498" s="47" t="b">
        <f t="shared" si="2"/>
        <v>0</v>
      </c>
      <c r="T1498" s="47" t="str">
        <f>IFERROR(__xludf.DUMMYFUNCTION("iferror(split(A1498,"","",TRUE,TRUE),"""")"),"")</f>
        <v/>
      </c>
      <c r="U1498" s="47"/>
      <c r="V1498" s="47"/>
      <c r="W1498" s="47"/>
      <c r="X1498" s="46" t="str">
        <f>IFERROR(__xludf.DUMMYFUNCTION("if(T1498="""","""",if($S1498,""Not aligned w/ a specific learning goal."",T1498&amp;"": ""&amp;vlookup(to_text(T1498),'1.Learning-Goals'!$A$3:$B$100,2,FALSE)))"),"")</f>
        <v/>
      </c>
      <c r="Y1498" s="46" t="str">
        <f>IFERROR(__xludf.DUMMYFUNCTION("if(U1498="""","""",if($S1498,""Not aligned w/ a specific learning goal."",U1498&amp;"": ""&amp;vlookup(to_text(U1498),'1.Learning-Goals'!$A$3:$B$100,2,FALSE)))"),"")</f>
        <v/>
      </c>
      <c r="Z1498" s="46" t="str">
        <f>IFERROR(__xludf.DUMMYFUNCTION("if(V1498="""","""",if($S1498,""Not aligned w/ a specific learning goal."",V1498&amp;"": ""&amp;vlookup(to_text(V1498),'1.Learning-Goals'!$A$3:$B$100,2,FALSE)))"),"")</f>
        <v/>
      </c>
      <c r="AA1498" s="46" t="str">
        <f>IFERROR(__xludf.DUMMYFUNCTION("if(W1498="""","""",if($S1498,""Not aligned w/ a specific learning goal."",W1498&amp;"": ""&amp;vlookup(to_text(W1498),'1.Learning-Goals'!$A$3:$B$100,2,FALSE)))"),"")</f>
        <v/>
      </c>
      <c r="AB1498" s="48"/>
      <c r="AC1498" s="48"/>
      <c r="AD1498" s="48"/>
      <c r="AE1498" s="48"/>
      <c r="AF1498" s="48"/>
      <c r="AG1498" s="48"/>
      <c r="AH1498" s="48"/>
      <c r="AI1498" s="48"/>
    </row>
    <row r="1499" ht="15.75" customHeight="1">
      <c r="A1499" s="41"/>
      <c r="B1499" s="42" t="str">
        <f t="shared" si="1"/>
        <v/>
      </c>
      <c r="C1499" s="52"/>
      <c r="D1499" s="53"/>
      <c r="E1499" s="53"/>
      <c r="F1499" s="52"/>
      <c r="G1499" s="53"/>
      <c r="H1499" s="54"/>
      <c r="I1499" s="53"/>
      <c r="J1499" s="53"/>
      <c r="K1499" s="53"/>
      <c r="L1499" s="53"/>
      <c r="M1499" s="53"/>
      <c r="N1499" s="53"/>
      <c r="O1499" s="52"/>
      <c r="P1499" s="52"/>
      <c r="Q1499" s="52"/>
      <c r="R1499" s="46" t="str">
        <f>IFERROR(__xludf.DUMMYFUNCTION("if(isblank($A1499),"""",REGEXREPLACE($A1499,   "",?(\d),?"",  ""$1""&amp;""-""&amp;$H1499))"),"")</f>
        <v/>
      </c>
      <c r="S1499" s="47" t="b">
        <f t="shared" si="2"/>
        <v>0</v>
      </c>
      <c r="T1499" s="47" t="str">
        <f>IFERROR(__xludf.DUMMYFUNCTION("iferror(split(A1499,"","",TRUE,TRUE),"""")"),"")</f>
        <v/>
      </c>
      <c r="U1499" s="47"/>
      <c r="V1499" s="47"/>
      <c r="W1499" s="47"/>
      <c r="X1499" s="46" t="str">
        <f>IFERROR(__xludf.DUMMYFUNCTION("if(T1499="""","""",if($S1499,""Not aligned w/ a specific learning goal."",T1499&amp;"": ""&amp;vlookup(to_text(T1499),'1.Learning-Goals'!$A$3:$B$100,2,FALSE)))"),"")</f>
        <v/>
      </c>
      <c r="Y1499" s="46" t="str">
        <f>IFERROR(__xludf.DUMMYFUNCTION("if(U1499="""","""",if($S1499,""Not aligned w/ a specific learning goal."",U1499&amp;"": ""&amp;vlookup(to_text(U1499),'1.Learning-Goals'!$A$3:$B$100,2,FALSE)))"),"")</f>
        <v/>
      </c>
      <c r="Z1499" s="46" t="str">
        <f>IFERROR(__xludf.DUMMYFUNCTION("if(V1499="""","""",if($S1499,""Not aligned w/ a specific learning goal."",V1499&amp;"": ""&amp;vlookup(to_text(V1499),'1.Learning-Goals'!$A$3:$B$100,2,FALSE)))"),"")</f>
        <v/>
      </c>
      <c r="AA1499" s="46" t="str">
        <f>IFERROR(__xludf.DUMMYFUNCTION("if(W1499="""","""",if($S1499,""Not aligned w/ a specific learning goal."",W1499&amp;"": ""&amp;vlookup(to_text(W1499),'1.Learning-Goals'!$A$3:$B$100,2,FALSE)))"),"")</f>
        <v/>
      </c>
      <c r="AB1499" s="48"/>
      <c r="AC1499" s="48"/>
      <c r="AD1499" s="48"/>
      <c r="AE1499" s="48"/>
      <c r="AF1499" s="48"/>
      <c r="AG1499" s="48"/>
      <c r="AH1499" s="48"/>
      <c r="AI1499" s="48"/>
    </row>
    <row r="1500" ht="15.75" customHeight="1">
      <c r="A1500" s="41"/>
      <c r="B1500" s="42" t="str">
        <f t="shared" si="1"/>
        <v/>
      </c>
      <c r="C1500" s="52"/>
      <c r="D1500" s="53"/>
      <c r="E1500" s="53"/>
      <c r="F1500" s="52"/>
      <c r="G1500" s="53"/>
      <c r="H1500" s="54"/>
      <c r="I1500" s="53"/>
      <c r="J1500" s="53"/>
      <c r="K1500" s="53"/>
      <c r="L1500" s="53"/>
      <c r="M1500" s="53"/>
      <c r="N1500" s="53"/>
      <c r="O1500" s="52"/>
      <c r="P1500" s="52"/>
      <c r="Q1500" s="52"/>
      <c r="R1500" s="46" t="str">
        <f>IFERROR(__xludf.DUMMYFUNCTION("if(isblank($A1500),"""",REGEXREPLACE($A1500,   "",?(\d),?"",  ""$1""&amp;""-""&amp;$H1500))"),"")</f>
        <v/>
      </c>
      <c r="S1500" s="47" t="b">
        <f t="shared" si="2"/>
        <v>0</v>
      </c>
      <c r="T1500" s="47" t="str">
        <f>IFERROR(__xludf.DUMMYFUNCTION("iferror(split(A1500,"","",TRUE,TRUE),"""")"),"")</f>
        <v/>
      </c>
      <c r="U1500" s="47"/>
      <c r="V1500" s="47"/>
      <c r="W1500" s="47"/>
      <c r="X1500" s="46" t="str">
        <f>IFERROR(__xludf.DUMMYFUNCTION("if(T1500="""","""",if($S1500,""Not aligned w/ a specific learning goal."",T1500&amp;"": ""&amp;vlookup(to_text(T1500),'1.Learning-Goals'!$A$3:$B$100,2,FALSE)))"),"")</f>
        <v/>
      </c>
      <c r="Y1500" s="46" t="str">
        <f>IFERROR(__xludf.DUMMYFUNCTION("if(U1500="""","""",if($S1500,""Not aligned w/ a specific learning goal."",U1500&amp;"": ""&amp;vlookup(to_text(U1500),'1.Learning-Goals'!$A$3:$B$100,2,FALSE)))"),"")</f>
        <v/>
      </c>
      <c r="Z1500" s="46" t="str">
        <f>IFERROR(__xludf.DUMMYFUNCTION("if(V1500="""","""",if($S1500,""Not aligned w/ a specific learning goal."",V1500&amp;"": ""&amp;vlookup(to_text(V1500),'1.Learning-Goals'!$A$3:$B$100,2,FALSE)))"),"")</f>
        <v/>
      </c>
      <c r="AA1500" s="46" t="str">
        <f>IFERROR(__xludf.DUMMYFUNCTION("if(W1500="""","""",if($S1500,""Not aligned w/ a specific learning goal."",W1500&amp;"": ""&amp;vlookup(to_text(W1500),'1.Learning-Goals'!$A$3:$B$100,2,FALSE)))"),"")</f>
        <v/>
      </c>
      <c r="AB1500" s="48"/>
      <c r="AC1500" s="48"/>
      <c r="AD1500" s="48"/>
      <c r="AE1500" s="48"/>
      <c r="AF1500" s="48"/>
      <c r="AG1500" s="48"/>
      <c r="AH1500" s="48"/>
      <c r="AI1500" s="48"/>
    </row>
    <row r="1501" ht="15.75" customHeight="1">
      <c r="A1501" s="41"/>
      <c r="B1501" s="42" t="str">
        <f t="shared" si="1"/>
        <v/>
      </c>
      <c r="C1501" s="52"/>
      <c r="D1501" s="53"/>
      <c r="E1501" s="53"/>
      <c r="F1501" s="52"/>
      <c r="G1501" s="53"/>
      <c r="H1501" s="54"/>
      <c r="I1501" s="53"/>
      <c r="J1501" s="53"/>
      <c r="K1501" s="53"/>
      <c r="L1501" s="53"/>
      <c r="M1501" s="53"/>
      <c r="N1501" s="53"/>
      <c r="O1501" s="52"/>
      <c r="P1501" s="52"/>
      <c r="Q1501" s="52"/>
      <c r="R1501" s="46" t="str">
        <f>IFERROR(__xludf.DUMMYFUNCTION("if(isblank($A1501),"""",REGEXREPLACE($A1501,   "",?(\d),?"",  ""$1""&amp;""-""&amp;$H1501))"),"")</f>
        <v/>
      </c>
      <c r="S1501" s="47" t="b">
        <f t="shared" si="2"/>
        <v>0</v>
      </c>
      <c r="T1501" s="47" t="str">
        <f>IFERROR(__xludf.DUMMYFUNCTION("iferror(split(A1501,"","",TRUE,TRUE),"""")"),"")</f>
        <v/>
      </c>
      <c r="U1501" s="47"/>
      <c r="V1501" s="47"/>
      <c r="W1501" s="47"/>
      <c r="X1501" s="46" t="str">
        <f>IFERROR(__xludf.DUMMYFUNCTION("if(T1501="""","""",if($S1501,""Not aligned w/ a specific learning goal."",T1501&amp;"": ""&amp;vlookup(to_text(T1501),'1.Learning-Goals'!$A$3:$B$100,2,FALSE)))"),"")</f>
        <v/>
      </c>
      <c r="Y1501" s="46" t="str">
        <f>IFERROR(__xludf.DUMMYFUNCTION("if(U1501="""","""",if($S1501,""Not aligned w/ a specific learning goal."",U1501&amp;"": ""&amp;vlookup(to_text(U1501),'1.Learning-Goals'!$A$3:$B$100,2,FALSE)))"),"")</f>
        <v/>
      </c>
      <c r="Z1501" s="46" t="str">
        <f>IFERROR(__xludf.DUMMYFUNCTION("if(V1501="""","""",if($S1501,""Not aligned w/ a specific learning goal."",V1501&amp;"": ""&amp;vlookup(to_text(V1501),'1.Learning-Goals'!$A$3:$B$100,2,FALSE)))"),"")</f>
        <v/>
      </c>
      <c r="AA1501" s="46" t="str">
        <f>IFERROR(__xludf.DUMMYFUNCTION("if(W1501="""","""",if($S1501,""Not aligned w/ a specific learning goal."",W1501&amp;"": ""&amp;vlookup(to_text(W1501),'1.Learning-Goals'!$A$3:$B$100,2,FALSE)))"),"")</f>
        <v/>
      </c>
      <c r="AB1501" s="48"/>
      <c r="AC1501" s="48"/>
      <c r="AD1501" s="48"/>
      <c r="AE1501" s="48"/>
      <c r="AF1501" s="48"/>
      <c r="AG1501" s="48"/>
      <c r="AH1501" s="48"/>
      <c r="AI1501" s="48"/>
    </row>
    <row r="1502" ht="15.75" customHeight="1">
      <c r="A1502" s="41"/>
      <c r="B1502" s="42" t="str">
        <f t="shared" si="1"/>
        <v/>
      </c>
      <c r="C1502" s="52"/>
      <c r="D1502" s="53"/>
      <c r="E1502" s="53"/>
      <c r="F1502" s="52"/>
      <c r="G1502" s="53"/>
      <c r="H1502" s="54"/>
      <c r="I1502" s="53"/>
      <c r="J1502" s="53"/>
      <c r="K1502" s="53"/>
      <c r="L1502" s="53"/>
      <c r="M1502" s="53"/>
      <c r="N1502" s="53"/>
      <c r="O1502" s="52"/>
      <c r="P1502" s="52"/>
      <c r="Q1502" s="52"/>
      <c r="R1502" s="46" t="str">
        <f>IFERROR(__xludf.DUMMYFUNCTION("if(isblank($A1502),"""",REGEXREPLACE($A1502,   "",?(\d),?"",  ""$1""&amp;""-""&amp;$H1502))"),"")</f>
        <v/>
      </c>
      <c r="S1502" s="47" t="b">
        <f t="shared" si="2"/>
        <v>0</v>
      </c>
      <c r="T1502" s="47" t="str">
        <f>IFERROR(__xludf.DUMMYFUNCTION("iferror(split(A1502,"","",TRUE,TRUE),"""")"),"")</f>
        <v/>
      </c>
      <c r="U1502" s="47"/>
      <c r="V1502" s="47"/>
      <c r="W1502" s="47"/>
      <c r="X1502" s="46" t="str">
        <f>IFERROR(__xludf.DUMMYFUNCTION("if(T1502="""","""",if($S1502,""Not aligned w/ a specific learning goal."",T1502&amp;"": ""&amp;vlookup(to_text(T1502),'1.Learning-Goals'!$A$3:$B$100,2,FALSE)))"),"")</f>
        <v/>
      </c>
      <c r="Y1502" s="46" t="str">
        <f>IFERROR(__xludf.DUMMYFUNCTION("if(U1502="""","""",if($S1502,""Not aligned w/ a specific learning goal."",U1502&amp;"": ""&amp;vlookup(to_text(U1502),'1.Learning-Goals'!$A$3:$B$100,2,FALSE)))"),"")</f>
        <v/>
      </c>
      <c r="Z1502" s="46" t="str">
        <f>IFERROR(__xludf.DUMMYFUNCTION("if(V1502="""","""",if($S1502,""Not aligned w/ a specific learning goal."",V1502&amp;"": ""&amp;vlookup(to_text(V1502),'1.Learning-Goals'!$A$3:$B$100,2,FALSE)))"),"")</f>
        <v/>
      </c>
      <c r="AA1502" s="46" t="str">
        <f>IFERROR(__xludf.DUMMYFUNCTION("if(W1502="""","""",if($S1502,""Not aligned w/ a specific learning goal."",W1502&amp;"": ""&amp;vlookup(to_text(W1502),'1.Learning-Goals'!$A$3:$B$100,2,FALSE)))"),"")</f>
        <v/>
      </c>
      <c r="AB1502" s="48"/>
      <c r="AC1502" s="48"/>
      <c r="AD1502" s="48"/>
      <c r="AE1502" s="48"/>
      <c r="AF1502" s="48"/>
      <c r="AG1502" s="48"/>
      <c r="AH1502" s="48"/>
      <c r="AI1502" s="48"/>
    </row>
    <row r="1503" ht="15.75" customHeight="1">
      <c r="A1503" s="41"/>
      <c r="B1503" s="42" t="str">
        <f t="shared" si="1"/>
        <v/>
      </c>
      <c r="C1503" s="52"/>
      <c r="D1503" s="53"/>
      <c r="E1503" s="53"/>
      <c r="F1503" s="52"/>
      <c r="G1503" s="53"/>
      <c r="H1503" s="54"/>
      <c r="I1503" s="53"/>
      <c r="J1503" s="53"/>
      <c r="K1503" s="53"/>
      <c r="L1503" s="53"/>
      <c r="M1503" s="53"/>
      <c r="N1503" s="53"/>
      <c r="O1503" s="52"/>
      <c r="P1503" s="52"/>
      <c r="Q1503" s="52"/>
      <c r="R1503" s="46" t="str">
        <f>IFERROR(__xludf.DUMMYFUNCTION("if(isblank($A1503),"""",REGEXREPLACE($A1503,   "",?(\d),?"",  ""$1""&amp;""-""&amp;$H1503))"),"")</f>
        <v/>
      </c>
      <c r="S1503" s="47" t="b">
        <f t="shared" si="2"/>
        <v>0</v>
      </c>
      <c r="T1503" s="47" t="str">
        <f>IFERROR(__xludf.DUMMYFUNCTION("iferror(split(A1503,"","",TRUE,TRUE),"""")"),"")</f>
        <v/>
      </c>
      <c r="U1503" s="47"/>
      <c r="V1503" s="47"/>
      <c r="W1503" s="47"/>
      <c r="X1503" s="46" t="str">
        <f>IFERROR(__xludf.DUMMYFUNCTION("if(T1503="""","""",if($S1503,""Not aligned w/ a specific learning goal."",T1503&amp;"": ""&amp;vlookup(to_text(T1503),'1.Learning-Goals'!$A$3:$B$100,2,FALSE)))"),"")</f>
        <v/>
      </c>
      <c r="Y1503" s="46" t="str">
        <f>IFERROR(__xludf.DUMMYFUNCTION("if(U1503="""","""",if($S1503,""Not aligned w/ a specific learning goal."",U1503&amp;"": ""&amp;vlookup(to_text(U1503),'1.Learning-Goals'!$A$3:$B$100,2,FALSE)))"),"")</f>
        <v/>
      </c>
      <c r="Z1503" s="46" t="str">
        <f>IFERROR(__xludf.DUMMYFUNCTION("if(V1503="""","""",if($S1503,""Not aligned w/ a specific learning goal."",V1503&amp;"": ""&amp;vlookup(to_text(V1503),'1.Learning-Goals'!$A$3:$B$100,2,FALSE)))"),"")</f>
        <v/>
      </c>
      <c r="AA1503" s="46" t="str">
        <f>IFERROR(__xludf.DUMMYFUNCTION("if(W1503="""","""",if($S1503,""Not aligned w/ a specific learning goal."",W1503&amp;"": ""&amp;vlookup(to_text(W1503),'1.Learning-Goals'!$A$3:$B$100,2,FALSE)))"),"")</f>
        <v/>
      </c>
      <c r="AB1503" s="48"/>
      <c r="AC1503" s="48"/>
      <c r="AD1503" s="48"/>
      <c r="AE1503" s="48"/>
      <c r="AF1503" s="48"/>
      <c r="AG1503" s="48"/>
      <c r="AH1503" s="48"/>
      <c r="AI1503" s="48"/>
    </row>
    <row r="1504" ht="15.75" customHeight="1">
      <c r="A1504" s="41"/>
      <c r="B1504" s="42" t="str">
        <f t="shared" si="1"/>
        <v/>
      </c>
      <c r="C1504" s="52"/>
      <c r="D1504" s="53"/>
      <c r="E1504" s="53"/>
      <c r="F1504" s="52"/>
      <c r="G1504" s="53"/>
      <c r="H1504" s="54"/>
      <c r="I1504" s="53"/>
      <c r="J1504" s="53"/>
      <c r="K1504" s="53"/>
      <c r="L1504" s="53"/>
      <c r="M1504" s="53"/>
      <c r="N1504" s="53"/>
      <c r="O1504" s="52"/>
      <c r="P1504" s="52"/>
      <c r="Q1504" s="52"/>
      <c r="R1504" s="46" t="str">
        <f>IFERROR(__xludf.DUMMYFUNCTION("if(isblank($A1504),"""",REGEXREPLACE($A1504,   "",?(\d),?"",  ""$1""&amp;""-""&amp;$H1504))"),"")</f>
        <v/>
      </c>
      <c r="S1504" s="47" t="b">
        <f t="shared" si="2"/>
        <v>0</v>
      </c>
      <c r="T1504" s="47" t="str">
        <f>IFERROR(__xludf.DUMMYFUNCTION("iferror(split(A1504,"","",TRUE,TRUE),"""")"),"")</f>
        <v/>
      </c>
      <c r="U1504" s="47"/>
      <c r="V1504" s="47"/>
      <c r="W1504" s="47"/>
      <c r="X1504" s="46" t="str">
        <f>IFERROR(__xludf.DUMMYFUNCTION("if(T1504="""","""",if($S1504,""Not aligned w/ a specific learning goal."",T1504&amp;"": ""&amp;vlookup(to_text(T1504),'1.Learning-Goals'!$A$3:$B$100,2,FALSE)))"),"")</f>
        <v/>
      </c>
      <c r="Y1504" s="46" t="str">
        <f>IFERROR(__xludf.DUMMYFUNCTION("if(U1504="""","""",if($S1504,""Not aligned w/ a specific learning goal."",U1504&amp;"": ""&amp;vlookup(to_text(U1504),'1.Learning-Goals'!$A$3:$B$100,2,FALSE)))"),"")</f>
        <v/>
      </c>
      <c r="Z1504" s="46" t="str">
        <f>IFERROR(__xludf.DUMMYFUNCTION("if(V1504="""","""",if($S1504,""Not aligned w/ a specific learning goal."",V1504&amp;"": ""&amp;vlookup(to_text(V1504),'1.Learning-Goals'!$A$3:$B$100,2,FALSE)))"),"")</f>
        <v/>
      </c>
      <c r="AA1504" s="46" t="str">
        <f>IFERROR(__xludf.DUMMYFUNCTION("if(W1504="""","""",if($S1504,""Not aligned w/ a specific learning goal."",W1504&amp;"": ""&amp;vlookup(to_text(W1504),'1.Learning-Goals'!$A$3:$B$100,2,FALSE)))"),"")</f>
        <v/>
      </c>
      <c r="AB1504" s="48"/>
      <c r="AC1504" s="48"/>
      <c r="AD1504" s="48"/>
      <c r="AE1504" s="48"/>
      <c r="AF1504" s="48"/>
      <c r="AG1504" s="48"/>
      <c r="AH1504" s="48"/>
      <c r="AI1504" s="48"/>
    </row>
    <row r="1505" ht="15.75" customHeight="1">
      <c r="A1505" s="41"/>
      <c r="B1505" s="42" t="str">
        <f t="shared" si="1"/>
        <v/>
      </c>
      <c r="C1505" s="52"/>
      <c r="D1505" s="53"/>
      <c r="E1505" s="53"/>
      <c r="F1505" s="52"/>
      <c r="G1505" s="53"/>
      <c r="H1505" s="54"/>
      <c r="I1505" s="53"/>
      <c r="J1505" s="53"/>
      <c r="K1505" s="53"/>
      <c r="L1505" s="53"/>
      <c r="M1505" s="53"/>
      <c r="N1505" s="53"/>
      <c r="O1505" s="52"/>
      <c r="P1505" s="52"/>
      <c r="Q1505" s="52"/>
      <c r="R1505" s="46" t="str">
        <f>IFERROR(__xludf.DUMMYFUNCTION("if(isblank($A1505),"""",REGEXREPLACE($A1505,   "",?(\d),?"",  ""$1""&amp;""-""&amp;$H1505))"),"")</f>
        <v/>
      </c>
      <c r="S1505" s="47" t="b">
        <f t="shared" si="2"/>
        <v>0</v>
      </c>
      <c r="T1505" s="47" t="str">
        <f>IFERROR(__xludf.DUMMYFUNCTION("iferror(split(A1505,"","",TRUE,TRUE),"""")"),"")</f>
        <v/>
      </c>
      <c r="U1505" s="47"/>
      <c r="V1505" s="47"/>
      <c r="W1505" s="47"/>
      <c r="X1505" s="46" t="str">
        <f>IFERROR(__xludf.DUMMYFUNCTION("if(T1505="""","""",if($S1505,""Not aligned w/ a specific learning goal."",T1505&amp;"": ""&amp;vlookup(to_text(T1505),'1.Learning-Goals'!$A$3:$B$100,2,FALSE)))"),"")</f>
        <v/>
      </c>
      <c r="Y1505" s="46" t="str">
        <f>IFERROR(__xludf.DUMMYFUNCTION("if(U1505="""","""",if($S1505,""Not aligned w/ a specific learning goal."",U1505&amp;"": ""&amp;vlookup(to_text(U1505),'1.Learning-Goals'!$A$3:$B$100,2,FALSE)))"),"")</f>
        <v/>
      </c>
      <c r="Z1505" s="46" t="str">
        <f>IFERROR(__xludf.DUMMYFUNCTION("if(V1505="""","""",if($S1505,""Not aligned w/ a specific learning goal."",V1505&amp;"": ""&amp;vlookup(to_text(V1505),'1.Learning-Goals'!$A$3:$B$100,2,FALSE)))"),"")</f>
        <v/>
      </c>
      <c r="AA1505" s="46" t="str">
        <f>IFERROR(__xludf.DUMMYFUNCTION("if(W1505="""","""",if($S1505,""Not aligned w/ a specific learning goal."",W1505&amp;"": ""&amp;vlookup(to_text(W1505),'1.Learning-Goals'!$A$3:$B$100,2,FALSE)))"),"")</f>
        <v/>
      </c>
      <c r="AB1505" s="48"/>
      <c r="AC1505" s="48"/>
      <c r="AD1505" s="48"/>
      <c r="AE1505" s="48"/>
      <c r="AF1505" s="48"/>
      <c r="AG1505" s="48"/>
      <c r="AH1505" s="48"/>
      <c r="AI1505" s="48"/>
    </row>
    <row r="1506" ht="15.75" customHeight="1">
      <c r="A1506" s="41"/>
      <c r="B1506" s="42" t="str">
        <f t="shared" si="1"/>
        <v/>
      </c>
      <c r="C1506" s="52"/>
      <c r="D1506" s="53"/>
      <c r="E1506" s="53"/>
      <c r="F1506" s="52"/>
      <c r="G1506" s="53"/>
      <c r="H1506" s="54"/>
      <c r="I1506" s="53"/>
      <c r="J1506" s="53"/>
      <c r="K1506" s="53"/>
      <c r="L1506" s="53"/>
      <c r="M1506" s="53"/>
      <c r="N1506" s="53"/>
      <c r="O1506" s="52"/>
      <c r="P1506" s="52"/>
      <c r="Q1506" s="52"/>
      <c r="R1506" s="46" t="str">
        <f>IFERROR(__xludf.DUMMYFUNCTION("if(isblank($A1506),"""",REGEXREPLACE($A1506,   "",?(\d),?"",  ""$1""&amp;""-""&amp;$H1506))"),"")</f>
        <v/>
      </c>
      <c r="S1506" s="47" t="b">
        <f t="shared" si="2"/>
        <v>0</v>
      </c>
      <c r="T1506" s="47" t="str">
        <f>IFERROR(__xludf.DUMMYFUNCTION("iferror(split(A1506,"","",TRUE,TRUE),"""")"),"")</f>
        <v/>
      </c>
      <c r="U1506" s="47"/>
      <c r="V1506" s="47"/>
      <c r="W1506" s="47"/>
      <c r="X1506" s="46" t="str">
        <f>IFERROR(__xludf.DUMMYFUNCTION("if(T1506="""","""",if($S1506,""Not aligned w/ a specific learning goal."",T1506&amp;"": ""&amp;vlookup(to_text(T1506),'1.Learning-Goals'!$A$3:$B$100,2,FALSE)))"),"")</f>
        <v/>
      </c>
      <c r="Y1506" s="46" t="str">
        <f>IFERROR(__xludf.DUMMYFUNCTION("if(U1506="""","""",if($S1506,""Not aligned w/ a specific learning goal."",U1506&amp;"": ""&amp;vlookup(to_text(U1506),'1.Learning-Goals'!$A$3:$B$100,2,FALSE)))"),"")</f>
        <v/>
      </c>
      <c r="Z1506" s="46" t="str">
        <f>IFERROR(__xludf.DUMMYFUNCTION("if(V1506="""","""",if($S1506,""Not aligned w/ a specific learning goal."",V1506&amp;"": ""&amp;vlookup(to_text(V1506),'1.Learning-Goals'!$A$3:$B$100,2,FALSE)))"),"")</f>
        <v/>
      </c>
      <c r="AA1506" s="46" t="str">
        <f>IFERROR(__xludf.DUMMYFUNCTION("if(W1506="""","""",if($S1506,""Not aligned w/ a specific learning goal."",W1506&amp;"": ""&amp;vlookup(to_text(W1506),'1.Learning-Goals'!$A$3:$B$100,2,FALSE)))"),"")</f>
        <v/>
      </c>
      <c r="AB1506" s="48"/>
      <c r="AC1506" s="48"/>
      <c r="AD1506" s="48"/>
      <c r="AE1506" s="48"/>
      <c r="AF1506" s="48"/>
      <c r="AG1506" s="48"/>
      <c r="AH1506" s="48"/>
      <c r="AI1506" s="48"/>
    </row>
    <row r="1507" ht="15.75" customHeight="1">
      <c r="A1507" s="41"/>
      <c r="B1507" s="42" t="str">
        <f t="shared" si="1"/>
        <v/>
      </c>
      <c r="C1507" s="52"/>
      <c r="D1507" s="53"/>
      <c r="E1507" s="53"/>
      <c r="F1507" s="52"/>
      <c r="G1507" s="53"/>
      <c r="H1507" s="54"/>
      <c r="I1507" s="53"/>
      <c r="J1507" s="53"/>
      <c r="K1507" s="53"/>
      <c r="L1507" s="53"/>
      <c r="M1507" s="53"/>
      <c r="N1507" s="53"/>
      <c r="O1507" s="52"/>
      <c r="P1507" s="52"/>
      <c r="Q1507" s="52"/>
      <c r="R1507" s="46" t="str">
        <f>IFERROR(__xludf.DUMMYFUNCTION("if(isblank($A1507),"""",REGEXREPLACE($A1507,   "",?(\d),?"",  ""$1""&amp;""-""&amp;$H1507))"),"")</f>
        <v/>
      </c>
      <c r="S1507" s="47" t="b">
        <f t="shared" si="2"/>
        <v>0</v>
      </c>
      <c r="T1507" s="47" t="str">
        <f>IFERROR(__xludf.DUMMYFUNCTION("iferror(split(A1507,"","",TRUE,TRUE),"""")"),"")</f>
        <v/>
      </c>
      <c r="U1507" s="47"/>
      <c r="V1507" s="47"/>
      <c r="W1507" s="47"/>
      <c r="X1507" s="46" t="str">
        <f>IFERROR(__xludf.DUMMYFUNCTION("if(T1507="""","""",if($S1507,""Not aligned w/ a specific learning goal."",T1507&amp;"": ""&amp;vlookup(to_text(T1507),'1.Learning-Goals'!$A$3:$B$100,2,FALSE)))"),"")</f>
        <v/>
      </c>
      <c r="Y1507" s="46" t="str">
        <f>IFERROR(__xludf.DUMMYFUNCTION("if(U1507="""","""",if($S1507,""Not aligned w/ a specific learning goal."",U1507&amp;"": ""&amp;vlookup(to_text(U1507),'1.Learning-Goals'!$A$3:$B$100,2,FALSE)))"),"")</f>
        <v/>
      </c>
      <c r="Z1507" s="46" t="str">
        <f>IFERROR(__xludf.DUMMYFUNCTION("if(V1507="""","""",if($S1507,""Not aligned w/ a specific learning goal."",V1507&amp;"": ""&amp;vlookup(to_text(V1507),'1.Learning-Goals'!$A$3:$B$100,2,FALSE)))"),"")</f>
        <v/>
      </c>
      <c r="AA1507" s="46" t="str">
        <f>IFERROR(__xludf.DUMMYFUNCTION("if(W1507="""","""",if($S1507,""Not aligned w/ a specific learning goal."",W1507&amp;"": ""&amp;vlookup(to_text(W1507),'1.Learning-Goals'!$A$3:$B$100,2,FALSE)))"),"")</f>
        <v/>
      </c>
      <c r="AB1507" s="48"/>
      <c r="AC1507" s="48"/>
      <c r="AD1507" s="48"/>
      <c r="AE1507" s="48"/>
      <c r="AF1507" s="48"/>
      <c r="AG1507" s="48"/>
      <c r="AH1507" s="48"/>
      <c r="AI1507" s="48"/>
    </row>
    <row r="1508" ht="15.75" customHeight="1">
      <c r="A1508" s="41"/>
      <c r="B1508" s="42" t="str">
        <f t="shared" si="1"/>
        <v/>
      </c>
      <c r="C1508" s="52"/>
      <c r="D1508" s="53"/>
      <c r="E1508" s="53"/>
      <c r="F1508" s="52"/>
      <c r="G1508" s="53"/>
      <c r="H1508" s="54"/>
      <c r="I1508" s="53"/>
      <c r="J1508" s="53"/>
      <c r="K1508" s="53"/>
      <c r="L1508" s="53"/>
      <c r="M1508" s="53"/>
      <c r="N1508" s="53"/>
      <c r="O1508" s="52"/>
      <c r="P1508" s="52"/>
      <c r="Q1508" s="52"/>
      <c r="R1508" s="46" t="str">
        <f>IFERROR(__xludf.DUMMYFUNCTION("if(isblank($A1508),"""",REGEXREPLACE($A1508,   "",?(\d),?"",  ""$1""&amp;""-""&amp;$H1508))"),"")</f>
        <v/>
      </c>
      <c r="S1508" s="47" t="b">
        <f t="shared" si="2"/>
        <v>0</v>
      </c>
      <c r="T1508" s="47" t="str">
        <f>IFERROR(__xludf.DUMMYFUNCTION("iferror(split(A1508,"","",TRUE,TRUE),"""")"),"")</f>
        <v/>
      </c>
      <c r="U1508" s="47"/>
      <c r="V1508" s="47"/>
      <c r="W1508" s="47"/>
      <c r="X1508" s="46" t="str">
        <f>IFERROR(__xludf.DUMMYFUNCTION("if(T1508="""","""",if($S1508,""Not aligned w/ a specific learning goal."",T1508&amp;"": ""&amp;vlookup(to_text(T1508),'1.Learning-Goals'!$A$3:$B$100,2,FALSE)))"),"")</f>
        <v/>
      </c>
      <c r="Y1508" s="46" t="str">
        <f>IFERROR(__xludf.DUMMYFUNCTION("if(U1508="""","""",if($S1508,""Not aligned w/ a specific learning goal."",U1508&amp;"": ""&amp;vlookup(to_text(U1508),'1.Learning-Goals'!$A$3:$B$100,2,FALSE)))"),"")</f>
        <v/>
      </c>
      <c r="Z1508" s="46" t="str">
        <f>IFERROR(__xludf.DUMMYFUNCTION("if(V1508="""","""",if($S1508,""Not aligned w/ a specific learning goal."",V1508&amp;"": ""&amp;vlookup(to_text(V1508),'1.Learning-Goals'!$A$3:$B$100,2,FALSE)))"),"")</f>
        <v/>
      </c>
      <c r="AA1508" s="46" t="str">
        <f>IFERROR(__xludf.DUMMYFUNCTION("if(W1508="""","""",if($S1508,""Not aligned w/ a specific learning goal."",W1508&amp;"": ""&amp;vlookup(to_text(W1508),'1.Learning-Goals'!$A$3:$B$100,2,FALSE)))"),"")</f>
        <v/>
      </c>
      <c r="AB1508" s="48"/>
      <c r="AC1508" s="48"/>
      <c r="AD1508" s="48"/>
      <c r="AE1508" s="48"/>
      <c r="AF1508" s="48"/>
      <c r="AG1508" s="48"/>
      <c r="AH1508" s="48"/>
      <c r="AI1508" s="48"/>
    </row>
    <row r="1509" ht="15.75" customHeight="1">
      <c r="A1509" s="41"/>
      <c r="B1509" s="42" t="str">
        <f t="shared" si="1"/>
        <v/>
      </c>
      <c r="C1509" s="52"/>
      <c r="D1509" s="53"/>
      <c r="E1509" s="53"/>
      <c r="F1509" s="52"/>
      <c r="G1509" s="53"/>
      <c r="H1509" s="54"/>
      <c r="I1509" s="53"/>
      <c r="J1509" s="53"/>
      <c r="K1509" s="53"/>
      <c r="L1509" s="53"/>
      <c r="M1509" s="53"/>
      <c r="N1509" s="53"/>
      <c r="O1509" s="52"/>
      <c r="P1509" s="52"/>
      <c r="Q1509" s="52"/>
      <c r="R1509" s="46" t="str">
        <f>IFERROR(__xludf.DUMMYFUNCTION("if(isblank($A1509),"""",REGEXREPLACE($A1509,   "",?(\d),?"",  ""$1""&amp;""-""&amp;$H1509))"),"")</f>
        <v/>
      </c>
      <c r="S1509" s="47" t="b">
        <f t="shared" si="2"/>
        <v>0</v>
      </c>
      <c r="T1509" s="47" t="str">
        <f>IFERROR(__xludf.DUMMYFUNCTION("iferror(split(A1509,"","",TRUE,TRUE),"""")"),"")</f>
        <v/>
      </c>
      <c r="U1509" s="47"/>
      <c r="V1509" s="47"/>
      <c r="W1509" s="47"/>
      <c r="X1509" s="46" t="str">
        <f>IFERROR(__xludf.DUMMYFUNCTION("if(T1509="""","""",if($S1509,""Not aligned w/ a specific learning goal."",T1509&amp;"": ""&amp;vlookup(to_text(T1509),'1.Learning-Goals'!$A$3:$B$100,2,FALSE)))"),"")</f>
        <v/>
      </c>
      <c r="Y1509" s="46" t="str">
        <f>IFERROR(__xludf.DUMMYFUNCTION("if(U1509="""","""",if($S1509,""Not aligned w/ a specific learning goal."",U1509&amp;"": ""&amp;vlookup(to_text(U1509),'1.Learning-Goals'!$A$3:$B$100,2,FALSE)))"),"")</f>
        <v/>
      </c>
      <c r="Z1509" s="46" t="str">
        <f>IFERROR(__xludf.DUMMYFUNCTION("if(V1509="""","""",if($S1509,""Not aligned w/ a specific learning goal."",V1509&amp;"": ""&amp;vlookup(to_text(V1509),'1.Learning-Goals'!$A$3:$B$100,2,FALSE)))"),"")</f>
        <v/>
      </c>
      <c r="AA1509" s="46" t="str">
        <f>IFERROR(__xludf.DUMMYFUNCTION("if(W1509="""","""",if($S1509,""Not aligned w/ a specific learning goal."",W1509&amp;"": ""&amp;vlookup(to_text(W1509),'1.Learning-Goals'!$A$3:$B$100,2,FALSE)))"),"")</f>
        <v/>
      </c>
      <c r="AB1509" s="48"/>
      <c r="AC1509" s="48"/>
      <c r="AD1509" s="48"/>
      <c r="AE1509" s="48"/>
      <c r="AF1509" s="48"/>
      <c r="AG1509" s="48"/>
      <c r="AH1509" s="48"/>
      <c r="AI1509" s="48"/>
    </row>
    <row r="1510" ht="15.75" customHeight="1">
      <c r="A1510" s="41"/>
      <c r="B1510" s="42" t="str">
        <f t="shared" si="1"/>
        <v/>
      </c>
      <c r="C1510" s="52"/>
      <c r="D1510" s="53"/>
      <c r="E1510" s="53"/>
      <c r="F1510" s="52"/>
      <c r="G1510" s="53"/>
      <c r="H1510" s="54"/>
      <c r="I1510" s="53"/>
      <c r="J1510" s="53"/>
      <c r="K1510" s="53"/>
      <c r="L1510" s="53"/>
      <c r="M1510" s="53"/>
      <c r="N1510" s="53"/>
      <c r="O1510" s="52"/>
      <c r="P1510" s="52"/>
      <c r="Q1510" s="52"/>
      <c r="R1510" s="46" t="str">
        <f>IFERROR(__xludf.DUMMYFUNCTION("if(isblank($A1510),"""",REGEXREPLACE($A1510,   "",?(\d),?"",  ""$1""&amp;""-""&amp;$H1510))"),"")</f>
        <v/>
      </c>
      <c r="S1510" s="47" t="b">
        <f t="shared" si="2"/>
        <v>0</v>
      </c>
      <c r="T1510" s="47" t="str">
        <f>IFERROR(__xludf.DUMMYFUNCTION("iferror(split(A1510,"","",TRUE,TRUE),"""")"),"")</f>
        <v/>
      </c>
      <c r="U1510" s="47"/>
      <c r="V1510" s="47"/>
      <c r="W1510" s="47"/>
      <c r="X1510" s="46" t="str">
        <f>IFERROR(__xludf.DUMMYFUNCTION("if(T1510="""","""",if($S1510,""Not aligned w/ a specific learning goal."",T1510&amp;"": ""&amp;vlookup(to_text(T1510),'1.Learning-Goals'!$A$3:$B$100,2,FALSE)))"),"")</f>
        <v/>
      </c>
      <c r="Y1510" s="46" t="str">
        <f>IFERROR(__xludf.DUMMYFUNCTION("if(U1510="""","""",if($S1510,""Not aligned w/ a specific learning goal."",U1510&amp;"": ""&amp;vlookup(to_text(U1510),'1.Learning-Goals'!$A$3:$B$100,2,FALSE)))"),"")</f>
        <v/>
      </c>
      <c r="Z1510" s="46" t="str">
        <f>IFERROR(__xludf.DUMMYFUNCTION("if(V1510="""","""",if($S1510,""Not aligned w/ a specific learning goal."",V1510&amp;"": ""&amp;vlookup(to_text(V1510),'1.Learning-Goals'!$A$3:$B$100,2,FALSE)))"),"")</f>
        <v/>
      </c>
      <c r="AA1510" s="46" t="str">
        <f>IFERROR(__xludf.DUMMYFUNCTION("if(W1510="""","""",if($S1510,""Not aligned w/ a specific learning goal."",W1510&amp;"": ""&amp;vlookup(to_text(W1510),'1.Learning-Goals'!$A$3:$B$100,2,FALSE)))"),"")</f>
        <v/>
      </c>
      <c r="AB1510" s="48"/>
      <c r="AC1510" s="48"/>
      <c r="AD1510" s="48"/>
      <c r="AE1510" s="48"/>
      <c r="AF1510" s="48"/>
      <c r="AG1510" s="48"/>
      <c r="AH1510" s="48"/>
      <c r="AI1510" s="48"/>
    </row>
    <row r="1511" ht="15.75" customHeight="1">
      <c r="A1511" s="41"/>
      <c r="B1511" s="42" t="str">
        <f t="shared" si="1"/>
        <v/>
      </c>
      <c r="C1511" s="52"/>
      <c r="D1511" s="53"/>
      <c r="E1511" s="53"/>
      <c r="F1511" s="52"/>
      <c r="G1511" s="53"/>
      <c r="H1511" s="54"/>
      <c r="I1511" s="53"/>
      <c r="J1511" s="53"/>
      <c r="K1511" s="53"/>
      <c r="L1511" s="53"/>
      <c r="M1511" s="53"/>
      <c r="N1511" s="53"/>
      <c r="O1511" s="52"/>
      <c r="P1511" s="52"/>
      <c r="Q1511" s="52"/>
      <c r="R1511" s="46" t="str">
        <f>IFERROR(__xludf.DUMMYFUNCTION("if(isblank($A1511),"""",REGEXREPLACE($A1511,   "",?(\d),?"",  ""$1""&amp;""-""&amp;$H1511))"),"")</f>
        <v/>
      </c>
      <c r="S1511" s="47" t="b">
        <f t="shared" si="2"/>
        <v>0</v>
      </c>
      <c r="T1511" s="47" t="str">
        <f>IFERROR(__xludf.DUMMYFUNCTION("iferror(split(A1511,"","",TRUE,TRUE),"""")"),"")</f>
        <v/>
      </c>
      <c r="U1511" s="47"/>
      <c r="V1511" s="47"/>
      <c r="W1511" s="47"/>
      <c r="X1511" s="46" t="str">
        <f>IFERROR(__xludf.DUMMYFUNCTION("if(T1511="""","""",if($S1511,""Not aligned w/ a specific learning goal."",T1511&amp;"": ""&amp;vlookup(to_text(T1511),'1.Learning-Goals'!$A$3:$B$100,2,FALSE)))"),"")</f>
        <v/>
      </c>
      <c r="Y1511" s="46" t="str">
        <f>IFERROR(__xludf.DUMMYFUNCTION("if(U1511="""","""",if($S1511,""Not aligned w/ a specific learning goal."",U1511&amp;"": ""&amp;vlookup(to_text(U1511),'1.Learning-Goals'!$A$3:$B$100,2,FALSE)))"),"")</f>
        <v/>
      </c>
      <c r="Z1511" s="46" t="str">
        <f>IFERROR(__xludf.DUMMYFUNCTION("if(V1511="""","""",if($S1511,""Not aligned w/ a specific learning goal."",V1511&amp;"": ""&amp;vlookup(to_text(V1511),'1.Learning-Goals'!$A$3:$B$100,2,FALSE)))"),"")</f>
        <v/>
      </c>
      <c r="AA1511" s="46" t="str">
        <f>IFERROR(__xludf.DUMMYFUNCTION("if(W1511="""","""",if($S1511,""Not aligned w/ a specific learning goal."",W1511&amp;"": ""&amp;vlookup(to_text(W1511),'1.Learning-Goals'!$A$3:$B$100,2,FALSE)))"),"")</f>
        <v/>
      </c>
      <c r="AB1511" s="48"/>
      <c r="AC1511" s="48"/>
      <c r="AD1511" s="48"/>
      <c r="AE1511" s="48"/>
      <c r="AF1511" s="48"/>
      <c r="AG1511" s="48"/>
      <c r="AH1511" s="48"/>
      <c r="AI1511" s="48"/>
    </row>
    <row r="1512" ht="15.75" customHeight="1">
      <c r="A1512" s="41"/>
      <c r="B1512" s="42" t="str">
        <f t="shared" si="1"/>
        <v/>
      </c>
      <c r="C1512" s="52"/>
      <c r="D1512" s="53"/>
      <c r="E1512" s="53"/>
      <c r="F1512" s="52"/>
      <c r="G1512" s="53"/>
      <c r="H1512" s="54"/>
      <c r="I1512" s="53"/>
      <c r="J1512" s="53"/>
      <c r="K1512" s="53"/>
      <c r="L1512" s="53"/>
      <c r="M1512" s="53"/>
      <c r="N1512" s="53"/>
      <c r="O1512" s="52"/>
      <c r="P1512" s="52"/>
      <c r="Q1512" s="52"/>
      <c r="R1512" s="46" t="str">
        <f>IFERROR(__xludf.DUMMYFUNCTION("if(isblank($A1512),"""",REGEXREPLACE($A1512,   "",?(\d),?"",  ""$1""&amp;""-""&amp;$H1512))"),"")</f>
        <v/>
      </c>
      <c r="S1512" s="47" t="b">
        <f t="shared" si="2"/>
        <v>0</v>
      </c>
      <c r="T1512" s="47" t="str">
        <f>IFERROR(__xludf.DUMMYFUNCTION("iferror(split(A1512,"","",TRUE,TRUE),"""")"),"")</f>
        <v/>
      </c>
      <c r="U1512" s="47"/>
      <c r="V1512" s="47"/>
      <c r="W1512" s="47"/>
      <c r="X1512" s="46" t="str">
        <f>IFERROR(__xludf.DUMMYFUNCTION("if(T1512="""","""",if($S1512,""Not aligned w/ a specific learning goal."",T1512&amp;"": ""&amp;vlookup(to_text(T1512),'1.Learning-Goals'!$A$3:$B$100,2,FALSE)))"),"")</f>
        <v/>
      </c>
      <c r="Y1512" s="46" t="str">
        <f>IFERROR(__xludf.DUMMYFUNCTION("if(U1512="""","""",if($S1512,""Not aligned w/ a specific learning goal."",U1512&amp;"": ""&amp;vlookup(to_text(U1512),'1.Learning-Goals'!$A$3:$B$100,2,FALSE)))"),"")</f>
        <v/>
      </c>
      <c r="Z1512" s="46" t="str">
        <f>IFERROR(__xludf.DUMMYFUNCTION("if(V1512="""","""",if($S1512,""Not aligned w/ a specific learning goal."",V1512&amp;"": ""&amp;vlookup(to_text(V1512),'1.Learning-Goals'!$A$3:$B$100,2,FALSE)))"),"")</f>
        <v/>
      </c>
      <c r="AA1512" s="46" t="str">
        <f>IFERROR(__xludf.DUMMYFUNCTION("if(W1512="""","""",if($S1512,""Not aligned w/ a specific learning goal."",W1512&amp;"": ""&amp;vlookup(to_text(W1512),'1.Learning-Goals'!$A$3:$B$100,2,FALSE)))"),"")</f>
        <v/>
      </c>
      <c r="AB1512" s="48"/>
      <c r="AC1512" s="48"/>
      <c r="AD1512" s="48"/>
      <c r="AE1512" s="48"/>
      <c r="AF1512" s="48"/>
      <c r="AG1512" s="48"/>
      <c r="AH1512" s="48"/>
      <c r="AI1512" s="48"/>
    </row>
    <row r="1513" ht="15.75" customHeight="1">
      <c r="A1513" s="41"/>
      <c r="B1513" s="42" t="str">
        <f t="shared" si="1"/>
        <v/>
      </c>
      <c r="C1513" s="52"/>
      <c r="D1513" s="53"/>
      <c r="E1513" s="53"/>
      <c r="F1513" s="52"/>
      <c r="G1513" s="53"/>
      <c r="H1513" s="54"/>
      <c r="I1513" s="53"/>
      <c r="J1513" s="53"/>
      <c r="K1513" s="53"/>
      <c r="L1513" s="53"/>
      <c r="M1513" s="53"/>
      <c r="N1513" s="53"/>
      <c r="O1513" s="52"/>
      <c r="P1513" s="52"/>
      <c r="Q1513" s="52"/>
      <c r="R1513" s="46" t="str">
        <f>IFERROR(__xludf.DUMMYFUNCTION("if(isblank($A1513),"""",REGEXREPLACE($A1513,   "",?(\d),?"",  ""$1""&amp;""-""&amp;$H1513))"),"")</f>
        <v/>
      </c>
      <c r="S1513" s="47" t="b">
        <f t="shared" si="2"/>
        <v>0</v>
      </c>
      <c r="T1513" s="47" t="str">
        <f>IFERROR(__xludf.DUMMYFUNCTION("iferror(split(A1513,"","",TRUE,TRUE),"""")"),"")</f>
        <v/>
      </c>
      <c r="U1513" s="47"/>
      <c r="V1513" s="47"/>
      <c r="W1513" s="47"/>
      <c r="X1513" s="46" t="str">
        <f>IFERROR(__xludf.DUMMYFUNCTION("if(T1513="""","""",if($S1513,""Not aligned w/ a specific learning goal."",T1513&amp;"": ""&amp;vlookup(to_text(T1513),'1.Learning-Goals'!$A$3:$B$100,2,FALSE)))"),"")</f>
        <v/>
      </c>
      <c r="Y1513" s="46" t="str">
        <f>IFERROR(__xludf.DUMMYFUNCTION("if(U1513="""","""",if($S1513,""Not aligned w/ a specific learning goal."",U1513&amp;"": ""&amp;vlookup(to_text(U1513),'1.Learning-Goals'!$A$3:$B$100,2,FALSE)))"),"")</f>
        <v/>
      </c>
      <c r="Z1513" s="46" t="str">
        <f>IFERROR(__xludf.DUMMYFUNCTION("if(V1513="""","""",if($S1513,""Not aligned w/ a specific learning goal."",V1513&amp;"": ""&amp;vlookup(to_text(V1513),'1.Learning-Goals'!$A$3:$B$100,2,FALSE)))"),"")</f>
        <v/>
      </c>
      <c r="AA1513" s="46" t="str">
        <f>IFERROR(__xludf.DUMMYFUNCTION("if(W1513="""","""",if($S1513,""Not aligned w/ a specific learning goal."",W1513&amp;"": ""&amp;vlookup(to_text(W1513),'1.Learning-Goals'!$A$3:$B$100,2,FALSE)))"),"")</f>
        <v/>
      </c>
      <c r="AB1513" s="48"/>
      <c r="AC1513" s="48"/>
      <c r="AD1513" s="48"/>
      <c r="AE1513" s="48"/>
      <c r="AF1513" s="48"/>
      <c r="AG1513" s="48"/>
      <c r="AH1513" s="48"/>
      <c r="AI1513" s="48"/>
    </row>
    <row r="1514" ht="15.75" customHeight="1">
      <c r="A1514" s="41"/>
      <c r="B1514" s="42" t="str">
        <f t="shared" si="1"/>
        <v/>
      </c>
      <c r="C1514" s="52"/>
      <c r="D1514" s="53"/>
      <c r="E1514" s="53"/>
      <c r="F1514" s="52"/>
      <c r="G1514" s="53"/>
      <c r="H1514" s="54"/>
      <c r="I1514" s="53"/>
      <c r="J1514" s="53"/>
      <c r="K1514" s="53"/>
      <c r="L1514" s="53"/>
      <c r="M1514" s="53"/>
      <c r="N1514" s="53"/>
      <c r="O1514" s="52"/>
      <c r="P1514" s="52"/>
      <c r="Q1514" s="52"/>
      <c r="R1514" s="46" t="str">
        <f>IFERROR(__xludf.DUMMYFUNCTION("if(isblank($A1514),"""",REGEXREPLACE($A1514,   "",?(\d),?"",  ""$1""&amp;""-""&amp;$H1514))"),"")</f>
        <v/>
      </c>
      <c r="S1514" s="47" t="b">
        <f t="shared" si="2"/>
        <v>0</v>
      </c>
      <c r="T1514" s="47" t="str">
        <f>IFERROR(__xludf.DUMMYFUNCTION("iferror(split(A1514,"","",TRUE,TRUE),"""")"),"")</f>
        <v/>
      </c>
      <c r="U1514" s="47"/>
      <c r="V1514" s="47"/>
      <c r="W1514" s="47"/>
      <c r="X1514" s="46" t="str">
        <f>IFERROR(__xludf.DUMMYFUNCTION("if(T1514="""","""",if($S1514,""Not aligned w/ a specific learning goal."",T1514&amp;"": ""&amp;vlookup(to_text(T1514),'1.Learning-Goals'!$A$3:$B$100,2,FALSE)))"),"")</f>
        <v/>
      </c>
      <c r="Y1514" s="46" t="str">
        <f>IFERROR(__xludf.DUMMYFUNCTION("if(U1514="""","""",if($S1514,""Not aligned w/ a specific learning goal."",U1514&amp;"": ""&amp;vlookup(to_text(U1514),'1.Learning-Goals'!$A$3:$B$100,2,FALSE)))"),"")</f>
        <v/>
      </c>
      <c r="Z1514" s="46" t="str">
        <f>IFERROR(__xludf.DUMMYFUNCTION("if(V1514="""","""",if($S1514,""Not aligned w/ a specific learning goal."",V1514&amp;"": ""&amp;vlookup(to_text(V1514),'1.Learning-Goals'!$A$3:$B$100,2,FALSE)))"),"")</f>
        <v/>
      </c>
      <c r="AA1514" s="46" t="str">
        <f>IFERROR(__xludf.DUMMYFUNCTION("if(W1514="""","""",if($S1514,""Not aligned w/ a specific learning goal."",W1514&amp;"": ""&amp;vlookup(to_text(W1514),'1.Learning-Goals'!$A$3:$B$100,2,FALSE)))"),"")</f>
        <v/>
      </c>
      <c r="AB1514" s="48"/>
      <c r="AC1514" s="48"/>
      <c r="AD1514" s="48"/>
      <c r="AE1514" s="48"/>
      <c r="AF1514" s="48"/>
      <c r="AG1514" s="48"/>
      <c r="AH1514" s="48"/>
      <c r="AI1514" s="48"/>
    </row>
    <row r="1515" ht="15.75" customHeight="1">
      <c r="A1515" s="41"/>
      <c r="B1515" s="42" t="str">
        <f t="shared" si="1"/>
        <v/>
      </c>
      <c r="C1515" s="52"/>
      <c r="D1515" s="53"/>
      <c r="E1515" s="53"/>
      <c r="F1515" s="52"/>
      <c r="G1515" s="53"/>
      <c r="H1515" s="54"/>
      <c r="I1515" s="53"/>
      <c r="J1515" s="53"/>
      <c r="K1515" s="53"/>
      <c r="L1515" s="53"/>
      <c r="M1515" s="53"/>
      <c r="N1515" s="53"/>
      <c r="O1515" s="52"/>
      <c r="P1515" s="52"/>
      <c r="Q1515" s="52"/>
      <c r="R1515" s="46" t="str">
        <f>IFERROR(__xludf.DUMMYFUNCTION("if(isblank($A1515),"""",REGEXREPLACE($A1515,   "",?(\d),?"",  ""$1""&amp;""-""&amp;$H1515))"),"")</f>
        <v/>
      </c>
      <c r="S1515" s="47" t="b">
        <f t="shared" si="2"/>
        <v>0</v>
      </c>
      <c r="T1515" s="47" t="str">
        <f>IFERROR(__xludf.DUMMYFUNCTION("iferror(split(A1515,"","",TRUE,TRUE),"""")"),"")</f>
        <v/>
      </c>
      <c r="U1515" s="47"/>
      <c r="V1515" s="47"/>
      <c r="W1515" s="47"/>
      <c r="X1515" s="46" t="str">
        <f>IFERROR(__xludf.DUMMYFUNCTION("if(T1515="""","""",if($S1515,""Not aligned w/ a specific learning goal."",T1515&amp;"": ""&amp;vlookup(to_text(T1515),'1.Learning-Goals'!$A$3:$B$100,2,FALSE)))"),"")</f>
        <v/>
      </c>
      <c r="Y1515" s="46" t="str">
        <f>IFERROR(__xludf.DUMMYFUNCTION("if(U1515="""","""",if($S1515,""Not aligned w/ a specific learning goal."",U1515&amp;"": ""&amp;vlookup(to_text(U1515),'1.Learning-Goals'!$A$3:$B$100,2,FALSE)))"),"")</f>
        <v/>
      </c>
      <c r="Z1515" s="46" t="str">
        <f>IFERROR(__xludf.DUMMYFUNCTION("if(V1515="""","""",if($S1515,""Not aligned w/ a specific learning goal."",V1515&amp;"": ""&amp;vlookup(to_text(V1515),'1.Learning-Goals'!$A$3:$B$100,2,FALSE)))"),"")</f>
        <v/>
      </c>
      <c r="AA1515" s="46" t="str">
        <f>IFERROR(__xludf.DUMMYFUNCTION("if(W1515="""","""",if($S1515,""Not aligned w/ a specific learning goal."",W1515&amp;"": ""&amp;vlookup(to_text(W1515),'1.Learning-Goals'!$A$3:$B$100,2,FALSE)))"),"")</f>
        <v/>
      </c>
      <c r="AB1515" s="48"/>
      <c r="AC1515" s="48"/>
      <c r="AD1515" s="48"/>
      <c r="AE1515" s="48"/>
      <c r="AF1515" s="48"/>
      <c r="AG1515" s="48"/>
      <c r="AH1515" s="48"/>
      <c r="AI1515" s="48"/>
    </row>
    <row r="1516" ht="15.75" customHeight="1">
      <c r="A1516" s="41"/>
      <c r="B1516" s="42" t="str">
        <f t="shared" si="1"/>
        <v/>
      </c>
      <c r="C1516" s="52"/>
      <c r="D1516" s="53"/>
      <c r="E1516" s="53"/>
      <c r="F1516" s="52"/>
      <c r="G1516" s="53"/>
      <c r="H1516" s="54"/>
      <c r="I1516" s="53"/>
      <c r="J1516" s="53"/>
      <c r="K1516" s="53"/>
      <c r="L1516" s="53"/>
      <c r="M1516" s="53"/>
      <c r="N1516" s="53"/>
      <c r="O1516" s="52"/>
      <c r="P1516" s="52"/>
      <c r="Q1516" s="52"/>
      <c r="R1516" s="46" t="str">
        <f>IFERROR(__xludf.DUMMYFUNCTION("if(isblank($A1516),"""",REGEXREPLACE($A1516,   "",?(\d),?"",  ""$1""&amp;""-""&amp;$H1516))"),"")</f>
        <v/>
      </c>
      <c r="S1516" s="47" t="b">
        <f t="shared" si="2"/>
        <v>0</v>
      </c>
      <c r="T1516" s="47" t="str">
        <f>IFERROR(__xludf.DUMMYFUNCTION("iferror(split(A1516,"","",TRUE,TRUE),"""")"),"")</f>
        <v/>
      </c>
      <c r="U1516" s="47"/>
      <c r="V1516" s="47"/>
      <c r="W1516" s="47"/>
      <c r="X1516" s="46" t="str">
        <f>IFERROR(__xludf.DUMMYFUNCTION("if(T1516="""","""",if($S1516,""Not aligned w/ a specific learning goal."",T1516&amp;"": ""&amp;vlookup(to_text(T1516),'1.Learning-Goals'!$A$3:$B$100,2,FALSE)))"),"")</f>
        <v/>
      </c>
      <c r="Y1516" s="46" t="str">
        <f>IFERROR(__xludf.DUMMYFUNCTION("if(U1516="""","""",if($S1516,""Not aligned w/ a specific learning goal."",U1516&amp;"": ""&amp;vlookup(to_text(U1516),'1.Learning-Goals'!$A$3:$B$100,2,FALSE)))"),"")</f>
        <v/>
      </c>
      <c r="Z1516" s="46" t="str">
        <f>IFERROR(__xludf.DUMMYFUNCTION("if(V1516="""","""",if($S1516,""Not aligned w/ a specific learning goal."",V1516&amp;"": ""&amp;vlookup(to_text(V1516),'1.Learning-Goals'!$A$3:$B$100,2,FALSE)))"),"")</f>
        <v/>
      </c>
      <c r="AA1516" s="46" t="str">
        <f>IFERROR(__xludf.DUMMYFUNCTION("if(W1516="""","""",if($S1516,""Not aligned w/ a specific learning goal."",W1516&amp;"": ""&amp;vlookup(to_text(W1516),'1.Learning-Goals'!$A$3:$B$100,2,FALSE)))"),"")</f>
        <v/>
      </c>
      <c r="AB1516" s="48"/>
      <c r="AC1516" s="48"/>
      <c r="AD1516" s="48"/>
      <c r="AE1516" s="48"/>
      <c r="AF1516" s="48"/>
      <c r="AG1516" s="48"/>
      <c r="AH1516" s="48"/>
      <c r="AI1516" s="48"/>
    </row>
    <row r="1517" ht="15.75" customHeight="1">
      <c r="A1517" s="41"/>
      <c r="B1517" s="42" t="str">
        <f t="shared" si="1"/>
        <v/>
      </c>
      <c r="C1517" s="52"/>
      <c r="D1517" s="53"/>
      <c r="E1517" s="53"/>
      <c r="F1517" s="52"/>
      <c r="G1517" s="53"/>
      <c r="H1517" s="54"/>
      <c r="I1517" s="53"/>
      <c r="J1517" s="53"/>
      <c r="K1517" s="53"/>
      <c r="L1517" s="53"/>
      <c r="M1517" s="53"/>
      <c r="N1517" s="53"/>
      <c r="O1517" s="52"/>
      <c r="P1517" s="52"/>
      <c r="Q1517" s="52"/>
      <c r="R1517" s="46" t="str">
        <f>IFERROR(__xludf.DUMMYFUNCTION("if(isblank($A1517),"""",REGEXREPLACE($A1517,   "",?(\d),?"",  ""$1""&amp;""-""&amp;$H1517))"),"")</f>
        <v/>
      </c>
      <c r="S1517" s="47" t="b">
        <f t="shared" si="2"/>
        <v>0</v>
      </c>
      <c r="T1517" s="47" t="str">
        <f>IFERROR(__xludf.DUMMYFUNCTION("iferror(split(A1517,"","",TRUE,TRUE),"""")"),"")</f>
        <v/>
      </c>
      <c r="U1517" s="47"/>
      <c r="V1517" s="47"/>
      <c r="W1517" s="47"/>
      <c r="X1517" s="46" t="str">
        <f>IFERROR(__xludf.DUMMYFUNCTION("if(T1517="""","""",if($S1517,""Not aligned w/ a specific learning goal."",T1517&amp;"": ""&amp;vlookup(to_text(T1517),'1.Learning-Goals'!$A$3:$B$100,2,FALSE)))"),"")</f>
        <v/>
      </c>
      <c r="Y1517" s="46" t="str">
        <f>IFERROR(__xludf.DUMMYFUNCTION("if(U1517="""","""",if($S1517,""Not aligned w/ a specific learning goal."",U1517&amp;"": ""&amp;vlookup(to_text(U1517),'1.Learning-Goals'!$A$3:$B$100,2,FALSE)))"),"")</f>
        <v/>
      </c>
      <c r="Z1517" s="46" t="str">
        <f>IFERROR(__xludf.DUMMYFUNCTION("if(V1517="""","""",if($S1517,""Not aligned w/ a specific learning goal."",V1517&amp;"": ""&amp;vlookup(to_text(V1517),'1.Learning-Goals'!$A$3:$B$100,2,FALSE)))"),"")</f>
        <v/>
      </c>
      <c r="AA1517" s="46" t="str">
        <f>IFERROR(__xludf.DUMMYFUNCTION("if(W1517="""","""",if($S1517,""Not aligned w/ a specific learning goal."",W1517&amp;"": ""&amp;vlookup(to_text(W1517),'1.Learning-Goals'!$A$3:$B$100,2,FALSE)))"),"")</f>
        <v/>
      </c>
      <c r="AB1517" s="48"/>
      <c r="AC1517" s="48"/>
      <c r="AD1517" s="48"/>
      <c r="AE1517" s="48"/>
      <c r="AF1517" s="48"/>
      <c r="AG1517" s="48"/>
      <c r="AH1517" s="48"/>
      <c r="AI1517" s="48"/>
    </row>
    <row r="1518" ht="15.75" customHeight="1">
      <c r="A1518" s="41"/>
      <c r="B1518" s="42" t="str">
        <f t="shared" si="1"/>
        <v/>
      </c>
      <c r="C1518" s="52"/>
      <c r="D1518" s="53"/>
      <c r="E1518" s="53"/>
      <c r="F1518" s="52"/>
      <c r="G1518" s="53"/>
      <c r="H1518" s="54"/>
      <c r="I1518" s="53"/>
      <c r="J1518" s="53"/>
      <c r="K1518" s="53"/>
      <c r="L1518" s="53"/>
      <c r="M1518" s="53"/>
      <c r="N1518" s="53"/>
      <c r="O1518" s="52"/>
      <c r="P1518" s="52"/>
      <c r="Q1518" s="52"/>
      <c r="R1518" s="46" t="str">
        <f>IFERROR(__xludf.DUMMYFUNCTION("if(isblank($A1518),"""",REGEXREPLACE($A1518,   "",?(\d),?"",  ""$1""&amp;""-""&amp;$H1518))"),"")</f>
        <v/>
      </c>
      <c r="S1518" s="47" t="b">
        <f t="shared" si="2"/>
        <v>0</v>
      </c>
      <c r="T1518" s="47" t="str">
        <f>IFERROR(__xludf.DUMMYFUNCTION("iferror(split(A1518,"","",TRUE,TRUE),"""")"),"")</f>
        <v/>
      </c>
      <c r="U1518" s="47"/>
      <c r="V1518" s="47"/>
      <c r="W1518" s="47"/>
      <c r="X1518" s="46" t="str">
        <f>IFERROR(__xludf.DUMMYFUNCTION("if(T1518="""","""",if($S1518,""Not aligned w/ a specific learning goal."",T1518&amp;"": ""&amp;vlookup(to_text(T1518),'1.Learning-Goals'!$A$3:$B$100,2,FALSE)))"),"")</f>
        <v/>
      </c>
      <c r="Y1518" s="46" t="str">
        <f>IFERROR(__xludf.DUMMYFUNCTION("if(U1518="""","""",if($S1518,""Not aligned w/ a specific learning goal."",U1518&amp;"": ""&amp;vlookup(to_text(U1518),'1.Learning-Goals'!$A$3:$B$100,2,FALSE)))"),"")</f>
        <v/>
      </c>
      <c r="Z1518" s="46" t="str">
        <f>IFERROR(__xludf.DUMMYFUNCTION("if(V1518="""","""",if($S1518,""Not aligned w/ a specific learning goal."",V1518&amp;"": ""&amp;vlookup(to_text(V1518),'1.Learning-Goals'!$A$3:$B$100,2,FALSE)))"),"")</f>
        <v/>
      </c>
      <c r="AA1518" s="46" t="str">
        <f>IFERROR(__xludf.DUMMYFUNCTION("if(W1518="""","""",if($S1518,""Not aligned w/ a specific learning goal."",W1518&amp;"": ""&amp;vlookup(to_text(W1518),'1.Learning-Goals'!$A$3:$B$100,2,FALSE)))"),"")</f>
        <v/>
      </c>
      <c r="AB1518" s="48"/>
      <c r="AC1518" s="48"/>
      <c r="AD1518" s="48"/>
      <c r="AE1518" s="48"/>
      <c r="AF1518" s="48"/>
      <c r="AG1518" s="48"/>
      <c r="AH1518" s="48"/>
      <c r="AI1518" s="48"/>
    </row>
    <row r="1519" ht="15.75" customHeight="1">
      <c r="A1519" s="41"/>
      <c r="B1519" s="42" t="str">
        <f t="shared" si="1"/>
        <v/>
      </c>
      <c r="C1519" s="52"/>
      <c r="D1519" s="53"/>
      <c r="E1519" s="53"/>
      <c r="F1519" s="52"/>
      <c r="G1519" s="53"/>
      <c r="H1519" s="54"/>
      <c r="I1519" s="53"/>
      <c r="J1519" s="53"/>
      <c r="K1519" s="53"/>
      <c r="L1519" s="53"/>
      <c r="M1519" s="53"/>
      <c r="N1519" s="53"/>
      <c r="O1519" s="52"/>
      <c r="P1519" s="52"/>
      <c r="Q1519" s="52"/>
      <c r="R1519" s="46" t="str">
        <f>IFERROR(__xludf.DUMMYFUNCTION("if(isblank($A1519),"""",REGEXREPLACE($A1519,   "",?(\d),?"",  ""$1""&amp;""-""&amp;$H1519))"),"")</f>
        <v/>
      </c>
      <c r="S1519" s="47" t="b">
        <f t="shared" si="2"/>
        <v>0</v>
      </c>
      <c r="T1519" s="47" t="str">
        <f>IFERROR(__xludf.DUMMYFUNCTION("iferror(split(A1519,"","",TRUE,TRUE),"""")"),"")</f>
        <v/>
      </c>
      <c r="U1519" s="47"/>
      <c r="V1519" s="47"/>
      <c r="W1519" s="47"/>
      <c r="X1519" s="46" t="str">
        <f>IFERROR(__xludf.DUMMYFUNCTION("if(T1519="""","""",if($S1519,""Not aligned w/ a specific learning goal."",T1519&amp;"": ""&amp;vlookup(to_text(T1519),'1.Learning-Goals'!$A$3:$B$100,2,FALSE)))"),"")</f>
        <v/>
      </c>
      <c r="Y1519" s="46" t="str">
        <f>IFERROR(__xludf.DUMMYFUNCTION("if(U1519="""","""",if($S1519,""Not aligned w/ a specific learning goal."",U1519&amp;"": ""&amp;vlookup(to_text(U1519),'1.Learning-Goals'!$A$3:$B$100,2,FALSE)))"),"")</f>
        <v/>
      </c>
      <c r="Z1519" s="46" t="str">
        <f>IFERROR(__xludf.DUMMYFUNCTION("if(V1519="""","""",if($S1519,""Not aligned w/ a specific learning goal."",V1519&amp;"": ""&amp;vlookup(to_text(V1519),'1.Learning-Goals'!$A$3:$B$100,2,FALSE)))"),"")</f>
        <v/>
      </c>
      <c r="AA1519" s="46" t="str">
        <f>IFERROR(__xludf.DUMMYFUNCTION("if(W1519="""","""",if($S1519,""Not aligned w/ a specific learning goal."",W1519&amp;"": ""&amp;vlookup(to_text(W1519),'1.Learning-Goals'!$A$3:$B$100,2,FALSE)))"),"")</f>
        <v/>
      </c>
      <c r="AB1519" s="48"/>
      <c r="AC1519" s="48"/>
      <c r="AD1519" s="48"/>
      <c r="AE1519" s="48"/>
      <c r="AF1519" s="48"/>
      <c r="AG1519" s="48"/>
      <c r="AH1519" s="48"/>
      <c r="AI1519" s="48"/>
    </row>
    <row r="1520" ht="15.75" customHeight="1">
      <c r="A1520" s="41"/>
      <c r="B1520" s="42" t="str">
        <f t="shared" si="1"/>
        <v/>
      </c>
      <c r="C1520" s="52"/>
      <c r="D1520" s="53"/>
      <c r="E1520" s="53"/>
      <c r="F1520" s="52"/>
      <c r="G1520" s="53"/>
      <c r="H1520" s="54"/>
      <c r="I1520" s="53"/>
      <c r="J1520" s="53"/>
      <c r="K1520" s="53"/>
      <c r="L1520" s="53"/>
      <c r="M1520" s="53"/>
      <c r="N1520" s="53"/>
      <c r="O1520" s="52"/>
      <c r="P1520" s="52"/>
      <c r="Q1520" s="52"/>
      <c r="R1520" s="46" t="str">
        <f>IFERROR(__xludf.DUMMYFUNCTION("if(isblank($A1520),"""",REGEXREPLACE($A1520,   "",?(\d),?"",  ""$1""&amp;""-""&amp;$H1520))"),"")</f>
        <v/>
      </c>
      <c r="S1520" s="47" t="b">
        <f t="shared" si="2"/>
        <v>0</v>
      </c>
      <c r="T1520" s="47" t="str">
        <f>IFERROR(__xludf.DUMMYFUNCTION("iferror(split(A1520,"","",TRUE,TRUE),"""")"),"")</f>
        <v/>
      </c>
      <c r="U1520" s="47"/>
      <c r="V1520" s="47"/>
      <c r="W1520" s="47"/>
      <c r="X1520" s="46" t="str">
        <f>IFERROR(__xludf.DUMMYFUNCTION("if(T1520="""","""",if($S1520,""Not aligned w/ a specific learning goal."",T1520&amp;"": ""&amp;vlookup(to_text(T1520),'1.Learning-Goals'!$A$3:$B$100,2,FALSE)))"),"")</f>
        <v/>
      </c>
      <c r="Y1520" s="46" t="str">
        <f>IFERROR(__xludf.DUMMYFUNCTION("if(U1520="""","""",if($S1520,""Not aligned w/ a specific learning goal."",U1520&amp;"": ""&amp;vlookup(to_text(U1520),'1.Learning-Goals'!$A$3:$B$100,2,FALSE)))"),"")</f>
        <v/>
      </c>
      <c r="Z1520" s="46" t="str">
        <f>IFERROR(__xludf.DUMMYFUNCTION("if(V1520="""","""",if($S1520,""Not aligned w/ a specific learning goal."",V1520&amp;"": ""&amp;vlookup(to_text(V1520),'1.Learning-Goals'!$A$3:$B$100,2,FALSE)))"),"")</f>
        <v/>
      </c>
      <c r="AA1520" s="46" t="str">
        <f>IFERROR(__xludf.DUMMYFUNCTION("if(W1520="""","""",if($S1520,""Not aligned w/ a specific learning goal."",W1520&amp;"": ""&amp;vlookup(to_text(W1520),'1.Learning-Goals'!$A$3:$B$100,2,FALSE)))"),"")</f>
        <v/>
      </c>
      <c r="AB1520" s="48"/>
      <c r="AC1520" s="48"/>
      <c r="AD1520" s="48"/>
      <c r="AE1520" s="48"/>
      <c r="AF1520" s="48"/>
      <c r="AG1520" s="48"/>
      <c r="AH1520" s="48"/>
      <c r="AI1520" s="48"/>
    </row>
    <row r="1521" ht="15.75" customHeight="1">
      <c r="A1521" s="41"/>
      <c r="B1521" s="42" t="str">
        <f t="shared" si="1"/>
        <v/>
      </c>
      <c r="C1521" s="52"/>
      <c r="D1521" s="53"/>
      <c r="E1521" s="53"/>
      <c r="F1521" s="52"/>
      <c r="G1521" s="53"/>
      <c r="H1521" s="54"/>
      <c r="I1521" s="53"/>
      <c r="J1521" s="53"/>
      <c r="K1521" s="53"/>
      <c r="L1521" s="53"/>
      <c r="M1521" s="53"/>
      <c r="N1521" s="53"/>
      <c r="O1521" s="52"/>
      <c r="P1521" s="52"/>
      <c r="Q1521" s="52"/>
      <c r="R1521" s="46" t="str">
        <f>IFERROR(__xludf.DUMMYFUNCTION("if(isblank($A1521),"""",REGEXREPLACE($A1521,   "",?(\d),?"",  ""$1""&amp;""-""&amp;$H1521))"),"")</f>
        <v/>
      </c>
      <c r="S1521" s="47" t="b">
        <f t="shared" si="2"/>
        <v>0</v>
      </c>
      <c r="T1521" s="47" t="str">
        <f>IFERROR(__xludf.DUMMYFUNCTION("iferror(split(A1521,"","",TRUE,TRUE),"""")"),"")</f>
        <v/>
      </c>
      <c r="U1521" s="47"/>
      <c r="V1521" s="47"/>
      <c r="W1521" s="47"/>
      <c r="X1521" s="46" t="str">
        <f>IFERROR(__xludf.DUMMYFUNCTION("if(T1521="""","""",if($S1521,""Not aligned w/ a specific learning goal."",T1521&amp;"": ""&amp;vlookup(to_text(T1521),'1.Learning-Goals'!$A$3:$B$100,2,FALSE)))"),"")</f>
        <v/>
      </c>
      <c r="Y1521" s="46" t="str">
        <f>IFERROR(__xludf.DUMMYFUNCTION("if(U1521="""","""",if($S1521,""Not aligned w/ a specific learning goal."",U1521&amp;"": ""&amp;vlookup(to_text(U1521),'1.Learning-Goals'!$A$3:$B$100,2,FALSE)))"),"")</f>
        <v/>
      </c>
      <c r="Z1521" s="46" t="str">
        <f>IFERROR(__xludf.DUMMYFUNCTION("if(V1521="""","""",if($S1521,""Not aligned w/ a specific learning goal."",V1521&amp;"": ""&amp;vlookup(to_text(V1521),'1.Learning-Goals'!$A$3:$B$100,2,FALSE)))"),"")</f>
        <v/>
      </c>
      <c r="AA1521" s="46" t="str">
        <f>IFERROR(__xludf.DUMMYFUNCTION("if(W1521="""","""",if($S1521,""Not aligned w/ a specific learning goal."",W1521&amp;"": ""&amp;vlookup(to_text(W1521),'1.Learning-Goals'!$A$3:$B$100,2,FALSE)))"),"")</f>
        <v/>
      </c>
      <c r="AB1521" s="48"/>
      <c r="AC1521" s="48"/>
      <c r="AD1521" s="48"/>
      <c r="AE1521" s="48"/>
      <c r="AF1521" s="48"/>
      <c r="AG1521" s="48"/>
      <c r="AH1521" s="48"/>
      <c r="AI1521" s="48"/>
    </row>
    <row r="1522" ht="15.75" customHeight="1">
      <c r="A1522" s="41"/>
      <c r="B1522" s="42" t="str">
        <f t="shared" si="1"/>
        <v/>
      </c>
      <c r="C1522" s="52"/>
      <c r="D1522" s="53"/>
      <c r="E1522" s="53"/>
      <c r="F1522" s="52"/>
      <c r="G1522" s="53"/>
      <c r="H1522" s="54"/>
      <c r="I1522" s="53"/>
      <c r="J1522" s="53"/>
      <c r="K1522" s="53"/>
      <c r="L1522" s="53"/>
      <c r="M1522" s="53"/>
      <c r="N1522" s="53"/>
      <c r="O1522" s="52"/>
      <c r="P1522" s="52"/>
      <c r="Q1522" s="52"/>
      <c r="R1522" s="46" t="str">
        <f>IFERROR(__xludf.DUMMYFUNCTION("if(isblank($A1522),"""",REGEXREPLACE($A1522,   "",?(\d),?"",  ""$1""&amp;""-""&amp;$H1522))"),"")</f>
        <v/>
      </c>
      <c r="S1522" s="47" t="b">
        <f t="shared" si="2"/>
        <v>0</v>
      </c>
      <c r="T1522" s="47" t="str">
        <f>IFERROR(__xludf.DUMMYFUNCTION("iferror(split(A1522,"","",TRUE,TRUE),"""")"),"")</f>
        <v/>
      </c>
      <c r="U1522" s="47"/>
      <c r="V1522" s="47"/>
      <c r="W1522" s="47"/>
      <c r="X1522" s="46" t="str">
        <f>IFERROR(__xludf.DUMMYFUNCTION("if(T1522="""","""",if($S1522,""Not aligned w/ a specific learning goal."",T1522&amp;"": ""&amp;vlookup(to_text(T1522),'1.Learning-Goals'!$A$3:$B$100,2,FALSE)))"),"")</f>
        <v/>
      </c>
      <c r="Y1522" s="46" t="str">
        <f>IFERROR(__xludf.DUMMYFUNCTION("if(U1522="""","""",if($S1522,""Not aligned w/ a specific learning goal."",U1522&amp;"": ""&amp;vlookup(to_text(U1522),'1.Learning-Goals'!$A$3:$B$100,2,FALSE)))"),"")</f>
        <v/>
      </c>
      <c r="Z1522" s="46" t="str">
        <f>IFERROR(__xludf.DUMMYFUNCTION("if(V1522="""","""",if($S1522,""Not aligned w/ a specific learning goal."",V1522&amp;"": ""&amp;vlookup(to_text(V1522),'1.Learning-Goals'!$A$3:$B$100,2,FALSE)))"),"")</f>
        <v/>
      </c>
      <c r="AA1522" s="46" t="str">
        <f>IFERROR(__xludf.DUMMYFUNCTION("if(W1522="""","""",if($S1522,""Not aligned w/ a specific learning goal."",W1522&amp;"": ""&amp;vlookup(to_text(W1522),'1.Learning-Goals'!$A$3:$B$100,2,FALSE)))"),"")</f>
        <v/>
      </c>
      <c r="AB1522" s="48"/>
      <c r="AC1522" s="48"/>
      <c r="AD1522" s="48"/>
      <c r="AE1522" s="48"/>
      <c r="AF1522" s="48"/>
      <c r="AG1522" s="48"/>
      <c r="AH1522" s="48"/>
      <c r="AI1522" s="48"/>
    </row>
    <row r="1523" ht="15.75" customHeight="1">
      <c r="A1523" s="41"/>
      <c r="B1523" s="42" t="str">
        <f t="shared" si="1"/>
        <v/>
      </c>
      <c r="C1523" s="52"/>
      <c r="D1523" s="53"/>
      <c r="E1523" s="53"/>
      <c r="F1523" s="52"/>
      <c r="G1523" s="53"/>
      <c r="H1523" s="54"/>
      <c r="I1523" s="53"/>
      <c r="J1523" s="53"/>
      <c r="K1523" s="53"/>
      <c r="L1523" s="53"/>
      <c r="M1523" s="53"/>
      <c r="N1523" s="53"/>
      <c r="O1523" s="52"/>
      <c r="P1523" s="52"/>
      <c r="Q1523" s="52"/>
      <c r="R1523" s="46" t="str">
        <f>IFERROR(__xludf.DUMMYFUNCTION("if(isblank($A1523),"""",REGEXREPLACE($A1523,   "",?(\d),?"",  ""$1""&amp;""-""&amp;$H1523))"),"")</f>
        <v/>
      </c>
      <c r="S1523" s="47" t="b">
        <f t="shared" si="2"/>
        <v>0</v>
      </c>
      <c r="T1523" s="47" t="str">
        <f>IFERROR(__xludf.DUMMYFUNCTION("iferror(split(A1523,"","",TRUE,TRUE),"""")"),"")</f>
        <v/>
      </c>
      <c r="U1523" s="47"/>
      <c r="V1523" s="47"/>
      <c r="W1523" s="47"/>
      <c r="X1523" s="46" t="str">
        <f>IFERROR(__xludf.DUMMYFUNCTION("if(T1523="""","""",if($S1523,""Not aligned w/ a specific learning goal."",T1523&amp;"": ""&amp;vlookup(to_text(T1523),'1.Learning-Goals'!$A$3:$B$100,2,FALSE)))"),"")</f>
        <v/>
      </c>
      <c r="Y1523" s="46" t="str">
        <f>IFERROR(__xludf.DUMMYFUNCTION("if(U1523="""","""",if($S1523,""Not aligned w/ a specific learning goal."",U1523&amp;"": ""&amp;vlookup(to_text(U1523),'1.Learning-Goals'!$A$3:$B$100,2,FALSE)))"),"")</f>
        <v/>
      </c>
      <c r="Z1523" s="46" t="str">
        <f>IFERROR(__xludf.DUMMYFUNCTION("if(V1523="""","""",if($S1523,""Not aligned w/ a specific learning goal."",V1523&amp;"": ""&amp;vlookup(to_text(V1523),'1.Learning-Goals'!$A$3:$B$100,2,FALSE)))"),"")</f>
        <v/>
      </c>
      <c r="AA1523" s="46" t="str">
        <f>IFERROR(__xludf.DUMMYFUNCTION("if(W1523="""","""",if($S1523,""Not aligned w/ a specific learning goal."",W1523&amp;"": ""&amp;vlookup(to_text(W1523),'1.Learning-Goals'!$A$3:$B$100,2,FALSE)))"),"")</f>
        <v/>
      </c>
      <c r="AB1523" s="48"/>
      <c r="AC1523" s="48"/>
      <c r="AD1523" s="48"/>
      <c r="AE1523" s="48"/>
      <c r="AF1523" s="48"/>
      <c r="AG1523" s="48"/>
      <c r="AH1523" s="48"/>
      <c r="AI1523" s="48"/>
    </row>
    <row r="1524" ht="15.75" customHeight="1">
      <c r="A1524" s="41"/>
      <c r="B1524" s="42" t="str">
        <f t="shared" si="1"/>
        <v/>
      </c>
      <c r="C1524" s="52"/>
      <c r="D1524" s="53"/>
      <c r="E1524" s="53"/>
      <c r="F1524" s="52"/>
      <c r="G1524" s="53"/>
      <c r="H1524" s="54"/>
      <c r="I1524" s="53"/>
      <c r="J1524" s="53"/>
      <c r="K1524" s="53"/>
      <c r="L1524" s="53"/>
      <c r="M1524" s="53"/>
      <c r="N1524" s="53"/>
      <c r="O1524" s="52"/>
      <c r="P1524" s="52"/>
      <c r="Q1524" s="52"/>
      <c r="R1524" s="46" t="str">
        <f>IFERROR(__xludf.DUMMYFUNCTION("if(isblank($A1524),"""",REGEXREPLACE($A1524,   "",?(\d),?"",  ""$1""&amp;""-""&amp;$H1524))"),"")</f>
        <v/>
      </c>
      <c r="S1524" s="47" t="b">
        <f t="shared" si="2"/>
        <v>0</v>
      </c>
      <c r="T1524" s="47" t="str">
        <f>IFERROR(__xludf.DUMMYFUNCTION("iferror(split(A1524,"","",TRUE,TRUE),"""")"),"")</f>
        <v/>
      </c>
      <c r="U1524" s="47"/>
      <c r="V1524" s="47"/>
      <c r="W1524" s="47"/>
      <c r="X1524" s="46" t="str">
        <f>IFERROR(__xludf.DUMMYFUNCTION("if(T1524="""","""",if($S1524,""Not aligned w/ a specific learning goal."",T1524&amp;"": ""&amp;vlookup(to_text(T1524),'1.Learning-Goals'!$A$3:$B$100,2,FALSE)))"),"")</f>
        <v/>
      </c>
      <c r="Y1524" s="46" t="str">
        <f>IFERROR(__xludf.DUMMYFUNCTION("if(U1524="""","""",if($S1524,""Not aligned w/ a specific learning goal."",U1524&amp;"": ""&amp;vlookup(to_text(U1524),'1.Learning-Goals'!$A$3:$B$100,2,FALSE)))"),"")</f>
        <v/>
      </c>
      <c r="Z1524" s="46" t="str">
        <f>IFERROR(__xludf.DUMMYFUNCTION("if(V1524="""","""",if($S1524,""Not aligned w/ a specific learning goal."",V1524&amp;"": ""&amp;vlookup(to_text(V1524),'1.Learning-Goals'!$A$3:$B$100,2,FALSE)))"),"")</f>
        <v/>
      </c>
      <c r="AA1524" s="46" t="str">
        <f>IFERROR(__xludf.DUMMYFUNCTION("if(W1524="""","""",if($S1524,""Not aligned w/ a specific learning goal."",W1524&amp;"": ""&amp;vlookup(to_text(W1524),'1.Learning-Goals'!$A$3:$B$100,2,FALSE)))"),"")</f>
        <v/>
      </c>
      <c r="AB1524" s="48"/>
      <c r="AC1524" s="48"/>
      <c r="AD1524" s="48"/>
      <c r="AE1524" s="48"/>
      <c r="AF1524" s="48"/>
      <c r="AG1524" s="48"/>
      <c r="AH1524" s="48"/>
      <c r="AI1524" s="48"/>
    </row>
    <row r="1525" ht="15.75" customHeight="1">
      <c r="A1525" s="41"/>
      <c r="B1525" s="42" t="str">
        <f t="shared" si="1"/>
        <v/>
      </c>
      <c r="C1525" s="52"/>
      <c r="D1525" s="53"/>
      <c r="E1525" s="53"/>
      <c r="F1525" s="52"/>
      <c r="G1525" s="53"/>
      <c r="H1525" s="54"/>
      <c r="I1525" s="53"/>
      <c r="J1525" s="53"/>
      <c r="K1525" s="53"/>
      <c r="L1525" s="53"/>
      <c r="M1525" s="53"/>
      <c r="N1525" s="53"/>
      <c r="O1525" s="52"/>
      <c r="P1525" s="52"/>
      <c r="Q1525" s="52"/>
      <c r="R1525" s="46" t="str">
        <f>IFERROR(__xludf.DUMMYFUNCTION("if(isblank($A1525),"""",REGEXREPLACE($A1525,   "",?(\d),?"",  ""$1""&amp;""-""&amp;$H1525))"),"")</f>
        <v/>
      </c>
      <c r="S1525" s="47" t="b">
        <f t="shared" si="2"/>
        <v>0</v>
      </c>
      <c r="T1525" s="47" t="str">
        <f>IFERROR(__xludf.DUMMYFUNCTION("iferror(split(A1525,"","",TRUE,TRUE),"""")"),"")</f>
        <v/>
      </c>
      <c r="U1525" s="47"/>
      <c r="V1525" s="47"/>
      <c r="W1525" s="47"/>
      <c r="X1525" s="46" t="str">
        <f>IFERROR(__xludf.DUMMYFUNCTION("if(T1525="""","""",if($S1525,""Not aligned w/ a specific learning goal."",T1525&amp;"": ""&amp;vlookup(to_text(T1525),'1.Learning-Goals'!$A$3:$B$100,2,FALSE)))"),"")</f>
        <v/>
      </c>
      <c r="Y1525" s="46" t="str">
        <f>IFERROR(__xludf.DUMMYFUNCTION("if(U1525="""","""",if($S1525,""Not aligned w/ a specific learning goal."",U1525&amp;"": ""&amp;vlookup(to_text(U1525),'1.Learning-Goals'!$A$3:$B$100,2,FALSE)))"),"")</f>
        <v/>
      </c>
      <c r="Z1525" s="46" t="str">
        <f>IFERROR(__xludf.DUMMYFUNCTION("if(V1525="""","""",if($S1525,""Not aligned w/ a specific learning goal."",V1525&amp;"": ""&amp;vlookup(to_text(V1525),'1.Learning-Goals'!$A$3:$B$100,2,FALSE)))"),"")</f>
        <v/>
      </c>
      <c r="AA1525" s="46" t="str">
        <f>IFERROR(__xludf.DUMMYFUNCTION("if(W1525="""","""",if($S1525,""Not aligned w/ a specific learning goal."",W1525&amp;"": ""&amp;vlookup(to_text(W1525),'1.Learning-Goals'!$A$3:$B$100,2,FALSE)))"),"")</f>
        <v/>
      </c>
      <c r="AB1525" s="48"/>
      <c r="AC1525" s="48"/>
      <c r="AD1525" s="48"/>
      <c r="AE1525" s="48"/>
      <c r="AF1525" s="48"/>
      <c r="AG1525" s="48"/>
      <c r="AH1525" s="48"/>
      <c r="AI1525" s="48"/>
    </row>
    <row r="1526" ht="15.75" customHeight="1">
      <c r="A1526" s="41"/>
      <c r="B1526" s="42" t="str">
        <f t="shared" si="1"/>
        <v/>
      </c>
      <c r="C1526" s="52"/>
      <c r="D1526" s="53"/>
      <c r="E1526" s="53"/>
      <c r="F1526" s="52"/>
      <c r="G1526" s="53"/>
      <c r="H1526" s="54"/>
      <c r="I1526" s="53"/>
      <c r="J1526" s="53"/>
      <c r="K1526" s="53"/>
      <c r="L1526" s="53"/>
      <c r="M1526" s="53"/>
      <c r="N1526" s="53"/>
      <c r="O1526" s="52"/>
      <c r="P1526" s="52"/>
      <c r="Q1526" s="52"/>
      <c r="R1526" s="46" t="str">
        <f>IFERROR(__xludf.DUMMYFUNCTION("if(isblank($A1526),"""",REGEXREPLACE($A1526,   "",?(\d),?"",  ""$1""&amp;""-""&amp;$H1526))"),"")</f>
        <v/>
      </c>
      <c r="S1526" s="47" t="b">
        <f t="shared" si="2"/>
        <v>0</v>
      </c>
      <c r="T1526" s="47" t="str">
        <f>IFERROR(__xludf.DUMMYFUNCTION("iferror(split(A1526,"","",TRUE,TRUE),"""")"),"")</f>
        <v/>
      </c>
      <c r="U1526" s="47"/>
      <c r="V1526" s="47"/>
      <c r="W1526" s="47"/>
      <c r="X1526" s="46" t="str">
        <f>IFERROR(__xludf.DUMMYFUNCTION("if(T1526="""","""",if($S1526,""Not aligned w/ a specific learning goal."",T1526&amp;"": ""&amp;vlookup(to_text(T1526),'1.Learning-Goals'!$A$3:$B$100,2,FALSE)))"),"")</f>
        <v/>
      </c>
      <c r="Y1526" s="46" t="str">
        <f>IFERROR(__xludf.DUMMYFUNCTION("if(U1526="""","""",if($S1526,""Not aligned w/ a specific learning goal."",U1526&amp;"": ""&amp;vlookup(to_text(U1526),'1.Learning-Goals'!$A$3:$B$100,2,FALSE)))"),"")</f>
        <v/>
      </c>
      <c r="Z1526" s="46" t="str">
        <f>IFERROR(__xludf.DUMMYFUNCTION("if(V1526="""","""",if($S1526,""Not aligned w/ a specific learning goal."",V1526&amp;"": ""&amp;vlookup(to_text(V1526),'1.Learning-Goals'!$A$3:$B$100,2,FALSE)))"),"")</f>
        <v/>
      </c>
      <c r="AA1526" s="46" t="str">
        <f>IFERROR(__xludf.DUMMYFUNCTION("if(W1526="""","""",if($S1526,""Not aligned w/ a specific learning goal."",W1526&amp;"": ""&amp;vlookup(to_text(W1526),'1.Learning-Goals'!$A$3:$B$100,2,FALSE)))"),"")</f>
        <v/>
      </c>
      <c r="AB1526" s="48"/>
      <c r="AC1526" s="48"/>
      <c r="AD1526" s="48"/>
      <c r="AE1526" s="48"/>
      <c r="AF1526" s="48"/>
      <c r="AG1526" s="48"/>
      <c r="AH1526" s="48"/>
      <c r="AI1526" s="48"/>
    </row>
    <row r="1527" ht="15.75" customHeight="1">
      <c r="A1527" s="41"/>
      <c r="B1527" s="42" t="str">
        <f t="shared" si="1"/>
        <v/>
      </c>
      <c r="C1527" s="52"/>
      <c r="D1527" s="53"/>
      <c r="E1527" s="53"/>
      <c r="F1527" s="52"/>
      <c r="G1527" s="53"/>
      <c r="H1527" s="54"/>
      <c r="I1527" s="53"/>
      <c r="J1527" s="53"/>
      <c r="K1527" s="53"/>
      <c r="L1527" s="53"/>
      <c r="M1527" s="53"/>
      <c r="N1527" s="53"/>
      <c r="O1527" s="52"/>
      <c r="P1527" s="52"/>
      <c r="Q1527" s="52"/>
      <c r="R1527" s="46" t="str">
        <f>IFERROR(__xludf.DUMMYFUNCTION("if(isblank($A1527),"""",REGEXREPLACE($A1527,   "",?(\d),?"",  ""$1""&amp;""-""&amp;$H1527))"),"")</f>
        <v/>
      </c>
      <c r="S1527" s="47" t="b">
        <f t="shared" si="2"/>
        <v>0</v>
      </c>
      <c r="T1527" s="47" t="str">
        <f>IFERROR(__xludf.DUMMYFUNCTION("iferror(split(A1527,"","",TRUE,TRUE),"""")"),"")</f>
        <v/>
      </c>
      <c r="U1527" s="47"/>
      <c r="V1527" s="47"/>
      <c r="W1527" s="47"/>
      <c r="X1527" s="46" t="str">
        <f>IFERROR(__xludf.DUMMYFUNCTION("if(T1527="""","""",if($S1527,""Not aligned w/ a specific learning goal."",T1527&amp;"": ""&amp;vlookup(to_text(T1527),'1.Learning-Goals'!$A$3:$B$100,2,FALSE)))"),"")</f>
        <v/>
      </c>
      <c r="Y1527" s="46" t="str">
        <f>IFERROR(__xludf.DUMMYFUNCTION("if(U1527="""","""",if($S1527,""Not aligned w/ a specific learning goal."",U1527&amp;"": ""&amp;vlookup(to_text(U1527),'1.Learning-Goals'!$A$3:$B$100,2,FALSE)))"),"")</f>
        <v/>
      </c>
      <c r="Z1527" s="46" t="str">
        <f>IFERROR(__xludf.DUMMYFUNCTION("if(V1527="""","""",if($S1527,""Not aligned w/ a specific learning goal."",V1527&amp;"": ""&amp;vlookup(to_text(V1527),'1.Learning-Goals'!$A$3:$B$100,2,FALSE)))"),"")</f>
        <v/>
      </c>
      <c r="AA1527" s="46" t="str">
        <f>IFERROR(__xludf.DUMMYFUNCTION("if(W1527="""","""",if($S1527,""Not aligned w/ a specific learning goal."",W1527&amp;"": ""&amp;vlookup(to_text(W1527),'1.Learning-Goals'!$A$3:$B$100,2,FALSE)))"),"")</f>
        <v/>
      </c>
      <c r="AB1527" s="48"/>
      <c r="AC1527" s="48"/>
      <c r="AD1527" s="48"/>
      <c r="AE1527" s="48"/>
      <c r="AF1527" s="48"/>
      <c r="AG1527" s="48"/>
      <c r="AH1527" s="48"/>
      <c r="AI1527" s="48"/>
    </row>
    <row r="1528" ht="15.75" customHeight="1">
      <c r="A1528" s="41"/>
      <c r="B1528" s="42" t="str">
        <f t="shared" si="1"/>
        <v/>
      </c>
      <c r="C1528" s="52"/>
      <c r="D1528" s="53"/>
      <c r="E1528" s="53"/>
      <c r="F1528" s="52"/>
      <c r="G1528" s="53"/>
      <c r="H1528" s="54"/>
      <c r="I1528" s="53"/>
      <c r="J1528" s="53"/>
      <c r="K1528" s="53"/>
      <c r="L1528" s="53"/>
      <c r="M1528" s="53"/>
      <c r="N1528" s="53"/>
      <c r="O1528" s="52"/>
      <c r="P1528" s="52"/>
      <c r="Q1528" s="52"/>
      <c r="R1528" s="46" t="str">
        <f>IFERROR(__xludf.DUMMYFUNCTION("if(isblank($A1528),"""",REGEXREPLACE($A1528,   "",?(\d),?"",  ""$1""&amp;""-""&amp;$H1528))"),"")</f>
        <v/>
      </c>
      <c r="S1528" s="47" t="b">
        <f t="shared" si="2"/>
        <v>0</v>
      </c>
      <c r="T1528" s="47" t="str">
        <f>IFERROR(__xludf.DUMMYFUNCTION("iferror(split(A1528,"","",TRUE,TRUE),"""")"),"")</f>
        <v/>
      </c>
      <c r="U1528" s="47"/>
      <c r="V1528" s="47"/>
      <c r="W1528" s="47"/>
      <c r="X1528" s="46" t="str">
        <f>IFERROR(__xludf.DUMMYFUNCTION("if(T1528="""","""",if($S1528,""Not aligned w/ a specific learning goal."",T1528&amp;"": ""&amp;vlookup(to_text(T1528),'1.Learning-Goals'!$A$3:$B$100,2,FALSE)))"),"")</f>
        <v/>
      </c>
      <c r="Y1528" s="46" t="str">
        <f>IFERROR(__xludf.DUMMYFUNCTION("if(U1528="""","""",if($S1528,""Not aligned w/ a specific learning goal."",U1528&amp;"": ""&amp;vlookup(to_text(U1528),'1.Learning-Goals'!$A$3:$B$100,2,FALSE)))"),"")</f>
        <v/>
      </c>
      <c r="Z1528" s="46" t="str">
        <f>IFERROR(__xludf.DUMMYFUNCTION("if(V1528="""","""",if($S1528,""Not aligned w/ a specific learning goal."",V1528&amp;"": ""&amp;vlookup(to_text(V1528),'1.Learning-Goals'!$A$3:$B$100,2,FALSE)))"),"")</f>
        <v/>
      </c>
      <c r="AA1528" s="46" t="str">
        <f>IFERROR(__xludf.DUMMYFUNCTION("if(W1528="""","""",if($S1528,""Not aligned w/ a specific learning goal."",W1528&amp;"": ""&amp;vlookup(to_text(W1528),'1.Learning-Goals'!$A$3:$B$100,2,FALSE)))"),"")</f>
        <v/>
      </c>
      <c r="AB1528" s="48"/>
      <c r="AC1528" s="48"/>
      <c r="AD1528" s="48"/>
      <c r="AE1528" s="48"/>
      <c r="AF1528" s="48"/>
      <c r="AG1528" s="48"/>
      <c r="AH1528" s="48"/>
      <c r="AI1528" s="48"/>
    </row>
    <row r="1529" ht="15.75" customHeight="1">
      <c r="A1529" s="41"/>
      <c r="B1529" s="42" t="str">
        <f t="shared" si="1"/>
        <v/>
      </c>
      <c r="C1529" s="52"/>
      <c r="D1529" s="53"/>
      <c r="E1529" s="53"/>
      <c r="F1529" s="52"/>
      <c r="G1529" s="53"/>
      <c r="H1529" s="54"/>
      <c r="I1529" s="53"/>
      <c r="J1529" s="53"/>
      <c r="K1529" s="53"/>
      <c r="L1529" s="53"/>
      <c r="M1529" s="53"/>
      <c r="N1529" s="53"/>
      <c r="O1529" s="52"/>
      <c r="P1529" s="52"/>
      <c r="Q1529" s="52"/>
      <c r="R1529" s="46" t="str">
        <f>IFERROR(__xludf.DUMMYFUNCTION("if(isblank($A1529),"""",REGEXREPLACE($A1529,   "",?(\d),?"",  ""$1""&amp;""-""&amp;$H1529))"),"")</f>
        <v/>
      </c>
      <c r="S1529" s="47" t="b">
        <f t="shared" si="2"/>
        <v>0</v>
      </c>
      <c r="T1529" s="47" t="str">
        <f>IFERROR(__xludf.DUMMYFUNCTION("iferror(split(A1529,"","",TRUE,TRUE),"""")"),"")</f>
        <v/>
      </c>
      <c r="U1529" s="47"/>
      <c r="V1529" s="47"/>
      <c r="W1529" s="47"/>
      <c r="X1529" s="46" t="str">
        <f>IFERROR(__xludf.DUMMYFUNCTION("if(T1529="""","""",if($S1529,""Not aligned w/ a specific learning goal."",T1529&amp;"": ""&amp;vlookup(to_text(T1529),'1.Learning-Goals'!$A$3:$B$100,2,FALSE)))"),"")</f>
        <v/>
      </c>
      <c r="Y1529" s="46" t="str">
        <f>IFERROR(__xludf.DUMMYFUNCTION("if(U1529="""","""",if($S1529,""Not aligned w/ a specific learning goal."",U1529&amp;"": ""&amp;vlookup(to_text(U1529),'1.Learning-Goals'!$A$3:$B$100,2,FALSE)))"),"")</f>
        <v/>
      </c>
      <c r="Z1529" s="46" t="str">
        <f>IFERROR(__xludf.DUMMYFUNCTION("if(V1529="""","""",if($S1529,""Not aligned w/ a specific learning goal."",V1529&amp;"": ""&amp;vlookup(to_text(V1529),'1.Learning-Goals'!$A$3:$B$100,2,FALSE)))"),"")</f>
        <v/>
      </c>
      <c r="AA1529" s="46" t="str">
        <f>IFERROR(__xludf.DUMMYFUNCTION("if(W1529="""","""",if($S1529,""Not aligned w/ a specific learning goal."",W1529&amp;"": ""&amp;vlookup(to_text(W1529),'1.Learning-Goals'!$A$3:$B$100,2,FALSE)))"),"")</f>
        <v/>
      </c>
      <c r="AB1529" s="48"/>
      <c r="AC1529" s="48"/>
      <c r="AD1529" s="48"/>
      <c r="AE1529" s="48"/>
      <c r="AF1529" s="48"/>
      <c r="AG1529" s="48"/>
      <c r="AH1529" s="48"/>
      <c r="AI1529" s="48"/>
    </row>
    <row r="1530" ht="15.75" customHeight="1">
      <c r="A1530" s="41"/>
      <c r="B1530" s="42" t="str">
        <f t="shared" si="1"/>
        <v/>
      </c>
      <c r="C1530" s="52"/>
      <c r="D1530" s="53"/>
      <c r="E1530" s="53"/>
      <c r="F1530" s="52"/>
      <c r="G1530" s="53"/>
      <c r="H1530" s="54"/>
      <c r="I1530" s="53"/>
      <c r="J1530" s="53"/>
      <c r="K1530" s="53"/>
      <c r="L1530" s="53"/>
      <c r="M1530" s="53"/>
      <c r="N1530" s="53"/>
      <c r="O1530" s="52"/>
      <c r="P1530" s="52"/>
      <c r="Q1530" s="52"/>
      <c r="R1530" s="46" t="str">
        <f>IFERROR(__xludf.DUMMYFUNCTION("if(isblank($A1530),"""",REGEXREPLACE($A1530,   "",?(\d),?"",  ""$1""&amp;""-""&amp;$H1530))"),"")</f>
        <v/>
      </c>
      <c r="S1530" s="47" t="b">
        <f t="shared" si="2"/>
        <v>0</v>
      </c>
      <c r="T1530" s="47" t="str">
        <f>IFERROR(__xludf.DUMMYFUNCTION("iferror(split(A1530,"","",TRUE,TRUE),"""")"),"")</f>
        <v/>
      </c>
      <c r="U1530" s="47"/>
      <c r="V1530" s="47"/>
      <c r="W1530" s="47"/>
      <c r="X1530" s="46" t="str">
        <f>IFERROR(__xludf.DUMMYFUNCTION("if(T1530="""","""",if($S1530,""Not aligned w/ a specific learning goal."",T1530&amp;"": ""&amp;vlookup(to_text(T1530),'1.Learning-Goals'!$A$3:$B$100,2,FALSE)))"),"")</f>
        <v/>
      </c>
      <c r="Y1530" s="46" t="str">
        <f>IFERROR(__xludf.DUMMYFUNCTION("if(U1530="""","""",if($S1530,""Not aligned w/ a specific learning goal."",U1530&amp;"": ""&amp;vlookup(to_text(U1530),'1.Learning-Goals'!$A$3:$B$100,2,FALSE)))"),"")</f>
        <v/>
      </c>
      <c r="Z1530" s="46" t="str">
        <f>IFERROR(__xludf.DUMMYFUNCTION("if(V1530="""","""",if($S1530,""Not aligned w/ a specific learning goal."",V1530&amp;"": ""&amp;vlookup(to_text(V1530),'1.Learning-Goals'!$A$3:$B$100,2,FALSE)))"),"")</f>
        <v/>
      </c>
      <c r="AA1530" s="46" t="str">
        <f>IFERROR(__xludf.DUMMYFUNCTION("if(W1530="""","""",if($S1530,""Not aligned w/ a specific learning goal."",W1530&amp;"": ""&amp;vlookup(to_text(W1530),'1.Learning-Goals'!$A$3:$B$100,2,FALSE)))"),"")</f>
        <v/>
      </c>
      <c r="AB1530" s="48"/>
      <c r="AC1530" s="48"/>
      <c r="AD1530" s="48"/>
      <c r="AE1530" s="48"/>
      <c r="AF1530" s="48"/>
      <c r="AG1530" s="48"/>
      <c r="AH1530" s="48"/>
      <c r="AI1530" s="48"/>
    </row>
    <row r="1531" ht="15.75" customHeight="1">
      <c r="A1531" s="41"/>
      <c r="B1531" s="42" t="str">
        <f t="shared" si="1"/>
        <v/>
      </c>
      <c r="C1531" s="52"/>
      <c r="D1531" s="53"/>
      <c r="E1531" s="53"/>
      <c r="F1531" s="52"/>
      <c r="G1531" s="53"/>
      <c r="H1531" s="54"/>
      <c r="I1531" s="53"/>
      <c r="J1531" s="53"/>
      <c r="K1531" s="53"/>
      <c r="L1531" s="53"/>
      <c r="M1531" s="53"/>
      <c r="N1531" s="53"/>
      <c r="O1531" s="52"/>
      <c r="P1531" s="52"/>
      <c r="Q1531" s="52"/>
      <c r="R1531" s="46" t="str">
        <f>IFERROR(__xludf.DUMMYFUNCTION("if(isblank($A1531),"""",REGEXREPLACE($A1531,   "",?(\d),?"",  ""$1""&amp;""-""&amp;$H1531))"),"")</f>
        <v/>
      </c>
      <c r="S1531" s="47" t="b">
        <f t="shared" si="2"/>
        <v>0</v>
      </c>
      <c r="T1531" s="47" t="str">
        <f>IFERROR(__xludf.DUMMYFUNCTION("iferror(split(A1531,"","",TRUE,TRUE),"""")"),"")</f>
        <v/>
      </c>
      <c r="U1531" s="47"/>
      <c r="V1531" s="47"/>
      <c r="W1531" s="47"/>
      <c r="X1531" s="46" t="str">
        <f>IFERROR(__xludf.DUMMYFUNCTION("if(T1531="""","""",if($S1531,""Not aligned w/ a specific learning goal."",T1531&amp;"": ""&amp;vlookup(to_text(T1531),'1.Learning-Goals'!$A$3:$B$100,2,FALSE)))"),"")</f>
        <v/>
      </c>
      <c r="Y1531" s="46" t="str">
        <f>IFERROR(__xludf.DUMMYFUNCTION("if(U1531="""","""",if($S1531,""Not aligned w/ a specific learning goal."",U1531&amp;"": ""&amp;vlookup(to_text(U1531),'1.Learning-Goals'!$A$3:$B$100,2,FALSE)))"),"")</f>
        <v/>
      </c>
      <c r="Z1531" s="46" t="str">
        <f>IFERROR(__xludf.DUMMYFUNCTION("if(V1531="""","""",if($S1531,""Not aligned w/ a specific learning goal."",V1531&amp;"": ""&amp;vlookup(to_text(V1531),'1.Learning-Goals'!$A$3:$B$100,2,FALSE)))"),"")</f>
        <v/>
      </c>
      <c r="AA1531" s="46" t="str">
        <f>IFERROR(__xludf.DUMMYFUNCTION("if(W1531="""","""",if($S1531,""Not aligned w/ a specific learning goal."",W1531&amp;"": ""&amp;vlookup(to_text(W1531),'1.Learning-Goals'!$A$3:$B$100,2,FALSE)))"),"")</f>
        <v/>
      </c>
      <c r="AB1531" s="48"/>
      <c r="AC1531" s="48"/>
      <c r="AD1531" s="48"/>
      <c r="AE1531" s="48"/>
      <c r="AF1531" s="48"/>
      <c r="AG1531" s="48"/>
      <c r="AH1531" s="48"/>
      <c r="AI1531" s="48"/>
    </row>
    <row r="1532" ht="15.75" customHeight="1">
      <c r="A1532" s="41"/>
      <c r="B1532" s="42" t="str">
        <f t="shared" si="1"/>
        <v/>
      </c>
      <c r="C1532" s="52"/>
      <c r="D1532" s="53"/>
      <c r="E1532" s="53"/>
      <c r="F1532" s="52"/>
      <c r="G1532" s="53"/>
      <c r="H1532" s="54"/>
      <c r="I1532" s="53"/>
      <c r="J1532" s="53"/>
      <c r="K1532" s="53"/>
      <c r="L1532" s="53"/>
      <c r="M1532" s="53"/>
      <c r="N1532" s="53"/>
      <c r="O1532" s="52"/>
      <c r="P1532" s="52"/>
      <c r="Q1532" s="52"/>
      <c r="R1532" s="46" t="str">
        <f>IFERROR(__xludf.DUMMYFUNCTION("if(isblank($A1532),"""",REGEXREPLACE($A1532,   "",?(\d),?"",  ""$1""&amp;""-""&amp;$H1532))"),"")</f>
        <v/>
      </c>
      <c r="S1532" s="47" t="b">
        <f t="shared" si="2"/>
        <v>0</v>
      </c>
      <c r="T1532" s="47" t="str">
        <f>IFERROR(__xludf.DUMMYFUNCTION("iferror(split(A1532,"","",TRUE,TRUE),"""")"),"")</f>
        <v/>
      </c>
      <c r="U1532" s="47"/>
      <c r="V1532" s="47"/>
      <c r="W1532" s="47"/>
      <c r="X1532" s="46" t="str">
        <f>IFERROR(__xludf.DUMMYFUNCTION("if(T1532="""","""",if($S1532,""Not aligned w/ a specific learning goal."",T1532&amp;"": ""&amp;vlookup(to_text(T1532),'1.Learning-Goals'!$A$3:$B$100,2,FALSE)))"),"")</f>
        <v/>
      </c>
      <c r="Y1532" s="46" t="str">
        <f>IFERROR(__xludf.DUMMYFUNCTION("if(U1532="""","""",if($S1532,""Not aligned w/ a specific learning goal."",U1532&amp;"": ""&amp;vlookup(to_text(U1532),'1.Learning-Goals'!$A$3:$B$100,2,FALSE)))"),"")</f>
        <v/>
      </c>
      <c r="Z1532" s="46" t="str">
        <f>IFERROR(__xludf.DUMMYFUNCTION("if(V1532="""","""",if($S1532,""Not aligned w/ a specific learning goal."",V1532&amp;"": ""&amp;vlookup(to_text(V1532),'1.Learning-Goals'!$A$3:$B$100,2,FALSE)))"),"")</f>
        <v/>
      </c>
      <c r="AA1532" s="46" t="str">
        <f>IFERROR(__xludf.DUMMYFUNCTION("if(W1532="""","""",if($S1532,""Not aligned w/ a specific learning goal."",W1532&amp;"": ""&amp;vlookup(to_text(W1532),'1.Learning-Goals'!$A$3:$B$100,2,FALSE)))"),"")</f>
        <v/>
      </c>
      <c r="AB1532" s="48"/>
      <c r="AC1532" s="48"/>
      <c r="AD1532" s="48"/>
      <c r="AE1532" s="48"/>
      <c r="AF1532" s="48"/>
      <c r="AG1532" s="48"/>
      <c r="AH1532" s="48"/>
      <c r="AI1532" s="48"/>
    </row>
    <row r="1533" ht="15.75" customHeight="1">
      <c r="A1533" s="41"/>
      <c r="B1533" s="42" t="str">
        <f t="shared" si="1"/>
        <v/>
      </c>
      <c r="C1533" s="52"/>
      <c r="D1533" s="53"/>
      <c r="E1533" s="53"/>
      <c r="F1533" s="52"/>
      <c r="G1533" s="53"/>
      <c r="H1533" s="54"/>
      <c r="I1533" s="53"/>
      <c r="J1533" s="53"/>
      <c r="K1533" s="53"/>
      <c r="L1533" s="53"/>
      <c r="M1533" s="53"/>
      <c r="N1533" s="53"/>
      <c r="O1533" s="52"/>
      <c r="P1533" s="52"/>
      <c r="Q1533" s="52"/>
      <c r="R1533" s="46" t="str">
        <f>IFERROR(__xludf.DUMMYFUNCTION("if(isblank($A1533),"""",REGEXREPLACE($A1533,   "",?(\d),?"",  ""$1""&amp;""-""&amp;$H1533))"),"")</f>
        <v/>
      </c>
      <c r="S1533" s="47" t="b">
        <f t="shared" si="2"/>
        <v>0</v>
      </c>
      <c r="T1533" s="47" t="str">
        <f>IFERROR(__xludf.DUMMYFUNCTION("iferror(split(A1533,"","",TRUE,TRUE),"""")"),"")</f>
        <v/>
      </c>
      <c r="U1533" s="47"/>
      <c r="V1533" s="47"/>
      <c r="W1533" s="47"/>
      <c r="X1533" s="46" t="str">
        <f>IFERROR(__xludf.DUMMYFUNCTION("if(T1533="""","""",if($S1533,""Not aligned w/ a specific learning goal."",T1533&amp;"": ""&amp;vlookup(to_text(T1533),'1.Learning-Goals'!$A$3:$B$100,2,FALSE)))"),"")</f>
        <v/>
      </c>
      <c r="Y1533" s="46" t="str">
        <f>IFERROR(__xludf.DUMMYFUNCTION("if(U1533="""","""",if($S1533,""Not aligned w/ a specific learning goal."",U1533&amp;"": ""&amp;vlookup(to_text(U1533),'1.Learning-Goals'!$A$3:$B$100,2,FALSE)))"),"")</f>
        <v/>
      </c>
      <c r="Z1533" s="46" t="str">
        <f>IFERROR(__xludf.DUMMYFUNCTION("if(V1533="""","""",if($S1533,""Not aligned w/ a specific learning goal."",V1533&amp;"": ""&amp;vlookup(to_text(V1533),'1.Learning-Goals'!$A$3:$B$100,2,FALSE)))"),"")</f>
        <v/>
      </c>
      <c r="AA1533" s="46" t="str">
        <f>IFERROR(__xludf.DUMMYFUNCTION("if(W1533="""","""",if($S1533,""Not aligned w/ a specific learning goal."",W1533&amp;"": ""&amp;vlookup(to_text(W1533),'1.Learning-Goals'!$A$3:$B$100,2,FALSE)))"),"")</f>
        <v/>
      </c>
      <c r="AB1533" s="48"/>
      <c r="AC1533" s="48"/>
      <c r="AD1533" s="48"/>
      <c r="AE1533" s="48"/>
      <c r="AF1533" s="48"/>
      <c r="AG1533" s="48"/>
      <c r="AH1533" s="48"/>
      <c r="AI1533" s="48"/>
    </row>
    <row r="1534" ht="15.75" customHeight="1">
      <c r="A1534" s="41"/>
      <c r="B1534" s="42" t="str">
        <f t="shared" si="1"/>
        <v/>
      </c>
      <c r="C1534" s="52"/>
      <c r="D1534" s="53"/>
      <c r="E1534" s="53"/>
      <c r="F1534" s="52"/>
      <c r="G1534" s="53"/>
      <c r="H1534" s="54"/>
      <c r="I1534" s="53"/>
      <c r="J1534" s="53"/>
      <c r="K1534" s="53"/>
      <c r="L1534" s="53"/>
      <c r="M1534" s="53"/>
      <c r="N1534" s="53"/>
      <c r="O1534" s="52"/>
      <c r="P1534" s="52"/>
      <c r="Q1534" s="52"/>
      <c r="R1534" s="46" t="str">
        <f>IFERROR(__xludf.DUMMYFUNCTION("if(isblank($A1534),"""",REGEXREPLACE($A1534,   "",?(\d),?"",  ""$1""&amp;""-""&amp;$H1534))"),"")</f>
        <v/>
      </c>
      <c r="S1534" s="47" t="b">
        <f t="shared" si="2"/>
        <v>0</v>
      </c>
      <c r="T1534" s="47" t="str">
        <f>IFERROR(__xludf.DUMMYFUNCTION("iferror(split(A1534,"","",TRUE,TRUE),"""")"),"")</f>
        <v/>
      </c>
      <c r="U1534" s="47"/>
      <c r="V1534" s="47"/>
      <c r="W1534" s="47"/>
      <c r="X1534" s="46" t="str">
        <f>IFERROR(__xludf.DUMMYFUNCTION("if(T1534="""","""",if($S1534,""Not aligned w/ a specific learning goal."",T1534&amp;"": ""&amp;vlookup(to_text(T1534),'1.Learning-Goals'!$A$3:$B$100,2,FALSE)))"),"")</f>
        <v/>
      </c>
      <c r="Y1534" s="46" t="str">
        <f>IFERROR(__xludf.DUMMYFUNCTION("if(U1534="""","""",if($S1534,""Not aligned w/ a specific learning goal."",U1534&amp;"": ""&amp;vlookup(to_text(U1534),'1.Learning-Goals'!$A$3:$B$100,2,FALSE)))"),"")</f>
        <v/>
      </c>
      <c r="Z1534" s="46" t="str">
        <f>IFERROR(__xludf.DUMMYFUNCTION("if(V1534="""","""",if($S1534,""Not aligned w/ a specific learning goal."",V1534&amp;"": ""&amp;vlookup(to_text(V1534),'1.Learning-Goals'!$A$3:$B$100,2,FALSE)))"),"")</f>
        <v/>
      </c>
      <c r="AA1534" s="46" t="str">
        <f>IFERROR(__xludf.DUMMYFUNCTION("if(W1534="""","""",if($S1534,""Not aligned w/ a specific learning goal."",W1534&amp;"": ""&amp;vlookup(to_text(W1534),'1.Learning-Goals'!$A$3:$B$100,2,FALSE)))"),"")</f>
        <v/>
      </c>
      <c r="AB1534" s="48"/>
      <c r="AC1534" s="48"/>
      <c r="AD1534" s="48"/>
      <c r="AE1534" s="48"/>
      <c r="AF1534" s="48"/>
      <c r="AG1534" s="48"/>
      <c r="AH1534" s="48"/>
      <c r="AI1534" s="48"/>
    </row>
    <row r="1535" ht="15.75" customHeight="1">
      <c r="A1535" s="41"/>
      <c r="B1535" s="42" t="str">
        <f t="shared" si="1"/>
        <v/>
      </c>
      <c r="C1535" s="52"/>
      <c r="D1535" s="53"/>
      <c r="E1535" s="53"/>
      <c r="F1535" s="52"/>
      <c r="G1535" s="53"/>
      <c r="H1535" s="54"/>
      <c r="I1535" s="53"/>
      <c r="J1535" s="53"/>
      <c r="K1535" s="53"/>
      <c r="L1535" s="53"/>
      <c r="M1535" s="53"/>
      <c r="N1535" s="53"/>
      <c r="O1535" s="52"/>
      <c r="P1535" s="52"/>
      <c r="Q1535" s="52"/>
      <c r="R1535" s="46" t="str">
        <f>IFERROR(__xludf.DUMMYFUNCTION("if(isblank($A1535),"""",REGEXREPLACE($A1535,   "",?(\d),?"",  ""$1""&amp;""-""&amp;$H1535))"),"")</f>
        <v/>
      </c>
      <c r="S1535" s="47" t="b">
        <f t="shared" si="2"/>
        <v>0</v>
      </c>
      <c r="T1535" s="47" t="str">
        <f>IFERROR(__xludf.DUMMYFUNCTION("iferror(split(A1535,"","",TRUE,TRUE),"""")"),"")</f>
        <v/>
      </c>
      <c r="U1535" s="47"/>
      <c r="V1535" s="47"/>
      <c r="W1535" s="47"/>
      <c r="X1535" s="46" t="str">
        <f>IFERROR(__xludf.DUMMYFUNCTION("if(T1535="""","""",if($S1535,""Not aligned w/ a specific learning goal."",T1535&amp;"": ""&amp;vlookup(to_text(T1535),'1.Learning-Goals'!$A$3:$B$100,2,FALSE)))"),"")</f>
        <v/>
      </c>
      <c r="Y1535" s="46" t="str">
        <f>IFERROR(__xludf.DUMMYFUNCTION("if(U1535="""","""",if($S1535,""Not aligned w/ a specific learning goal."",U1535&amp;"": ""&amp;vlookup(to_text(U1535),'1.Learning-Goals'!$A$3:$B$100,2,FALSE)))"),"")</f>
        <v/>
      </c>
      <c r="Z1535" s="46" t="str">
        <f>IFERROR(__xludf.DUMMYFUNCTION("if(V1535="""","""",if($S1535,""Not aligned w/ a specific learning goal."",V1535&amp;"": ""&amp;vlookup(to_text(V1535),'1.Learning-Goals'!$A$3:$B$100,2,FALSE)))"),"")</f>
        <v/>
      </c>
      <c r="AA1535" s="46" t="str">
        <f>IFERROR(__xludf.DUMMYFUNCTION("if(W1535="""","""",if($S1535,""Not aligned w/ a specific learning goal."",W1535&amp;"": ""&amp;vlookup(to_text(W1535),'1.Learning-Goals'!$A$3:$B$100,2,FALSE)))"),"")</f>
        <v/>
      </c>
      <c r="AB1535" s="48"/>
      <c r="AC1535" s="48"/>
      <c r="AD1535" s="48"/>
      <c r="AE1535" s="48"/>
      <c r="AF1535" s="48"/>
      <c r="AG1535" s="48"/>
      <c r="AH1535" s="48"/>
      <c r="AI1535" s="48"/>
    </row>
    <row r="1536" ht="15.75" customHeight="1">
      <c r="A1536" s="41"/>
      <c r="B1536" s="42" t="str">
        <f t="shared" si="1"/>
        <v/>
      </c>
      <c r="C1536" s="52"/>
      <c r="D1536" s="53"/>
      <c r="E1536" s="53"/>
      <c r="F1536" s="52"/>
      <c r="G1536" s="53"/>
      <c r="H1536" s="54"/>
      <c r="I1536" s="53"/>
      <c r="J1536" s="53"/>
      <c r="K1536" s="53"/>
      <c r="L1536" s="53"/>
      <c r="M1536" s="53"/>
      <c r="N1536" s="53"/>
      <c r="O1536" s="52"/>
      <c r="P1536" s="52"/>
      <c r="Q1536" s="52"/>
      <c r="R1536" s="46" t="str">
        <f>IFERROR(__xludf.DUMMYFUNCTION("if(isblank($A1536),"""",REGEXREPLACE($A1536,   "",?(\d),?"",  ""$1""&amp;""-""&amp;$H1536))"),"")</f>
        <v/>
      </c>
      <c r="S1536" s="47" t="b">
        <f t="shared" si="2"/>
        <v>0</v>
      </c>
      <c r="T1536" s="47" t="str">
        <f>IFERROR(__xludf.DUMMYFUNCTION("iferror(split(A1536,"","",TRUE,TRUE),"""")"),"")</f>
        <v/>
      </c>
      <c r="U1536" s="47"/>
      <c r="V1536" s="47"/>
      <c r="W1536" s="47"/>
      <c r="X1536" s="46" t="str">
        <f>IFERROR(__xludf.DUMMYFUNCTION("if(T1536="""","""",if($S1536,""Not aligned w/ a specific learning goal."",T1536&amp;"": ""&amp;vlookup(to_text(T1536),'1.Learning-Goals'!$A$3:$B$100,2,FALSE)))"),"")</f>
        <v/>
      </c>
      <c r="Y1536" s="46" t="str">
        <f>IFERROR(__xludf.DUMMYFUNCTION("if(U1536="""","""",if($S1536,""Not aligned w/ a specific learning goal."",U1536&amp;"": ""&amp;vlookup(to_text(U1536),'1.Learning-Goals'!$A$3:$B$100,2,FALSE)))"),"")</f>
        <v/>
      </c>
      <c r="Z1536" s="46" t="str">
        <f>IFERROR(__xludf.DUMMYFUNCTION("if(V1536="""","""",if($S1536,""Not aligned w/ a specific learning goal."",V1536&amp;"": ""&amp;vlookup(to_text(V1536),'1.Learning-Goals'!$A$3:$B$100,2,FALSE)))"),"")</f>
        <v/>
      </c>
      <c r="AA1536" s="46" t="str">
        <f>IFERROR(__xludf.DUMMYFUNCTION("if(W1536="""","""",if($S1536,""Not aligned w/ a specific learning goal."",W1536&amp;"": ""&amp;vlookup(to_text(W1536),'1.Learning-Goals'!$A$3:$B$100,2,FALSE)))"),"")</f>
        <v/>
      </c>
      <c r="AB1536" s="48"/>
      <c r="AC1536" s="48"/>
      <c r="AD1536" s="48"/>
      <c r="AE1536" s="48"/>
      <c r="AF1536" s="48"/>
      <c r="AG1536" s="48"/>
      <c r="AH1536" s="48"/>
      <c r="AI1536" s="48"/>
    </row>
    <row r="1537" ht="15.75" customHeight="1">
      <c r="A1537" s="41"/>
      <c r="B1537" s="42" t="str">
        <f t="shared" si="1"/>
        <v/>
      </c>
      <c r="C1537" s="52"/>
      <c r="D1537" s="53"/>
      <c r="E1537" s="53"/>
      <c r="F1537" s="52"/>
      <c r="G1537" s="53"/>
      <c r="H1537" s="54"/>
      <c r="I1537" s="53"/>
      <c r="J1537" s="53"/>
      <c r="K1537" s="53"/>
      <c r="L1537" s="53"/>
      <c r="M1537" s="53"/>
      <c r="N1537" s="53"/>
      <c r="O1537" s="52"/>
      <c r="P1537" s="52"/>
      <c r="Q1537" s="52"/>
      <c r="R1537" s="46" t="str">
        <f>IFERROR(__xludf.DUMMYFUNCTION("if(isblank($A1537),"""",REGEXREPLACE($A1537,   "",?(\d),?"",  ""$1""&amp;""-""&amp;$H1537))"),"")</f>
        <v/>
      </c>
      <c r="S1537" s="47" t="b">
        <f t="shared" si="2"/>
        <v>0</v>
      </c>
      <c r="T1537" s="47" t="str">
        <f>IFERROR(__xludf.DUMMYFUNCTION("iferror(split(A1537,"","",TRUE,TRUE),"""")"),"")</f>
        <v/>
      </c>
      <c r="U1537" s="47"/>
      <c r="V1537" s="47"/>
      <c r="W1537" s="47"/>
      <c r="X1537" s="46" t="str">
        <f>IFERROR(__xludf.DUMMYFUNCTION("if(T1537="""","""",if($S1537,""Not aligned w/ a specific learning goal."",T1537&amp;"": ""&amp;vlookup(to_text(T1537),'1.Learning-Goals'!$A$3:$B$100,2,FALSE)))"),"")</f>
        <v/>
      </c>
      <c r="Y1537" s="46" t="str">
        <f>IFERROR(__xludf.DUMMYFUNCTION("if(U1537="""","""",if($S1537,""Not aligned w/ a specific learning goal."",U1537&amp;"": ""&amp;vlookup(to_text(U1537),'1.Learning-Goals'!$A$3:$B$100,2,FALSE)))"),"")</f>
        <v/>
      </c>
      <c r="Z1537" s="46" t="str">
        <f>IFERROR(__xludf.DUMMYFUNCTION("if(V1537="""","""",if($S1537,""Not aligned w/ a specific learning goal."",V1537&amp;"": ""&amp;vlookup(to_text(V1537),'1.Learning-Goals'!$A$3:$B$100,2,FALSE)))"),"")</f>
        <v/>
      </c>
      <c r="AA1537" s="46" t="str">
        <f>IFERROR(__xludf.DUMMYFUNCTION("if(W1537="""","""",if($S1537,""Not aligned w/ a specific learning goal."",W1537&amp;"": ""&amp;vlookup(to_text(W1537),'1.Learning-Goals'!$A$3:$B$100,2,FALSE)))"),"")</f>
        <v/>
      </c>
      <c r="AB1537" s="48"/>
      <c r="AC1537" s="48"/>
      <c r="AD1537" s="48"/>
      <c r="AE1537" s="48"/>
      <c r="AF1537" s="48"/>
      <c r="AG1537" s="48"/>
      <c r="AH1537" s="48"/>
      <c r="AI1537" s="48"/>
    </row>
    <row r="1538" ht="15.75" customHeight="1">
      <c r="A1538" s="41"/>
      <c r="B1538" s="42" t="str">
        <f t="shared" si="1"/>
        <v/>
      </c>
      <c r="C1538" s="52"/>
      <c r="D1538" s="53"/>
      <c r="E1538" s="53"/>
      <c r="F1538" s="52"/>
      <c r="G1538" s="53"/>
      <c r="H1538" s="54"/>
      <c r="I1538" s="53"/>
      <c r="J1538" s="53"/>
      <c r="K1538" s="53"/>
      <c r="L1538" s="53"/>
      <c r="M1538" s="53"/>
      <c r="N1538" s="53"/>
      <c r="O1538" s="52"/>
      <c r="P1538" s="52"/>
      <c r="Q1538" s="52"/>
      <c r="R1538" s="46" t="str">
        <f>IFERROR(__xludf.DUMMYFUNCTION("if(isblank($A1538),"""",REGEXREPLACE($A1538,   "",?(\d),?"",  ""$1""&amp;""-""&amp;$H1538))"),"")</f>
        <v/>
      </c>
      <c r="S1538" s="47" t="b">
        <f t="shared" si="2"/>
        <v>0</v>
      </c>
      <c r="T1538" s="47" t="str">
        <f>IFERROR(__xludf.DUMMYFUNCTION("iferror(split(A1538,"","",TRUE,TRUE),"""")"),"")</f>
        <v/>
      </c>
      <c r="U1538" s="47"/>
      <c r="V1538" s="47"/>
      <c r="W1538" s="47"/>
      <c r="X1538" s="46" t="str">
        <f>IFERROR(__xludf.DUMMYFUNCTION("if(T1538="""","""",if($S1538,""Not aligned w/ a specific learning goal."",T1538&amp;"": ""&amp;vlookup(to_text(T1538),'1.Learning-Goals'!$A$3:$B$100,2,FALSE)))"),"")</f>
        <v/>
      </c>
      <c r="Y1538" s="46" t="str">
        <f>IFERROR(__xludf.DUMMYFUNCTION("if(U1538="""","""",if($S1538,""Not aligned w/ a specific learning goal."",U1538&amp;"": ""&amp;vlookup(to_text(U1538),'1.Learning-Goals'!$A$3:$B$100,2,FALSE)))"),"")</f>
        <v/>
      </c>
      <c r="Z1538" s="46" t="str">
        <f>IFERROR(__xludf.DUMMYFUNCTION("if(V1538="""","""",if($S1538,""Not aligned w/ a specific learning goal."",V1538&amp;"": ""&amp;vlookup(to_text(V1538),'1.Learning-Goals'!$A$3:$B$100,2,FALSE)))"),"")</f>
        <v/>
      </c>
      <c r="AA1538" s="46" t="str">
        <f>IFERROR(__xludf.DUMMYFUNCTION("if(W1538="""","""",if($S1538,""Not aligned w/ a specific learning goal."",W1538&amp;"": ""&amp;vlookup(to_text(W1538),'1.Learning-Goals'!$A$3:$B$100,2,FALSE)))"),"")</f>
        <v/>
      </c>
      <c r="AB1538" s="48"/>
      <c r="AC1538" s="48"/>
      <c r="AD1538" s="48"/>
      <c r="AE1538" s="48"/>
      <c r="AF1538" s="48"/>
      <c r="AG1538" s="48"/>
      <c r="AH1538" s="48"/>
      <c r="AI1538" s="48"/>
    </row>
    <row r="1539" ht="15.75" customHeight="1">
      <c r="A1539" s="41"/>
      <c r="B1539" s="42" t="str">
        <f t="shared" si="1"/>
        <v/>
      </c>
      <c r="C1539" s="52"/>
      <c r="D1539" s="53"/>
      <c r="E1539" s="53"/>
      <c r="F1539" s="52"/>
      <c r="G1539" s="53"/>
      <c r="H1539" s="54"/>
      <c r="I1539" s="53"/>
      <c r="J1539" s="53"/>
      <c r="K1539" s="53"/>
      <c r="L1539" s="53"/>
      <c r="M1539" s="53"/>
      <c r="N1539" s="53"/>
      <c r="O1539" s="52"/>
      <c r="P1539" s="52"/>
      <c r="Q1539" s="52"/>
      <c r="R1539" s="46" t="str">
        <f>IFERROR(__xludf.DUMMYFUNCTION("if(isblank($A1539),"""",REGEXREPLACE($A1539,   "",?(\d),?"",  ""$1""&amp;""-""&amp;$H1539))"),"")</f>
        <v/>
      </c>
      <c r="S1539" s="47" t="b">
        <f t="shared" si="2"/>
        <v>0</v>
      </c>
      <c r="T1539" s="47" t="str">
        <f>IFERROR(__xludf.DUMMYFUNCTION("iferror(split(A1539,"","",TRUE,TRUE),"""")"),"")</f>
        <v/>
      </c>
      <c r="U1539" s="47"/>
      <c r="V1539" s="47"/>
      <c r="W1539" s="47"/>
      <c r="X1539" s="46" t="str">
        <f>IFERROR(__xludf.DUMMYFUNCTION("if(T1539="""","""",if($S1539,""Not aligned w/ a specific learning goal."",T1539&amp;"": ""&amp;vlookup(to_text(T1539),'1.Learning-Goals'!$A$3:$B$100,2,FALSE)))"),"")</f>
        <v/>
      </c>
      <c r="Y1539" s="46" t="str">
        <f>IFERROR(__xludf.DUMMYFUNCTION("if(U1539="""","""",if($S1539,""Not aligned w/ a specific learning goal."",U1539&amp;"": ""&amp;vlookup(to_text(U1539),'1.Learning-Goals'!$A$3:$B$100,2,FALSE)))"),"")</f>
        <v/>
      </c>
      <c r="Z1539" s="46" t="str">
        <f>IFERROR(__xludf.DUMMYFUNCTION("if(V1539="""","""",if($S1539,""Not aligned w/ a specific learning goal."",V1539&amp;"": ""&amp;vlookup(to_text(V1539),'1.Learning-Goals'!$A$3:$B$100,2,FALSE)))"),"")</f>
        <v/>
      </c>
      <c r="AA1539" s="46" t="str">
        <f>IFERROR(__xludf.DUMMYFUNCTION("if(W1539="""","""",if($S1539,""Not aligned w/ a specific learning goal."",W1539&amp;"": ""&amp;vlookup(to_text(W1539),'1.Learning-Goals'!$A$3:$B$100,2,FALSE)))"),"")</f>
        <v/>
      </c>
      <c r="AB1539" s="48"/>
      <c r="AC1539" s="48"/>
      <c r="AD1539" s="48"/>
      <c r="AE1539" s="48"/>
      <c r="AF1539" s="48"/>
      <c r="AG1539" s="48"/>
      <c r="AH1539" s="48"/>
      <c r="AI1539" s="48"/>
    </row>
    <row r="1540" ht="15.75" customHeight="1">
      <c r="A1540" s="41"/>
      <c r="B1540" s="42" t="str">
        <f t="shared" si="1"/>
        <v/>
      </c>
      <c r="C1540" s="52"/>
      <c r="D1540" s="53"/>
      <c r="E1540" s="53"/>
      <c r="F1540" s="52"/>
      <c r="G1540" s="53"/>
      <c r="H1540" s="54"/>
      <c r="I1540" s="53"/>
      <c r="J1540" s="53"/>
      <c r="K1540" s="53"/>
      <c r="L1540" s="53"/>
      <c r="M1540" s="53"/>
      <c r="N1540" s="53"/>
      <c r="O1540" s="52"/>
      <c r="P1540" s="52"/>
      <c r="Q1540" s="52"/>
      <c r="R1540" s="46" t="str">
        <f>IFERROR(__xludf.DUMMYFUNCTION("if(isblank($A1540),"""",REGEXREPLACE($A1540,   "",?(\d),?"",  ""$1""&amp;""-""&amp;$H1540))"),"")</f>
        <v/>
      </c>
      <c r="S1540" s="47" t="b">
        <f t="shared" si="2"/>
        <v>0</v>
      </c>
      <c r="T1540" s="47" t="str">
        <f>IFERROR(__xludf.DUMMYFUNCTION("iferror(split(A1540,"","",TRUE,TRUE),"""")"),"")</f>
        <v/>
      </c>
      <c r="U1540" s="47"/>
      <c r="V1540" s="47"/>
      <c r="W1540" s="47"/>
      <c r="X1540" s="46" t="str">
        <f>IFERROR(__xludf.DUMMYFUNCTION("if(T1540="""","""",if($S1540,""Not aligned w/ a specific learning goal."",T1540&amp;"": ""&amp;vlookup(to_text(T1540),'1.Learning-Goals'!$A$3:$B$100,2,FALSE)))"),"")</f>
        <v/>
      </c>
      <c r="Y1540" s="46" t="str">
        <f>IFERROR(__xludf.DUMMYFUNCTION("if(U1540="""","""",if($S1540,""Not aligned w/ a specific learning goal."",U1540&amp;"": ""&amp;vlookup(to_text(U1540),'1.Learning-Goals'!$A$3:$B$100,2,FALSE)))"),"")</f>
        <v/>
      </c>
      <c r="Z1540" s="46" t="str">
        <f>IFERROR(__xludf.DUMMYFUNCTION("if(V1540="""","""",if($S1540,""Not aligned w/ a specific learning goal."",V1540&amp;"": ""&amp;vlookup(to_text(V1540),'1.Learning-Goals'!$A$3:$B$100,2,FALSE)))"),"")</f>
        <v/>
      </c>
      <c r="AA1540" s="46" t="str">
        <f>IFERROR(__xludf.DUMMYFUNCTION("if(W1540="""","""",if($S1540,""Not aligned w/ a specific learning goal."",W1540&amp;"": ""&amp;vlookup(to_text(W1540),'1.Learning-Goals'!$A$3:$B$100,2,FALSE)))"),"")</f>
        <v/>
      </c>
      <c r="AB1540" s="48"/>
      <c r="AC1540" s="48"/>
      <c r="AD1540" s="48"/>
      <c r="AE1540" s="48"/>
      <c r="AF1540" s="48"/>
      <c r="AG1540" s="48"/>
      <c r="AH1540" s="48"/>
      <c r="AI1540" s="48"/>
    </row>
    <row r="1541" ht="15.75" customHeight="1">
      <c r="A1541" s="41"/>
      <c r="B1541" s="42" t="str">
        <f t="shared" si="1"/>
        <v/>
      </c>
      <c r="C1541" s="52"/>
      <c r="D1541" s="53"/>
      <c r="E1541" s="53"/>
      <c r="F1541" s="52"/>
      <c r="G1541" s="53"/>
      <c r="H1541" s="54"/>
      <c r="I1541" s="53"/>
      <c r="J1541" s="53"/>
      <c r="K1541" s="53"/>
      <c r="L1541" s="53"/>
      <c r="M1541" s="53"/>
      <c r="N1541" s="53"/>
      <c r="O1541" s="52"/>
      <c r="P1541" s="52"/>
      <c r="Q1541" s="52"/>
      <c r="R1541" s="46" t="str">
        <f>IFERROR(__xludf.DUMMYFUNCTION("if(isblank($A1541),"""",REGEXREPLACE($A1541,   "",?(\d),?"",  ""$1""&amp;""-""&amp;$H1541))"),"")</f>
        <v/>
      </c>
      <c r="S1541" s="47" t="b">
        <f t="shared" si="2"/>
        <v>0</v>
      </c>
      <c r="T1541" s="47" t="str">
        <f>IFERROR(__xludf.DUMMYFUNCTION("iferror(split(A1541,"","",TRUE,TRUE),"""")"),"")</f>
        <v/>
      </c>
      <c r="U1541" s="47"/>
      <c r="V1541" s="47"/>
      <c r="W1541" s="47"/>
      <c r="X1541" s="46" t="str">
        <f>IFERROR(__xludf.DUMMYFUNCTION("if(T1541="""","""",if($S1541,""Not aligned w/ a specific learning goal."",T1541&amp;"": ""&amp;vlookup(to_text(T1541),'1.Learning-Goals'!$A$3:$B$100,2,FALSE)))"),"")</f>
        <v/>
      </c>
      <c r="Y1541" s="46" t="str">
        <f>IFERROR(__xludf.DUMMYFUNCTION("if(U1541="""","""",if($S1541,""Not aligned w/ a specific learning goal."",U1541&amp;"": ""&amp;vlookup(to_text(U1541),'1.Learning-Goals'!$A$3:$B$100,2,FALSE)))"),"")</f>
        <v/>
      </c>
      <c r="Z1541" s="46" t="str">
        <f>IFERROR(__xludf.DUMMYFUNCTION("if(V1541="""","""",if($S1541,""Not aligned w/ a specific learning goal."",V1541&amp;"": ""&amp;vlookup(to_text(V1541),'1.Learning-Goals'!$A$3:$B$100,2,FALSE)))"),"")</f>
        <v/>
      </c>
      <c r="AA1541" s="46" t="str">
        <f>IFERROR(__xludf.DUMMYFUNCTION("if(W1541="""","""",if($S1541,""Not aligned w/ a specific learning goal."",W1541&amp;"": ""&amp;vlookup(to_text(W1541),'1.Learning-Goals'!$A$3:$B$100,2,FALSE)))"),"")</f>
        <v/>
      </c>
      <c r="AB1541" s="48"/>
      <c r="AC1541" s="48"/>
      <c r="AD1541" s="48"/>
      <c r="AE1541" s="48"/>
      <c r="AF1541" s="48"/>
      <c r="AG1541" s="48"/>
      <c r="AH1541" s="48"/>
      <c r="AI1541" s="48"/>
    </row>
    <row r="1542" ht="15.75" customHeight="1">
      <c r="A1542" s="41"/>
      <c r="B1542" s="42" t="str">
        <f t="shared" si="1"/>
        <v/>
      </c>
      <c r="C1542" s="52"/>
      <c r="D1542" s="53"/>
      <c r="E1542" s="53"/>
      <c r="F1542" s="52"/>
      <c r="G1542" s="53"/>
      <c r="H1542" s="54"/>
      <c r="I1542" s="53"/>
      <c r="J1542" s="53"/>
      <c r="K1542" s="53"/>
      <c r="L1542" s="53"/>
      <c r="M1542" s="53"/>
      <c r="N1542" s="53"/>
      <c r="O1542" s="52"/>
      <c r="P1542" s="52"/>
      <c r="Q1542" s="52"/>
      <c r="R1542" s="46" t="str">
        <f>IFERROR(__xludf.DUMMYFUNCTION("if(isblank($A1542),"""",REGEXREPLACE($A1542,   "",?(\d),?"",  ""$1""&amp;""-""&amp;$H1542))"),"")</f>
        <v/>
      </c>
      <c r="S1542" s="47" t="b">
        <f t="shared" si="2"/>
        <v>0</v>
      </c>
      <c r="T1542" s="47" t="str">
        <f>IFERROR(__xludf.DUMMYFUNCTION("iferror(split(A1542,"","",TRUE,TRUE),"""")"),"")</f>
        <v/>
      </c>
      <c r="U1542" s="47"/>
      <c r="V1542" s="47"/>
      <c r="W1542" s="47"/>
      <c r="X1542" s="46" t="str">
        <f>IFERROR(__xludf.DUMMYFUNCTION("if(T1542="""","""",if($S1542,""Not aligned w/ a specific learning goal."",T1542&amp;"": ""&amp;vlookup(to_text(T1542),'1.Learning-Goals'!$A$3:$B$100,2,FALSE)))"),"")</f>
        <v/>
      </c>
      <c r="Y1542" s="46" t="str">
        <f>IFERROR(__xludf.DUMMYFUNCTION("if(U1542="""","""",if($S1542,""Not aligned w/ a specific learning goal."",U1542&amp;"": ""&amp;vlookup(to_text(U1542),'1.Learning-Goals'!$A$3:$B$100,2,FALSE)))"),"")</f>
        <v/>
      </c>
      <c r="Z1542" s="46" t="str">
        <f>IFERROR(__xludf.DUMMYFUNCTION("if(V1542="""","""",if($S1542,""Not aligned w/ a specific learning goal."",V1542&amp;"": ""&amp;vlookup(to_text(V1542),'1.Learning-Goals'!$A$3:$B$100,2,FALSE)))"),"")</f>
        <v/>
      </c>
      <c r="AA1542" s="46" t="str">
        <f>IFERROR(__xludf.DUMMYFUNCTION("if(W1542="""","""",if($S1542,""Not aligned w/ a specific learning goal."",W1542&amp;"": ""&amp;vlookup(to_text(W1542),'1.Learning-Goals'!$A$3:$B$100,2,FALSE)))"),"")</f>
        <v/>
      </c>
      <c r="AB1542" s="48"/>
      <c r="AC1542" s="48"/>
      <c r="AD1542" s="48"/>
      <c r="AE1542" s="48"/>
      <c r="AF1542" s="48"/>
      <c r="AG1542" s="48"/>
      <c r="AH1542" s="48"/>
      <c r="AI1542" s="48"/>
    </row>
    <row r="1543" ht="15.75" customHeight="1">
      <c r="A1543" s="41"/>
      <c r="B1543" s="42" t="str">
        <f t="shared" si="1"/>
        <v/>
      </c>
      <c r="C1543" s="52"/>
      <c r="D1543" s="53"/>
      <c r="E1543" s="53"/>
      <c r="F1543" s="52"/>
      <c r="G1543" s="53"/>
      <c r="H1543" s="54"/>
      <c r="I1543" s="53"/>
      <c r="J1543" s="53"/>
      <c r="K1543" s="53"/>
      <c r="L1543" s="53"/>
      <c r="M1543" s="53"/>
      <c r="N1543" s="53"/>
      <c r="O1543" s="52"/>
      <c r="P1543" s="52"/>
      <c r="Q1543" s="52"/>
      <c r="R1543" s="46" t="str">
        <f>IFERROR(__xludf.DUMMYFUNCTION("if(isblank($A1543),"""",REGEXREPLACE($A1543,   "",?(\d),?"",  ""$1""&amp;""-""&amp;$H1543))"),"")</f>
        <v/>
      </c>
      <c r="S1543" s="47" t="b">
        <f t="shared" si="2"/>
        <v>0</v>
      </c>
      <c r="T1543" s="47" t="str">
        <f>IFERROR(__xludf.DUMMYFUNCTION("iferror(split(A1543,"","",TRUE,TRUE),"""")"),"")</f>
        <v/>
      </c>
      <c r="U1543" s="47"/>
      <c r="V1543" s="47"/>
      <c r="W1543" s="47"/>
      <c r="X1543" s="46" t="str">
        <f>IFERROR(__xludf.DUMMYFUNCTION("if(T1543="""","""",if($S1543,""Not aligned w/ a specific learning goal."",T1543&amp;"": ""&amp;vlookup(to_text(T1543),'1.Learning-Goals'!$A$3:$B$100,2,FALSE)))"),"")</f>
        <v/>
      </c>
      <c r="Y1543" s="46" t="str">
        <f>IFERROR(__xludf.DUMMYFUNCTION("if(U1543="""","""",if($S1543,""Not aligned w/ a specific learning goal."",U1543&amp;"": ""&amp;vlookup(to_text(U1543),'1.Learning-Goals'!$A$3:$B$100,2,FALSE)))"),"")</f>
        <v/>
      </c>
      <c r="Z1543" s="46" t="str">
        <f>IFERROR(__xludf.DUMMYFUNCTION("if(V1543="""","""",if($S1543,""Not aligned w/ a specific learning goal."",V1543&amp;"": ""&amp;vlookup(to_text(V1543),'1.Learning-Goals'!$A$3:$B$100,2,FALSE)))"),"")</f>
        <v/>
      </c>
      <c r="AA1543" s="46" t="str">
        <f>IFERROR(__xludf.DUMMYFUNCTION("if(W1543="""","""",if($S1543,""Not aligned w/ a specific learning goal."",W1543&amp;"": ""&amp;vlookup(to_text(W1543),'1.Learning-Goals'!$A$3:$B$100,2,FALSE)))"),"")</f>
        <v/>
      </c>
      <c r="AB1543" s="48"/>
      <c r="AC1543" s="48"/>
      <c r="AD1543" s="48"/>
      <c r="AE1543" s="48"/>
      <c r="AF1543" s="48"/>
      <c r="AG1543" s="48"/>
      <c r="AH1543" s="48"/>
      <c r="AI1543" s="48"/>
    </row>
    <row r="1544" ht="15.75" customHeight="1">
      <c r="A1544" s="41"/>
      <c r="B1544" s="42" t="str">
        <f t="shared" si="1"/>
        <v/>
      </c>
      <c r="C1544" s="52"/>
      <c r="D1544" s="53"/>
      <c r="E1544" s="53"/>
      <c r="F1544" s="52"/>
      <c r="G1544" s="53"/>
      <c r="H1544" s="54"/>
      <c r="I1544" s="53"/>
      <c r="J1544" s="53"/>
      <c r="K1544" s="53"/>
      <c r="L1544" s="53"/>
      <c r="M1544" s="53"/>
      <c r="N1544" s="53"/>
      <c r="O1544" s="52"/>
      <c r="P1544" s="52"/>
      <c r="Q1544" s="52"/>
      <c r="R1544" s="46" t="str">
        <f>IFERROR(__xludf.DUMMYFUNCTION("if(isblank($A1544),"""",REGEXREPLACE($A1544,   "",?(\d),?"",  ""$1""&amp;""-""&amp;$H1544))"),"")</f>
        <v/>
      </c>
      <c r="S1544" s="47" t="b">
        <f t="shared" si="2"/>
        <v>0</v>
      </c>
      <c r="T1544" s="47" t="str">
        <f>IFERROR(__xludf.DUMMYFUNCTION("iferror(split(A1544,"","",TRUE,TRUE),"""")"),"")</f>
        <v/>
      </c>
      <c r="U1544" s="47"/>
      <c r="V1544" s="47"/>
      <c r="W1544" s="47"/>
      <c r="X1544" s="46" t="str">
        <f>IFERROR(__xludf.DUMMYFUNCTION("if(T1544="""","""",if($S1544,""Not aligned w/ a specific learning goal."",T1544&amp;"": ""&amp;vlookup(to_text(T1544),'1.Learning-Goals'!$A$3:$B$100,2,FALSE)))"),"")</f>
        <v/>
      </c>
      <c r="Y1544" s="46" t="str">
        <f>IFERROR(__xludf.DUMMYFUNCTION("if(U1544="""","""",if($S1544,""Not aligned w/ a specific learning goal."",U1544&amp;"": ""&amp;vlookup(to_text(U1544),'1.Learning-Goals'!$A$3:$B$100,2,FALSE)))"),"")</f>
        <v/>
      </c>
      <c r="Z1544" s="46" t="str">
        <f>IFERROR(__xludf.DUMMYFUNCTION("if(V1544="""","""",if($S1544,""Not aligned w/ a specific learning goal."",V1544&amp;"": ""&amp;vlookup(to_text(V1544),'1.Learning-Goals'!$A$3:$B$100,2,FALSE)))"),"")</f>
        <v/>
      </c>
      <c r="AA1544" s="46" t="str">
        <f>IFERROR(__xludf.DUMMYFUNCTION("if(W1544="""","""",if($S1544,""Not aligned w/ a specific learning goal."",W1544&amp;"": ""&amp;vlookup(to_text(W1544),'1.Learning-Goals'!$A$3:$B$100,2,FALSE)))"),"")</f>
        <v/>
      </c>
      <c r="AB1544" s="48"/>
      <c r="AC1544" s="48"/>
      <c r="AD1544" s="48"/>
      <c r="AE1544" s="48"/>
      <c r="AF1544" s="48"/>
      <c r="AG1544" s="48"/>
      <c r="AH1544" s="48"/>
      <c r="AI1544" s="48"/>
    </row>
    <row r="1545" ht="15.75" customHeight="1">
      <c r="A1545" s="41"/>
      <c r="B1545" s="42" t="str">
        <f t="shared" si="1"/>
        <v/>
      </c>
      <c r="C1545" s="52"/>
      <c r="D1545" s="53"/>
      <c r="E1545" s="53"/>
      <c r="F1545" s="52"/>
      <c r="G1545" s="53"/>
      <c r="H1545" s="54"/>
      <c r="I1545" s="53"/>
      <c r="J1545" s="53"/>
      <c r="K1545" s="53"/>
      <c r="L1545" s="53"/>
      <c r="M1545" s="53"/>
      <c r="N1545" s="53"/>
      <c r="O1545" s="52"/>
      <c r="P1545" s="52"/>
      <c r="Q1545" s="52"/>
      <c r="R1545" s="46" t="str">
        <f>IFERROR(__xludf.DUMMYFUNCTION("if(isblank($A1545),"""",REGEXREPLACE($A1545,   "",?(\d),?"",  ""$1""&amp;""-""&amp;$H1545))"),"")</f>
        <v/>
      </c>
      <c r="S1545" s="47" t="b">
        <f t="shared" si="2"/>
        <v>0</v>
      </c>
      <c r="T1545" s="47" t="str">
        <f>IFERROR(__xludf.DUMMYFUNCTION("iferror(split(A1545,"","",TRUE,TRUE),"""")"),"")</f>
        <v/>
      </c>
      <c r="U1545" s="47"/>
      <c r="V1545" s="47"/>
      <c r="W1545" s="47"/>
      <c r="X1545" s="46" t="str">
        <f>IFERROR(__xludf.DUMMYFUNCTION("if(T1545="""","""",if($S1545,""Not aligned w/ a specific learning goal."",T1545&amp;"": ""&amp;vlookup(to_text(T1545),'1.Learning-Goals'!$A$3:$B$100,2,FALSE)))"),"")</f>
        <v/>
      </c>
      <c r="Y1545" s="46" t="str">
        <f>IFERROR(__xludf.DUMMYFUNCTION("if(U1545="""","""",if($S1545,""Not aligned w/ a specific learning goal."",U1545&amp;"": ""&amp;vlookup(to_text(U1545),'1.Learning-Goals'!$A$3:$B$100,2,FALSE)))"),"")</f>
        <v/>
      </c>
      <c r="Z1545" s="46" t="str">
        <f>IFERROR(__xludf.DUMMYFUNCTION("if(V1545="""","""",if($S1545,""Not aligned w/ a specific learning goal."",V1545&amp;"": ""&amp;vlookup(to_text(V1545),'1.Learning-Goals'!$A$3:$B$100,2,FALSE)))"),"")</f>
        <v/>
      </c>
      <c r="AA1545" s="46" t="str">
        <f>IFERROR(__xludf.DUMMYFUNCTION("if(W1545="""","""",if($S1545,""Not aligned w/ a specific learning goal."",W1545&amp;"": ""&amp;vlookup(to_text(W1545),'1.Learning-Goals'!$A$3:$B$100,2,FALSE)))"),"")</f>
        <v/>
      </c>
      <c r="AB1545" s="48"/>
      <c r="AC1545" s="48"/>
      <c r="AD1545" s="48"/>
      <c r="AE1545" s="48"/>
      <c r="AF1545" s="48"/>
      <c r="AG1545" s="48"/>
      <c r="AH1545" s="48"/>
      <c r="AI1545" s="48"/>
    </row>
    <row r="1546" ht="15.75" customHeight="1">
      <c r="A1546" s="41"/>
      <c r="B1546" s="42" t="str">
        <f t="shared" si="1"/>
        <v/>
      </c>
      <c r="C1546" s="52"/>
      <c r="D1546" s="53"/>
      <c r="E1546" s="53"/>
      <c r="F1546" s="52"/>
      <c r="G1546" s="53"/>
      <c r="H1546" s="54"/>
      <c r="I1546" s="53"/>
      <c r="J1546" s="53"/>
      <c r="K1546" s="53"/>
      <c r="L1546" s="53"/>
      <c r="M1546" s="53"/>
      <c r="N1546" s="53"/>
      <c r="O1546" s="52"/>
      <c r="P1546" s="52"/>
      <c r="Q1546" s="52"/>
      <c r="R1546" s="46" t="str">
        <f>IFERROR(__xludf.DUMMYFUNCTION("if(isblank($A1546),"""",REGEXREPLACE($A1546,   "",?(\d),?"",  ""$1""&amp;""-""&amp;$H1546))"),"")</f>
        <v/>
      </c>
      <c r="S1546" s="47" t="b">
        <f t="shared" si="2"/>
        <v>0</v>
      </c>
      <c r="T1546" s="47" t="str">
        <f>IFERROR(__xludf.DUMMYFUNCTION("iferror(split(A1546,"","",TRUE,TRUE),"""")"),"")</f>
        <v/>
      </c>
      <c r="U1546" s="47"/>
      <c r="V1546" s="47"/>
      <c r="W1546" s="47"/>
      <c r="X1546" s="46" t="str">
        <f>IFERROR(__xludf.DUMMYFUNCTION("if(T1546="""","""",if($S1546,""Not aligned w/ a specific learning goal."",T1546&amp;"": ""&amp;vlookup(to_text(T1546),'1.Learning-Goals'!$A$3:$B$100,2,FALSE)))"),"")</f>
        <v/>
      </c>
      <c r="Y1546" s="46" t="str">
        <f>IFERROR(__xludf.DUMMYFUNCTION("if(U1546="""","""",if($S1546,""Not aligned w/ a specific learning goal."",U1546&amp;"": ""&amp;vlookup(to_text(U1546),'1.Learning-Goals'!$A$3:$B$100,2,FALSE)))"),"")</f>
        <v/>
      </c>
      <c r="Z1546" s="46" t="str">
        <f>IFERROR(__xludf.DUMMYFUNCTION("if(V1546="""","""",if($S1546,""Not aligned w/ a specific learning goal."",V1546&amp;"": ""&amp;vlookup(to_text(V1546),'1.Learning-Goals'!$A$3:$B$100,2,FALSE)))"),"")</f>
        <v/>
      </c>
      <c r="AA1546" s="46" t="str">
        <f>IFERROR(__xludf.DUMMYFUNCTION("if(W1546="""","""",if($S1546,""Not aligned w/ a specific learning goal."",W1546&amp;"": ""&amp;vlookup(to_text(W1546),'1.Learning-Goals'!$A$3:$B$100,2,FALSE)))"),"")</f>
        <v/>
      </c>
      <c r="AB1546" s="48"/>
      <c r="AC1546" s="48"/>
      <c r="AD1546" s="48"/>
      <c r="AE1546" s="48"/>
      <c r="AF1546" s="48"/>
      <c r="AG1546" s="48"/>
      <c r="AH1546" s="48"/>
      <c r="AI1546" s="48"/>
    </row>
    <row r="1547" ht="15.75" customHeight="1">
      <c r="A1547" s="41"/>
      <c r="B1547" s="42" t="str">
        <f t="shared" si="1"/>
        <v/>
      </c>
      <c r="C1547" s="52"/>
      <c r="D1547" s="53"/>
      <c r="E1547" s="53"/>
      <c r="F1547" s="52"/>
      <c r="G1547" s="53"/>
      <c r="H1547" s="54"/>
      <c r="I1547" s="53"/>
      <c r="J1547" s="53"/>
      <c r="K1547" s="53"/>
      <c r="L1547" s="53"/>
      <c r="M1547" s="53"/>
      <c r="N1547" s="53"/>
      <c r="O1547" s="52"/>
      <c r="P1547" s="52"/>
      <c r="Q1547" s="52"/>
      <c r="R1547" s="46" t="str">
        <f>IFERROR(__xludf.DUMMYFUNCTION("if(isblank($A1547),"""",REGEXREPLACE($A1547,   "",?(\d),?"",  ""$1""&amp;""-""&amp;$H1547))"),"")</f>
        <v/>
      </c>
      <c r="S1547" s="47" t="b">
        <f t="shared" si="2"/>
        <v>0</v>
      </c>
      <c r="T1547" s="47" t="str">
        <f>IFERROR(__xludf.DUMMYFUNCTION("iferror(split(A1547,"","",TRUE,TRUE),"""")"),"")</f>
        <v/>
      </c>
      <c r="U1547" s="47"/>
      <c r="V1547" s="47"/>
      <c r="W1547" s="47"/>
      <c r="X1547" s="46" t="str">
        <f>IFERROR(__xludf.DUMMYFUNCTION("if(T1547="""","""",if($S1547,""Not aligned w/ a specific learning goal."",T1547&amp;"": ""&amp;vlookup(to_text(T1547),'1.Learning-Goals'!$A$3:$B$100,2,FALSE)))"),"")</f>
        <v/>
      </c>
      <c r="Y1547" s="46" t="str">
        <f>IFERROR(__xludf.DUMMYFUNCTION("if(U1547="""","""",if($S1547,""Not aligned w/ a specific learning goal."",U1547&amp;"": ""&amp;vlookup(to_text(U1547),'1.Learning-Goals'!$A$3:$B$100,2,FALSE)))"),"")</f>
        <v/>
      </c>
      <c r="Z1547" s="46" t="str">
        <f>IFERROR(__xludf.DUMMYFUNCTION("if(V1547="""","""",if($S1547,""Not aligned w/ a specific learning goal."",V1547&amp;"": ""&amp;vlookup(to_text(V1547),'1.Learning-Goals'!$A$3:$B$100,2,FALSE)))"),"")</f>
        <v/>
      </c>
      <c r="AA1547" s="46" t="str">
        <f>IFERROR(__xludf.DUMMYFUNCTION("if(W1547="""","""",if($S1547,""Not aligned w/ a specific learning goal."",W1547&amp;"": ""&amp;vlookup(to_text(W1547),'1.Learning-Goals'!$A$3:$B$100,2,FALSE)))"),"")</f>
        <v/>
      </c>
      <c r="AB1547" s="48"/>
      <c r="AC1547" s="48"/>
      <c r="AD1547" s="48"/>
      <c r="AE1547" s="48"/>
      <c r="AF1547" s="48"/>
      <c r="AG1547" s="48"/>
      <c r="AH1547" s="48"/>
      <c r="AI1547" s="48"/>
    </row>
    <row r="1548" ht="15.75" customHeight="1">
      <c r="A1548" s="41"/>
      <c r="B1548" s="42" t="str">
        <f t="shared" si="1"/>
        <v/>
      </c>
      <c r="C1548" s="52"/>
      <c r="D1548" s="53"/>
      <c r="E1548" s="53"/>
      <c r="F1548" s="52"/>
      <c r="G1548" s="53"/>
      <c r="H1548" s="54"/>
      <c r="I1548" s="53"/>
      <c r="J1548" s="53"/>
      <c r="K1548" s="53"/>
      <c r="L1548" s="53"/>
      <c r="M1548" s="53"/>
      <c r="N1548" s="53"/>
      <c r="O1548" s="52"/>
      <c r="P1548" s="52"/>
      <c r="Q1548" s="52"/>
      <c r="R1548" s="46" t="str">
        <f>IFERROR(__xludf.DUMMYFUNCTION("if(isblank($A1548),"""",REGEXREPLACE($A1548,   "",?(\d),?"",  ""$1""&amp;""-""&amp;$H1548))"),"")</f>
        <v/>
      </c>
      <c r="S1548" s="47" t="b">
        <f t="shared" si="2"/>
        <v>0</v>
      </c>
      <c r="T1548" s="47" t="str">
        <f>IFERROR(__xludf.DUMMYFUNCTION("iferror(split(A1548,"","",TRUE,TRUE),"""")"),"")</f>
        <v/>
      </c>
      <c r="U1548" s="47"/>
      <c r="V1548" s="47"/>
      <c r="W1548" s="47"/>
      <c r="X1548" s="46" t="str">
        <f>IFERROR(__xludf.DUMMYFUNCTION("if(T1548="""","""",if($S1548,""Not aligned w/ a specific learning goal."",T1548&amp;"": ""&amp;vlookup(to_text(T1548),'1.Learning-Goals'!$A$3:$B$100,2,FALSE)))"),"")</f>
        <v/>
      </c>
      <c r="Y1548" s="46" t="str">
        <f>IFERROR(__xludf.DUMMYFUNCTION("if(U1548="""","""",if($S1548,""Not aligned w/ a specific learning goal."",U1548&amp;"": ""&amp;vlookup(to_text(U1548),'1.Learning-Goals'!$A$3:$B$100,2,FALSE)))"),"")</f>
        <v/>
      </c>
      <c r="Z1548" s="46" t="str">
        <f>IFERROR(__xludf.DUMMYFUNCTION("if(V1548="""","""",if($S1548,""Not aligned w/ a specific learning goal."",V1548&amp;"": ""&amp;vlookup(to_text(V1548),'1.Learning-Goals'!$A$3:$B$100,2,FALSE)))"),"")</f>
        <v/>
      </c>
      <c r="AA1548" s="46" t="str">
        <f>IFERROR(__xludf.DUMMYFUNCTION("if(W1548="""","""",if($S1548,""Not aligned w/ a specific learning goal."",W1548&amp;"": ""&amp;vlookup(to_text(W1548),'1.Learning-Goals'!$A$3:$B$100,2,FALSE)))"),"")</f>
        <v/>
      </c>
      <c r="AB1548" s="48"/>
      <c r="AC1548" s="48"/>
      <c r="AD1548" s="48"/>
      <c r="AE1548" s="48"/>
      <c r="AF1548" s="48"/>
      <c r="AG1548" s="48"/>
      <c r="AH1548" s="48"/>
      <c r="AI1548" s="48"/>
    </row>
    <row r="1549" ht="15.75" customHeight="1">
      <c r="A1549" s="41"/>
      <c r="B1549" s="42" t="str">
        <f t="shared" si="1"/>
        <v/>
      </c>
      <c r="C1549" s="52"/>
      <c r="D1549" s="53"/>
      <c r="E1549" s="53"/>
      <c r="F1549" s="52"/>
      <c r="G1549" s="53"/>
      <c r="H1549" s="54"/>
      <c r="I1549" s="53"/>
      <c r="J1549" s="53"/>
      <c r="K1549" s="53"/>
      <c r="L1549" s="53"/>
      <c r="M1549" s="53"/>
      <c r="N1549" s="53"/>
      <c r="O1549" s="52"/>
      <c r="P1549" s="52"/>
      <c r="Q1549" s="52"/>
      <c r="R1549" s="46" t="str">
        <f>IFERROR(__xludf.DUMMYFUNCTION("if(isblank($A1549),"""",REGEXREPLACE($A1549,   "",?(\d),?"",  ""$1""&amp;""-""&amp;$H1549))"),"")</f>
        <v/>
      </c>
      <c r="S1549" s="47" t="b">
        <f t="shared" si="2"/>
        <v>0</v>
      </c>
      <c r="T1549" s="47" t="str">
        <f>IFERROR(__xludf.DUMMYFUNCTION("iferror(split(A1549,"","",TRUE,TRUE),"""")"),"")</f>
        <v/>
      </c>
      <c r="U1549" s="47"/>
      <c r="V1549" s="47"/>
      <c r="W1549" s="47"/>
      <c r="X1549" s="46" t="str">
        <f>IFERROR(__xludf.DUMMYFUNCTION("if(T1549="""","""",if($S1549,""Not aligned w/ a specific learning goal."",T1549&amp;"": ""&amp;vlookup(to_text(T1549),'1.Learning-Goals'!$A$3:$B$100,2,FALSE)))"),"")</f>
        <v/>
      </c>
      <c r="Y1549" s="46" t="str">
        <f>IFERROR(__xludf.DUMMYFUNCTION("if(U1549="""","""",if($S1549,""Not aligned w/ a specific learning goal."",U1549&amp;"": ""&amp;vlookup(to_text(U1549),'1.Learning-Goals'!$A$3:$B$100,2,FALSE)))"),"")</f>
        <v/>
      </c>
      <c r="Z1549" s="46" t="str">
        <f>IFERROR(__xludf.DUMMYFUNCTION("if(V1549="""","""",if($S1549,""Not aligned w/ a specific learning goal."",V1549&amp;"": ""&amp;vlookup(to_text(V1549),'1.Learning-Goals'!$A$3:$B$100,2,FALSE)))"),"")</f>
        <v/>
      </c>
      <c r="AA1549" s="46" t="str">
        <f>IFERROR(__xludf.DUMMYFUNCTION("if(W1549="""","""",if($S1549,""Not aligned w/ a specific learning goal."",W1549&amp;"": ""&amp;vlookup(to_text(W1549),'1.Learning-Goals'!$A$3:$B$100,2,FALSE)))"),"")</f>
        <v/>
      </c>
      <c r="AB1549" s="48"/>
      <c r="AC1549" s="48"/>
      <c r="AD1549" s="48"/>
      <c r="AE1549" s="48"/>
      <c r="AF1549" s="48"/>
      <c r="AG1549" s="48"/>
      <c r="AH1549" s="48"/>
      <c r="AI1549" s="48"/>
    </row>
    <row r="1550" ht="15.75" customHeight="1">
      <c r="A1550" s="41"/>
      <c r="B1550" s="42" t="str">
        <f t="shared" si="1"/>
        <v/>
      </c>
      <c r="C1550" s="52"/>
      <c r="D1550" s="53"/>
      <c r="E1550" s="53"/>
      <c r="F1550" s="52"/>
      <c r="G1550" s="53"/>
      <c r="H1550" s="54"/>
      <c r="I1550" s="53"/>
      <c r="J1550" s="53"/>
      <c r="K1550" s="53"/>
      <c r="L1550" s="53"/>
      <c r="M1550" s="53"/>
      <c r="N1550" s="53"/>
      <c r="O1550" s="52"/>
      <c r="P1550" s="52"/>
      <c r="Q1550" s="52"/>
      <c r="R1550" s="46" t="str">
        <f>IFERROR(__xludf.DUMMYFUNCTION("if(isblank($A1550),"""",REGEXREPLACE($A1550,   "",?(\d),?"",  ""$1""&amp;""-""&amp;$H1550))"),"")</f>
        <v/>
      </c>
      <c r="S1550" s="47" t="b">
        <f t="shared" si="2"/>
        <v>0</v>
      </c>
      <c r="T1550" s="47" t="str">
        <f>IFERROR(__xludf.DUMMYFUNCTION("iferror(split(A1550,"","",TRUE,TRUE),"""")"),"")</f>
        <v/>
      </c>
      <c r="U1550" s="47"/>
      <c r="V1550" s="47"/>
      <c r="W1550" s="47"/>
      <c r="X1550" s="46" t="str">
        <f>IFERROR(__xludf.DUMMYFUNCTION("if(T1550="""","""",if($S1550,""Not aligned w/ a specific learning goal."",T1550&amp;"": ""&amp;vlookup(to_text(T1550),'1.Learning-Goals'!$A$3:$B$100,2,FALSE)))"),"")</f>
        <v/>
      </c>
      <c r="Y1550" s="46" t="str">
        <f>IFERROR(__xludf.DUMMYFUNCTION("if(U1550="""","""",if($S1550,""Not aligned w/ a specific learning goal."",U1550&amp;"": ""&amp;vlookup(to_text(U1550),'1.Learning-Goals'!$A$3:$B$100,2,FALSE)))"),"")</f>
        <v/>
      </c>
      <c r="Z1550" s="46" t="str">
        <f>IFERROR(__xludf.DUMMYFUNCTION("if(V1550="""","""",if($S1550,""Not aligned w/ a specific learning goal."",V1550&amp;"": ""&amp;vlookup(to_text(V1550),'1.Learning-Goals'!$A$3:$B$100,2,FALSE)))"),"")</f>
        <v/>
      </c>
      <c r="AA1550" s="46" t="str">
        <f>IFERROR(__xludf.DUMMYFUNCTION("if(W1550="""","""",if($S1550,""Not aligned w/ a specific learning goal."",W1550&amp;"": ""&amp;vlookup(to_text(W1550),'1.Learning-Goals'!$A$3:$B$100,2,FALSE)))"),"")</f>
        <v/>
      </c>
      <c r="AB1550" s="48"/>
      <c r="AC1550" s="48"/>
      <c r="AD1550" s="48"/>
      <c r="AE1550" s="48"/>
      <c r="AF1550" s="48"/>
      <c r="AG1550" s="48"/>
      <c r="AH1550" s="48"/>
      <c r="AI1550" s="48"/>
    </row>
    <row r="1551" ht="15.75" customHeight="1">
      <c r="A1551" s="41"/>
      <c r="B1551" s="42" t="str">
        <f t="shared" si="1"/>
        <v/>
      </c>
      <c r="C1551" s="52"/>
      <c r="D1551" s="53"/>
      <c r="E1551" s="53"/>
      <c r="F1551" s="52"/>
      <c r="G1551" s="53"/>
      <c r="H1551" s="54"/>
      <c r="I1551" s="53"/>
      <c r="J1551" s="53"/>
      <c r="K1551" s="53"/>
      <c r="L1551" s="53"/>
      <c r="M1551" s="53"/>
      <c r="N1551" s="53"/>
      <c r="O1551" s="52"/>
      <c r="P1551" s="52"/>
      <c r="Q1551" s="52"/>
      <c r="R1551" s="46" t="str">
        <f>IFERROR(__xludf.DUMMYFUNCTION("if(isblank($A1551),"""",REGEXREPLACE($A1551,   "",?(\d),?"",  ""$1""&amp;""-""&amp;$H1551))"),"")</f>
        <v/>
      </c>
      <c r="S1551" s="47" t="b">
        <f t="shared" si="2"/>
        <v>0</v>
      </c>
      <c r="T1551" s="47" t="str">
        <f>IFERROR(__xludf.DUMMYFUNCTION("iferror(split(A1551,"","",TRUE,TRUE),"""")"),"")</f>
        <v/>
      </c>
      <c r="U1551" s="47"/>
      <c r="V1551" s="47"/>
      <c r="W1551" s="47"/>
      <c r="X1551" s="46" t="str">
        <f>IFERROR(__xludf.DUMMYFUNCTION("if(T1551="""","""",if($S1551,""Not aligned w/ a specific learning goal."",T1551&amp;"": ""&amp;vlookup(to_text(T1551),'1.Learning-Goals'!$A$3:$B$100,2,FALSE)))"),"")</f>
        <v/>
      </c>
      <c r="Y1551" s="46" t="str">
        <f>IFERROR(__xludf.DUMMYFUNCTION("if(U1551="""","""",if($S1551,""Not aligned w/ a specific learning goal."",U1551&amp;"": ""&amp;vlookup(to_text(U1551),'1.Learning-Goals'!$A$3:$B$100,2,FALSE)))"),"")</f>
        <v/>
      </c>
      <c r="Z1551" s="46" t="str">
        <f>IFERROR(__xludf.DUMMYFUNCTION("if(V1551="""","""",if($S1551,""Not aligned w/ a specific learning goal."",V1551&amp;"": ""&amp;vlookup(to_text(V1551),'1.Learning-Goals'!$A$3:$B$100,2,FALSE)))"),"")</f>
        <v/>
      </c>
      <c r="AA1551" s="46" t="str">
        <f>IFERROR(__xludf.DUMMYFUNCTION("if(W1551="""","""",if($S1551,""Not aligned w/ a specific learning goal."",W1551&amp;"": ""&amp;vlookup(to_text(W1551),'1.Learning-Goals'!$A$3:$B$100,2,FALSE)))"),"")</f>
        <v/>
      </c>
      <c r="AB1551" s="48"/>
      <c r="AC1551" s="48"/>
      <c r="AD1551" s="48"/>
      <c r="AE1551" s="48"/>
      <c r="AF1551" s="48"/>
      <c r="AG1551" s="48"/>
      <c r="AH1551" s="48"/>
      <c r="AI1551" s="48"/>
    </row>
    <row r="1552" ht="15.75" customHeight="1">
      <c r="A1552" s="41"/>
      <c r="B1552" s="42" t="str">
        <f t="shared" si="1"/>
        <v/>
      </c>
      <c r="C1552" s="52"/>
      <c r="D1552" s="53"/>
      <c r="E1552" s="53"/>
      <c r="F1552" s="52"/>
      <c r="G1552" s="53"/>
      <c r="H1552" s="54"/>
      <c r="I1552" s="53"/>
      <c r="J1552" s="53"/>
      <c r="K1552" s="53"/>
      <c r="L1552" s="53"/>
      <c r="M1552" s="53"/>
      <c r="N1552" s="53"/>
      <c r="O1552" s="52"/>
      <c r="P1552" s="52"/>
      <c r="Q1552" s="52"/>
      <c r="R1552" s="46" t="str">
        <f>IFERROR(__xludf.DUMMYFUNCTION("if(isblank($A1552),"""",REGEXREPLACE($A1552,   "",?(\d),?"",  ""$1""&amp;""-""&amp;$H1552))"),"")</f>
        <v/>
      </c>
      <c r="S1552" s="47" t="b">
        <f t="shared" si="2"/>
        <v>0</v>
      </c>
      <c r="T1552" s="47" t="str">
        <f>IFERROR(__xludf.DUMMYFUNCTION("iferror(split(A1552,"","",TRUE,TRUE),"""")"),"")</f>
        <v/>
      </c>
      <c r="U1552" s="47"/>
      <c r="V1552" s="47"/>
      <c r="W1552" s="47"/>
      <c r="X1552" s="46" t="str">
        <f>IFERROR(__xludf.DUMMYFUNCTION("if(T1552="""","""",if($S1552,""Not aligned w/ a specific learning goal."",T1552&amp;"": ""&amp;vlookup(to_text(T1552),'1.Learning-Goals'!$A$3:$B$100,2,FALSE)))"),"")</f>
        <v/>
      </c>
      <c r="Y1552" s="46" t="str">
        <f>IFERROR(__xludf.DUMMYFUNCTION("if(U1552="""","""",if($S1552,""Not aligned w/ a specific learning goal."",U1552&amp;"": ""&amp;vlookup(to_text(U1552),'1.Learning-Goals'!$A$3:$B$100,2,FALSE)))"),"")</f>
        <v/>
      </c>
      <c r="Z1552" s="46" t="str">
        <f>IFERROR(__xludf.DUMMYFUNCTION("if(V1552="""","""",if($S1552,""Not aligned w/ a specific learning goal."",V1552&amp;"": ""&amp;vlookup(to_text(V1552),'1.Learning-Goals'!$A$3:$B$100,2,FALSE)))"),"")</f>
        <v/>
      </c>
      <c r="AA1552" s="46" t="str">
        <f>IFERROR(__xludf.DUMMYFUNCTION("if(W1552="""","""",if($S1552,""Not aligned w/ a specific learning goal."",W1552&amp;"": ""&amp;vlookup(to_text(W1552),'1.Learning-Goals'!$A$3:$B$100,2,FALSE)))"),"")</f>
        <v/>
      </c>
      <c r="AB1552" s="48"/>
      <c r="AC1552" s="48"/>
      <c r="AD1552" s="48"/>
      <c r="AE1552" s="48"/>
      <c r="AF1552" s="48"/>
      <c r="AG1552" s="48"/>
      <c r="AH1552" s="48"/>
      <c r="AI1552" s="48"/>
    </row>
    <row r="1553" ht="15.75" customHeight="1">
      <c r="A1553" s="41"/>
      <c r="B1553" s="42" t="str">
        <f t="shared" si="1"/>
        <v/>
      </c>
      <c r="C1553" s="52"/>
      <c r="D1553" s="53"/>
      <c r="E1553" s="53"/>
      <c r="F1553" s="52"/>
      <c r="G1553" s="53"/>
      <c r="H1553" s="54"/>
      <c r="I1553" s="53"/>
      <c r="J1553" s="53"/>
      <c r="K1553" s="53"/>
      <c r="L1553" s="53"/>
      <c r="M1553" s="53"/>
      <c r="N1553" s="53"/>
      <c r="O1553" s="52"/>
      <c r="P1553" s="52"/>
      <c r="Q1553" s="52"/>
      <c r="R1553" s="46" t="str">
        <f>IFERROR(__xludf.DUMMYFUNCTION("if(isblank($A1553),"""",REGEXREPLACE($A1553,   "",?(\d),?"",  ""$1""&amp;""-""&amp;$H1553))"),"")</f>
        <v/>
      </c>
      <c r="S1553" s="47" t="b">
        <f t="shared" si="2"/>
        <v>0</v>
      </c>
      <c r="T1553" s="47" t="str">
        <f>IFERROR(__xludf.DUMMYFUNCTION("iferror(split(A1553,"","",TRUE,TRUE),"""")"),"")</f>
        <v/>
      </c>
      <c r="U1553" s="47"/>
      <c r="V1553" s="47"/>
      <c r="W1553" s="47"/>
      <c r="X1553" s="46" t="str">
        <f>IFERROR(__xludf.DUMMYFUNCTION("if(T1553="""","""",if($S1553,""Not aligned w/ a specific learning goal."",T1553&amp;"": ""&amp;vlookup(to_text(T1553),'1.Learning-Goals'!$A$3:$B$100,2,FALSE)))"),"")</f>
        <v/>
      </c>
      <c r="Y1553" s="46" t="str">
        <f>IFERROR(__xludf.DUMMYFUNCTION("if(U1553="""","""",if($S1553,""Not aligned w/ a specific learning goal."",U1553&amp;"": ""&amp;vlookup(to_text(U1553),'1.Learning-Goals'!$A$3:$B$100,2,FALSE)))"),"")</f>
        <v/>
      </c>
      <c r="Z1553" s="46" t="str">
        <f>IFERROR(__xludf.DUMMYFUNCTION("if(V1553="""","""",if($S1553,""Not aligned w/ a specific learning goal."",V1553&amp;"": ""&amp;vlookup(to_text(V1553),'1.Learning-Goals'!$A$3:$B$100,2,FALSE)))"),"")</f>
        <v/>
      </c>
      <c r="AA1553" s="46" t="str">
        <f>IFERROR(__xludf.DUMMYFUNCTION("if(W1553="""","""",if($S1553,""Not aligned w/ a specific learning goal."",W1553&amp;"": ""&amp;vlookup(to_text(W1553),'1.Learning-Goals'!$A$3:$B$100,2,FALSE)))"),"")</f>
        <v/>
      </c>
      <c r="AB1553" s="48"/>
      <c r="AC1553" s="48"/>
      <c r="AD1553" s="48"/>
      <c r="AE1553" s="48"/>
      <c r="AF1553" s="48"/>
      <c r="AG1553" s="48"/>
      <c r="AH1553" s="48"/>
      <c r="AI1553" s="48"/>
    </row>
    <row r="1554" ht="15.75" customHeight="1">
      <c r="A1554" s="41"/>
      <c r="B1554" s="42" t="str">
        <f t="shared" si="1"/>
        <v/>
      </c>
      <c r="C1554" s="52"/>
      <c r="D1554" s="53"/>
      <c r="E1554" s="53"/>
      <c r="F1554" s="52"/>
      <c r="G1554" s="53"/>
      <c r="H1554" s="54"/>
      <c r="I1554" s="53"/>
      <c r="J1554" s="53"/>
      <c r="K1554" s="53"/>
      <c r="L1554" s="53"/>
      <c r="M1554" s="53"/>
      <c r="N1554" s="53"/>
      <c r="O1554" s="52"/>
      <c r="P1554" s="52"/>
      <c r="Q1554" s="52"/>
      <c r="R1554" s="46" t="str">
        <f>IFERROR(__xludf.DUMMYFUNCTION("if(isblank($A1554),"""",REGEXREPLACE($A1554,   "",?(\d),?"",  ""$1""&amp;""-""&amp;$H1554))"),"")</f>
        <v/>
      </c>
      <c r="S1554" s="47" t="b">
        <f t="shared" si="2"/>
        <v>0</v>
      </c>
      <c r="T1554" s="47" t="str">
        <f>IFERROR(__xludf.DUMMYFUNCTION("iferror(split(A1554,"","",TRUE,TRUE),"""")"),"")</f>
        <v/>
      </c>
      <c r="U1554" s="47"/>
      <c r="V1554" s="47"/>
      <c r="W1554" s="47"/>
      <c r="X1554" s="46" t="str">
        <f>IFERROR(__xludf.DUMMYFUNCTION("if(T1554="""","""",if($S1554,""Not aligned w/ a specific learning goal."",T1554&amp;"": ""&amp;vlookup(to_text(T1554),'1.Learning-Goals'!$A$3:$B$100,2,FALSE)))"),"")</f>
        <v/>
      </c>
      <c r="Y1554" s="46" t="str">
        <f>IFERROR(__xludf.DUMMYFUNCTION("if(U1554="""","""",if($S1554,""Not aligned w/ a specific learning goal."",U1554&amp;"": ""&amp;vlookup(to_text(U1554),'1.Learning-Goals'!$A$3:$B$100,2,FALSE)))"),"")</f>
        <v/>
      </c>
      <c r="Z1554" s="46" t="str">
        <f>IFERROR(__xludf.DUMMYFUNCTION("if(V1554="""","""",if($S1554,""Not aligned w/ a specific learning goal."",V1554&amp;"": ""&amp;vlookup(to_text(V1554),'1.Learning-Goals'!$A$3:$B$100,2,FALSE)))"),"")</f>
        <v/>
      </c>
      <c r="AA1554" s="46" t="str">
        <f>IFERROR(__xludf.DUMMYFUNCTION("if(W1554="""","""",if($S1554,""Not aligned w/ a specific learning goal."",W1554&amp;"": ""&amp;vlookup(to_text(W1554),'1.Learning-Goals'!$A$3:$B$100,2,FALSE)))"),"")</f>
        <v/>
      </c>
      <c r="AB1554" s="48"/>
      <c r="AC1554" s="48"/>
      <c r="AD1554" s="48"/>
      <c r="AE1554" s="48"/>
      <c r="AF1554" s="48"/>
      <c r="AG1554" s="48"/>
      <c r="AH1554" s="48"/>
      <c r="AI1554" s="48"/>
    </row>
    <row r="1555" ht="15.75" customHeight="1">
      <c r="A1555" s="41"/>
      <c r="B1555" s="42" t="str">
        <f t="shared" si="1"/>
        <v/>
      </c>
      <c r="C1555" s="52"/>
      <c r="D1555" s="53"/>
      <c r="E1555" s="53"/>
      <c r="F1555" s="52"/>
      <c r="G1555" s="53"/>
      <c r="H1555" s="54"/>
      <c r="I1555" s="53"/>
      <c r="J1555" s="53"/>
      <c r="K1555" s="53"/>
      <c r="L1555" s="53"/>
      <c r="M1555" s="53"/>
      <c r="N1555" s="53"/>
      <c r="O1555" s="52"/>
      <c r="P1555" s="52"/>
      <c r="Q1555" s="52"/>
      <c r="R1555" s="46" t="str">
        <f>IFERROR(__xludf.DUMMYFUNCTION("if(isblank($A1555),"""",REGEXREPLACE($A1555,   "",?(\d),?"",  ""$1""&amp;""-""&amp;$H1555))"),"")</f>
        <v/>
      </c>
      <c r="S1555" s="47" t="b">
        <f t="shared" si="2"/>
        <v>0</v>
      </c>
      <c r="T1555" s="47" t="str">
        <f>IFERROR(__xludf.DUMMYFUNCTION("iferror(split(A1555,"","",TRUE,TRUE),"""")"),"")</f>
        <v/>
      </c>
      <c r="U1555" s="47"/>
      <c r="V1555" s="47"/>
      <c r="W1555" s="47"/>
      <c r="X1555" s="46" t="str">
        <f>IFERROR(__xludf.DUMMYFUNCTION("if(T1555="""","""",if($S1555,""Not aligned w/ a specific learning goal."",T1555&amp;"": ""&amp;vlookup(to_text(T1555),'1.Learning-Goals'!$A$3:$B$100,2,FALSE)))"),"")</f>
        <v/>
      </c>
      <c r="Y1555" s="46" t="str">
        <f>IFERROR(__xludf.DUMMYFUNCTION("if(U1555="""","""",if($S1555,""Not aligned w/ a specific learning goal."",U1555&amp;"": ""&amp;vlookup(to_text(U1555),'1.Learning-Goals'!$A$3:$B$100,2,FALSE)))"),"")</f>
        <v/>
      </c>
      <c r="Z1555" s="46" t="str">
        <f>IFERROR(__xludf.DUMMYFUNCTION("if(V1555="""","""",if($S1555,""Not aligned w/ a specific learning goal."",V1555&amp;"": ""&amp;vlookup(to_text(V1555),'1.Learning-Goals'!$A$3:$B$100,2,FALSE)))"),"")</f>
        <v/>
      </c>
      <c r="AA1555" s="46" t="str">
        <f>IFERROR(__xludf.DUMMYFUNCTION("if(W1555="""","""",if($S1555,""Not aligned w/ a specific learning goal."",W1555&amp;"": ""&amp;vlookup(to_text(W1555),'1.Learning-Goals'!$A$3:$B$100,2,FALSE)))"),"")</f>
        <v/>
      </c>
      <c r="AB1555" s="48"/>
      <c r="AC1555" s="48"/>
      <c r="AD1555" s="48"/>
      <c r="AE1555" s="48"/>
      <c r="AF1555" s="48"/>
      <c r="AG1555" s="48"/>
      <c r="AH1555" s="48"/>
      <c r="AI1555" s="48"/>
    </row>
    <row r="1556" ht="15.75" customHeight="1">
      <c r="A1556" s="41"/>
      <c r="B1556" s="42" t="str">
        <f t="shared" si="1"/>
        <v/>
      </c>
      <c r="C1556" s="52"/>
      <c r="D1556" s="53"/>
      <c r="E1556" s="53"/>
      <c r="F1556" s="52"/>
      <c r="G1556" s="53"/>
      <c r="H1556" s="54"/>
      <c r="I1556" s="53"/>
      <c r="J1556" s="53"/>
      <c r="K1556" s="53"/>
      <c r="L1556" s="53"/>
      <c r="M1556" s="53"/>
      <c r="N1556" s="53"/>
      <c r="O1556" s="52"/>
      <c r="P1556" s="52"/>
      <c r="Q1556" s="52"/>
      <c r="R1556" s="46" t="str">
        <f>IFERROR(__xludf.DUMMYFUNCTION("if(isblank($A1556),"""",REGEXREPLACE($A1556,   "",?(\d),?"",  ""$1""&amp;""-""&amp;$H1556))"),"")</f>
        <v/>
      </c>
      <c r="S1556" s="47" t="b">
        <f t="shared" si="2"/>
        <v>0</v>
      </c>
      <c r="T1556" s="47" t="str">
        <f>IFERROR(__xludf.DUMMYFUNCTION("iferror(split(A1556,"","",TRUE,TRUE),"""")"),"")</f>
        <v/>
      </c>
      <c r="U1556" s="47"/>
      <c r="V1556" s="47"/>
      <c r="W1556" s="47"/>
      <c r="X1556" s="46" t="str">
        <f>IFERROR(__xludf.DUMMYFUNCTION("if(T1556="""","""",if($S1556,""Not aligned w/ a specific learning goal."",T1556&amp;"": ""&amp;vlookup(to_text(T1556),'1.Learning-Goals'!$A$3:$B$100,2,FALSE)))"),"")</f>
        <v/>
      </c>
      <c r="Y1556" s="46" t="str">
        <f>IFERROR(__xludf.DUMMYFUNCTION("if(U1556="""","""",if($S1556,""Not aligned w/ a specific learning goal."",U1556&amp;"": ""&amp;vlookup(to_text(U1556),'1.Learning-Goals'!$A$3:$B$100,2,FALSE)))"),"")</f>
        <v/>
      </c>
      <c r="Z1556" s="46" t="str">
        <f>IFERROR(__xludf.DUMMYFUNCTION("if(V1556="""","""",if($S1556,""Not aligned w/ a specific learning goal."",V1556&amp;"": ""&amp;vlookup(to_text(V1556),'1.Learning-Goals'!$A$3:$B$100,2,FALSE)))"),"")</f>
        <v/>
      </c>
      <c r="AA1556" s="46" t="str">
        <f>IFERROR(__xludf.DUMMYFUNCTION("if(W1556="""","""",if($S1556,""Not aligned w/ a specific learning goal."",W1556&amp;"": ""&amp;vlookup(to_text(W1556),'1.Learning-Goals'!$A$3:$B$100,2,FALSE)))"),"")</f>
        <v/>
      </c>
      <c r="AB1556" s="48"/>
      <c r="AC1556" s="48"/>
      <c r="AD1556" s="48"/>
      <c r="AE1556" s="48"/>
      <c r="AF1556" s="48"/>
      <c r="AG1556" s="48"/>
      <c r="AH1556" s="48"/>
      <c r="AI1556" s="48"/>
    </row>
    <row r="1557" ht="15.75" customHeight="1">
      <c r="A1557" s="41"/>
      <c r="B1557" s="42" t="str">
        <f t="shared" si="1"/>
        <v/>
      </c>
      <c r="C1557" s="52"/>
      <c r="D1557" s="53"/>
      <c r="E1557" s="53"/>
      <c r="F1557" s="52"/>
      <c r="G1557" s="53"/>
      <c r="H1557" s="54"/>
      <c r="I1557" s="53"/>
      <c r="J1557" s="53"/>
      <c r="K1557" s="53"/>
      <c r="L1557" s="53"/>
      <c r="M1557" s="53"/>
      <c r="N1557" s="53"/>
      <c r="O1557" s="52"/>
      <c r="P1557" s="52"/>
      <c r="Q1557" s="52"/>
      <c r="R1557" s="46" t="str">
        <f>IFERROR(__xludf.DUMMYFUNCTION("if(isblank($A1557),"""",REGEXREPLACE($A1557,   "",?(\d),?"",  ""$1""&amp;""-""&amp;$H1557))"),"")</f>
        <v/>
      </c>
      <c r="S1557" s="47" t="b">
        <f t="shared" si="2"/>
        <v>0</v>
      </c>
      <c r="T1557" s="47" t="str">
        <f>IFERROR(__xludf.DUMMYFUNCTION("iferror(split(A1557,"","",TRUE,TRUE),"""")"),"")</f>
        <v/>
      </c>
      <c r="U1557" s="47"/>
      <c r="V1557" s="47"/>
      <c r="W1557" s="47"/>
      <c r="X1557" s="46" t="str">
        <f>IFERROR(__xludf.DUMMYFUNCTION("if(T1557="""","""",if($S1557,""Not aligned w/ a specific learning goal."",T1557&amp;"": ""&amp;vlookup(to_text(T1557),'1.Learning-Goals'!$A$3:$B$100,2,FALSE)))"),"")</f>
        <v/>
      </c>
      <c r="Y1557" s="46" t="str">
        <f>IFERROR(__xludf.DUMMYFUNCTION("if(U1557="""","""",if($S1557,""Not aligned w/ a specific learning goal."",U1557&amp;"": ""&amp;vlookup(to_text(U1557),'1.Learning-Goals'!$A$3:$B$100,2,FALSE)))"),"")</f>
        <v/>
      </c>
      <c r="Z1557" s="46" t="str">
        <f>IFERROR(__xludf.DUMMYFUNCTION("if(V1557="""","""",if($S1557,""Not aligned w/ a specific learning goal."",V1557&amp;"": ""&amp;vlookup(to_text(V1557),'1.Learning-Goals'!$A$3:$B$100,2,FALSE)))"),"")</f>
        <v/>
      </c>
      <c r="AA1557" s="46" t="str">
        <f>IFERROR(__xludf.DUMMYFUNCTION("if(W1557="""","""",if($S1557,""Not aligned w/ a specific learning goal."",W1557&amp;"": ""&amp;vlookup(to_text(W1557),'1.Learning-Goals'!$A$3:$B$100,2,FALSE)))"),"")</f>
        <v/>
      </c>
      <c r="AB1557" s="48"/>
      <c r="AC1557" s="48"/>
      <c r="AD1557" s="48"/>
      <c r="AE1557" s="48"/>
      <c r="AF1557" s="48"/>
      <c r="AG1557" s="48"/>
      <c r="AH1557" s="48"/>
      <c r="AI1557" s="48"/>
    </row>
    <row r="1558" ht="15.75" customHeight="1">
      <c r="A1558" s="41"/>
      <c r="B1558" s="42" t="str">
        <f t="shared" si="1"/>
        <v/>
      </c>
      <c r="C1558" s="52"/>
      <c r="D1558" s="53"/>
      <c r="E1558" s="53"/>
      <c r="F1558" s="52"/>
      <c r="G1558" s="53"/>
      <c r="H1558" s="54"/>
      <c r="I1558" s="53"/>
      <c r="J1558" s="53"/>
      <c r="K1558" s="53"/>
      <c r="L1558" s="53"/>
      <c r="M1558" s="53"/>
      <c r="N1558" s="53"/>
      <c r="O1558" s="52"/>
      <c r="P1558" s="52"/>
      <c r="Q1558" s="52"/>
      <c r="R1558" s="46" t="str">
        <f>IFERROR(__xludf.DUMMYFUNCTION("if(isblank($A1558),"""",REGEXREPLACE($A1558,   "",?(\d),?"",  ""$1""&amp;""-""&amp;$H1558))"),"")</f>
        <v/>
      </c>
      <c r="S1558" s="47" t="b">
        <f t="shared" si="2"/>
        <v>0</v>
      </c>
      <c r="T1558" s="47" t="str">
        <f>IFERROR(__xludf.DUMMYFUNCTION("iferror(split(A1558,"","",TRUE,TRUE),"""")"),"")</f>
        <v/>
      </c>
      <c r="U1558" s="47"/>
      <c r="V1558" s="47"/>
      <c r="W1558" s="47"/>
      <c r="X1558" s="46" t="str">
        <f>IFERROR(__xludf.DUMMYFUNCTION("if(T1558="""","""",if($S1558,""Not aligned w/ a specific learning goal."",T1558&amp;"": ""&amp;vlookup(to_text(T1558),'1.Learning-Goals'!$A$3:$B$100,2,FALSE)))"),"")</f>
        <v/>
      </c>
      <c r="Y1558" s="46" t="str">
        <f>IFERROR(__xludf.DUMMYFUNCTION("if(U1558="""","""",if($S1558,""Not aligned w/ a specific learning goal."",U1558&amp;"": ""&amp;vlookup(to_text(U1558),'1.Learning-Goals'!$A$3:$B$100,2,FALSE)))"),"")</f>
        <v/>
      </c>
      <c r="Z1558" s="46" t="str">
        <f>IFERROR(__xludf.DUMMYFUNCTION("if(V1558="""","""",if($S1558,""Not aligned w/ a specific learning goal."",V1558&amp;"": ""&amp;vlookup(to_text(V1558),'1.Learning-Goals'!$A$3:$B$100,2,FALSE)))"),"")</f>
        <v/>
      </c>
      <c r="AA1558" s="46" t="str">
        <f>IFERROR(__xludf.DUMMYFUNCTION("if(W1558="""","""",if($S1558,""Not aligned w/ a specific learning goal."",W1558&amp;"": ""&amp;vlookup(to_text(W1558),'1.Learning-Goals'!$A$3:$B$100,2,FALSE)))"),"")</f>
        <v/>
      </c>
      <c r="AB1558" s="48"/>
      <c r="AC1558" s="48"/>
      <c r="AD1558" s="48"/>
      <c r="AE1558" s="48"/>
      <c r="AF1558" s="48"/>
      <c r="AG1558" s="48"/>
      <c r="AH1558" s="48"/>
      <c r="AI1558" s="48"/>
    </row>
    <row r="1559" ht="15.75" customHeight="1">
      <c r="A1559" s="41"/>
      <c r="B1559" s="42" t="str">
        <f t="shared" si="1"/>
        <v/>
      </c>
      <c r="C1559" s="52"/>
      <c r="D1559" s="53"/>
      <c r="E1559" s="53"/>
      <c r="F1559" s="52"/>
      <c r="G1559" s="53"/>
      <c r="H1559" s="54"/>
      <c r="I1559" s="53"/>
      <c r="J1559" s="53"/>
      <c r="K1559" s="53"/>
      <c r="L1559" s="53"/>
      <c r="M1559" s="53"/>
      <c r="N1559" s="53"/>
      <c r="O1559" s="52"/>
      <c r="P1559" s="52"/>
      <c r="Q1559" s="52"/>
      <c r="R1559" s="46" t="str">
        <f>IFERROR(__xludf.DUMMYFUNCTION("if(isblank($A1559),"""",REGEXREPLACE($A1559,   "",?(\d),?"",  ""$1""&amp;""-""&amp;$H1559))"),"")</f>
        <v/>
      </c>
      <c r="S1559" s="47" t="b">
        <f t="shared" si="2"/>
        <v>0</v>
      </c>
      <c r="T1559" s="47" t="str">
        <f>IFERROR(__xludf.DUMMYFUNCTION("iferror(split(A1559,"","",TRUE,TRUE),"""")"),"")</f>
        <v/>
      </c>
      <c r="U1559" s="47"/>
      <c r="V1559" s="47"/>
      <c r="W1559" s="47"/>
      <c r="X1559" s="46" t="str">
        <f>IFERROR(__xludf.DUMMYFUNCTION("if(T1559="""","""",if($S1559,""Not aligned w/ a specific learning goal."",T1559&amp;"": ""&amp;vlookup(to_text(T1559),'1.Learning-Goals'!$A$3:$B$100,2,FALSE)))"),"")</f>
        <v/>
      </c>
      <c r="Y1559" s="46" t="str">
        <f>IFERROR(__xludf.DUMMYFUNCTION("if(U1559="""","""",if($S1559,""Not aligned w/ a specific learning goal."",U1559&amp;"": ""&amp;vlookup(to_text(U1559),'1.Learning-Goals'!$A$3:$B$100,2,FALSE)))"),"")</f>
        <v/>
      </c>
      <c r="Z1559" s="46" t="str">
        <f>IFERROR(__xludf.DUMMYFUNCTION("if(V1559="""","""",if($S1559,""Not aligned w/ a specific learning goal."",V1559&amp;"": ""&amp;vlookup(to_text(V1559),'1.Learning-Goals'!$A$3:$B$100,2,FALSE)))"),"")</f>
        <v/>
      </c>
      <c r="AA1559" s="46" t="str">
        <f>IFERROR(__xludf.DUMMYFUNCTION("if(W1559="""","""",if($S1559,""Not aligned w/ a specific learning goal."",W1559&amp;"": ""&amp;vlookup(to_text(W1559),'1.Learning-Goals'!$A$3:$B$100,2,FALSE)))"),"")</f>
        <v/>
      </c>
      <c r="AB1559" s="48"/>
      <c r="AC1559" s="48"/>
      <c r="AD1559" s="48"/>
      <c r="AE1559" s="48"/>
      <c r="AF1559" s="48"/>
      <c r="AG1559" s="48"/>
      <c r="AH1559" s="48"/>
      <c r="AI1559" s="48"/>
    </row>
    <row r="1560" ht="15.75" customHeight="1">
      <c r="A1560" s="41"/>
      <c r="B1560" s="42" t="str">
        <f t="shared" si="1"/>
        <v/>
      </c>
      <c r="C1560" s="52"/>
      <c r="D1560" s="53"/>
      <c r="E1560" s="53"/>
      <c r="F1560" s="52"/>
      <c r="G1560" s="53"/>
      <c r="H1560" s="54"/>
      <c r="I1560" s="53"/>
      <c r="J1560" s="53"/>
      <c r="K1560" s="53"/>
      <c r="L1560" s="53"/>
      <c r="M1560" s="53"/>
      <c r="N1560" s="53"/>
      <c r="O1560" s="52"/>
      <c r="P1560" s="52"/>
      <c r="Q1560" s="52"/>
      <c r="R1560" s="46" t="str">
        <f>IFERROR(__xludf.DUMMYFUNCTION("if(isblank($A1560),"""",REGEXREPLACE($A1560,   "",?(\d),?"",  ""$1""&amp;""-""&amp;$H1560))"),"")</f>
        <v/>
      </c>
      <c r="S1560" s="47" t="b">
        <f t="shared" si="2"/>
        <v>0</v>
      </c>
      <c r="T1560" s="47" t="str">
        <f>IFERROR(__xludf.DUMMYFUNCTION("iferror(split(A1560,"","",TRUE,TRUE),"""")"),"")</f>
        <v/>
      </c>
      <c r="U1560" s="47"/>
      <c r="V1560" s="47"/>
      <c r="W1560" s="47"/>
      <c r="X1560" s="46" t="str">
        <f>IFERROR(__xludf.DUMMYFUNCTION("if(T1560="""","""",if($S1560,""Not aligned w/ a specific learning goal."",T1560&amp;"": ""&amp;vlookup(to_text(T1560),'1.Learning-Goals'!$A$3:$B$100,2,FALSE)))"),"")</f>
        <v/>
      </c>
      <c r="Y1560" s="46" t="str">
        <f>IFERROR(__xludf.DUMMYFUNCTION("if(U1560="""","""",if($S1560,""Not aligned w/ a specific learning goal."",U1560&amp;"": ""&amp;vlookup(to_text(U1560),'1.Learning-Goals'!$A$3:$B$100,2,FALSE)))"),"")</f>
        <v/>
      </c>
      <c r="Z1560" s="46" t="str">
        <f>IFERROR(__xludf.DUMMYFUNCTION("if(V1560="""","""",if($S1560,""Not aligned w/ a specific learning goal."",V1560&amp;"": ""&amp;vlookup(to_text(V1560),'1.Learning-Goals'!$A$3:$B$100,2,FALSE)))"),"")</f>
        <v/>
      </c>
      <c r="AA1560" s="46" t="str">
        <f>IFERROR(__xludf.DUMMYFUNCTION("if(W1560="""","""",if($S1560,""Not aligned w/ a specific learning goal."",W1560&amp;"": ""&amp;vlookup(to_text(W1560),'1.Learning-Goals'!$A$3:$B$100,2,FALSE)))"),"")</f>
        <v/>
      </c>
      <c r="AB1560" s="48"/>
      <c r="AC1560" s="48"/>
      <c r="AD1560" s="48"/>
      <c r="AE1560" s="48"/>
      <c r="AF1560" s="48"/>
      <c r="AG1560" s="48"/>
      <c r="AH1560" s="48"/>
      <c r="AI1560" s="48"/>
    </row>
    <row r="1561" ht="15.75" customHeight="1">
      <c r="A1561" s="41"/>
      <c r="B1561" s="42" t="str">
        <f t="shared" si="1"/>
        <v/>
      </c>
      <c r="C1561" s="52"/>
      <c r="D1561" s="53"/>
      <c r="E1561" s="53"/>
      <c r="F1561" s="52"/>
      <c r="G1561" s="53"/>
      <c r="H1561" s="54"/>
      <c r="I1561" s="53"/>
      <c r="J1561" s="53"/>
      <c r="K1561" s="53"/>
      <c r="L1561" s="53"/>
      <c r="M1561" s="53"/>
      <c r="N1561" s="53"/>
      <c r="O1561" s="52"/>
      <c r="P1561" s="52"/>
      <c r="Q1561" s="52"/>
      <c r="R1561" s="46" t="str">
        <f>IFERROR(__xludf.DUMMYFUNCTION("if(isblank($A1561),"""",REGEXREPLACE($A1561,   "",?(\d),?"",  ""$1""&amp;""-""&amp;$H1561))"),"")</f>
        <v/>
      </c>
      <c r="S1561" s="47" t="b">
        <f t="shared" si="2"/>
        <v>0</v>
      </c>
      <c r="T1561" s="47" t="str">
        <f>IFERROR(__xludf.DUMMYFUNCTION("iferror(split(A1561,"","",TRUE,TRUE),"""")"),"")</f>
        <v/>
      </c>
      <c r="U1561" s="47"/>
      <c r="V1561" s="47"/>
      <c r="W1561" s="47"/>
      <c r="X1561" s="46" t="str">
        <f>IFERROR(__xludf.DUMMYFUNCTION("if(T1561="""","""",if($S1561,""Not aligned w/ a specific learning goal."",T1561&amp;"": ""&amp;vlookup(to_text(T1561),'1.Learning-Goals'!$A$3:$B$100,2,FALSE)))"),"")</f>
        <v/>
      </c>
      <c r="Y1561" s="46" t="str">
        <f>IFERROR(__xludf.DUMMYFUNCTION("if(U1561="""","""",if($S1561,""Not aligned w/ a specific learning goal."",U1561&amp;"": ""&amp;vlookup(to_text(U1561),'1.Learning-Goals'!$A$3:$B$100,2,FALSE)))"),"")</f>
        <v/>
      </c>
      <c r="Z1561" s="46" t="str">
        <f>IFERROR(__xludf.DUMMYFUNCTION("if(V1561="""","""",if($S1561,""Not aligned w/ a specific learning goal."",V1561&amp;"": ""&amp;vlookup(to_text(V1561),'1.Learning-Goals'!$A$3:$B$100,2,FALSE)))"),"")</f>
        <v/>
      </c>
      <c r="AA1561" s="46" t="str">
        <f>IFERROR(__xludf.DUMMYFUNCTION("if(W1561="""","""",if($S1561,""Not aligned w/ a specific learning goal."",W1561&amp;"": ""&amp;vlookup(to_text(W1561),'1.Learning-Goals'!$A$3:$B$100,2,FALSE)))"),"")</f>
        <v/>
      </c>
      <c r="AB1561" s="48"/>
      <c r="AC1561" s="48"/>
      <c r="AD1561" s="48"/>
      <c r="AE1561" s="48"/>
      <c r="AF1561" s="48"/>
      <c r="AG1561" s="48"/>
      <c r="AH1561" s="48"/>
      <c r="AI1561" s="48"/>
    </row>
    <row r="1562" ht="15.75" customHeight="1">
      <c r="A1562" s="41"/>
      <c r="B1562" s="42" t="str">
        <f t="shared" si="1"/>
        <v/>
      </c>
      <c r="C1562" s="52"/>
      <c r="D1562" s="53"/>
      <c r="E1562" s="53"/>
      <c r="F1562" s="52"/>
      <c r="G1562" s="53"/>
      <c r="H1562" s="54"/>
      <c r="I1562" s="53"/>
      <c r="J1562" s="53"/>
      <c r="K1562" s="53"/>
      <c r="L1562" s="53"/>
      <c r="M1562" s="53"/>
      <c r="N1562" s="53"/>
      <c r="O1562" s="52"/>
      <c r="P1562" s="52"/>
      <c r="Q1562" s="52"/>
      <c r="R1562" s="46" t="str">
        <f>IFERROR(__xludf.DUMMYFUNCTION("if(isblank($A1562),"""",REGEXREPLACE($A1562,   "",?(\d),?"",  ""$1""&amp;""-""&amp;$H1562))"),"")</f>
        <v/>
      </c>
      <c r="S1562" s="47" t="b">
        <f t="shared" si="2"/>
        <v>0</v>
      </c>
      <c r="T1562" s="47" t="str">
        <f>IFERROR(__xludf.DUMMYFUNCTION("iferror(split(A1562,"","",TRUE,TRUE),"""")"),"")</f>
        <v/>
      </c>
      <c r="U1562" s="47"/>
      <c r="V1562" s="47"/>
      <c r="W1562" s="47"/>
      <c r="X1562" s="46" t="str">
        <f>IFERROR(__xludf.DUMMYFUNCTION("if(T1562="""","""",if($S1562,""Not aligned w/ a specific learning goal."",T1562&amp;"": ""&amp;vlookup(to_text(T1562),'1.Learning-Goals'!$A$3:$B$100,2,FALSE)))"),"")</f>
        <v/>
      </c>
      <c r="Y1562" s="46" t="str">
        <f>IFERROR(__xludf.DUMMYFUNCTION("if(U1562="""","""",if($S1562,""Not aligned w/ a specific learning goal."",U1562&amp;"": ""&amp;vlookup(to_text(U1562),'1.Learning-Goals'!$A$3:$B$100,2,FALSE)))"),"")</f>
        <v/>
      </c>
      <c r="Z1562" s="46" t="str">
        <f>IFERROR(__xludf.DUMMYFUNCTION("if(V1562="""","""",if($S1562,""Not aligned w/ a specific learning goal."",V1562&amp;"": ""&amp;vlookup(to_text(V1562),'1.Learning-Goals'!$A$3:$B$100,2,FALSE)))"),"")</f>
        <v/>
      </c>
      <c r="AA1562" s="46" t="str">
        <f>IFERROR(__xludf.DUMMYFUNCTION("if(W1562="""","""",if($S1562,""Not aligned w/ a specific learning goal."",W1562&amp;"": ""&amp;vlookup(to_text(W1562),'1.Learning-Goals'!$A$3:$B$100,2,FALSE)))"),"")</f>
        <v/>
      </c>
      <c r="AB1562" s="48"/>
      <c r="AC1562" s="48"/>
      <c r="AD1562" s="48"/>
      <c r="AE1562" s="48"/>
      <c r="AF1562" s="48"/>
      <c r="AG1562" s="48"/>
      <c r="AH1562" s="48"/>
      <c r="AI1562" s="48"/>
    </row>
    <row r="1563" ht="15.75" customHeight="1">
      <c r="A1563" s="41"/>
      <c r="B1563" s="42" t="str">
        <f t="shared" si="1"/>
        <v/>
      </c>
      <c r="C1563" s="52"/>
      <c r="D1563" s="53"/>
      <c r="E1563" s="53"/>
      <c r="F1563" s="52"/>
      <c r="G1563" s="53"/>
      <c r="H1563" s="54"/>
      <c r="I1563" s="53"/>
      <c r="J1563" s="53"/>
      <c r="K1563" s="53"/>
      <c r="L1563" s="53"/>
      <c r="M1563" s="53"/>
      <c r="N1563" s="53"/>
      <c r="O1563" s="52"/>
      <c r="P1563" s="52"/>
      <c r="Q1563" s="52"/>
      <c r="R1563" s="46" t="str">
        <f>IFERROR(__xludf.DUMMYFUNCTION("if(isblank($A1563),"""",REGEXREPLACE($A1563,   "",?(\d),?"",  ""$1""&amp;""-""&amp;$H1563))"),"")</f>
        <v/>
      </c>
      <c r="S1563" s="47" t="b">
        <f t="shared" si="2"/>
        <v>0</v>
      </c>
      <c r="T1563" s="47" t="str">
        <f>IFERROR(__xludf.DUMMYFUNCTION("iferror(split(A1563,"","",TRUE,TRUE),"""")"),"")</f>
        <v/>
      </c>
      <c r="U1563" s="47"/>
      <c r="V1563" s="47"/>
      <c r="W1563" s="47"/>
      <c r="X1563" s="46" t="str">
        <f>IFERROR(__xludf.DUMMYFUNCTION("if(T1563="""","""",if($S1563,""Not aligned w/ a specific learning goal."",T1563&amp;"": ""&amp;vlookup(to_text(T1563),'1.Learning-Goals'!$A$3:$B$100,2,FALSE)))"),"")</f>
        <v/>
      </c>
      <c r="Y1563" s="46" t="str">
        <f>IFERROR(__xludf.DUMMYFUNCTION("if(U1563="""","""",if($S1563,""Not aligned w/ a specific learning goal."",U1563&amp;"": ""&amp;vlookup(to_text(U1563),'1.Learning-Goals'!$A$3:$B$100,2,FALSE)))"),"")</f>
        <v/>
      </c>
      <c r="Z1563" s="46" t="str">
        <f>IFERROR(__xludf.DUMMYFUNCTION("if(V1563="""","""",if($S1563,""Not aligned w/ a specific learning goal."",V1563&amp;"": ""&amp;vlookup(to_text(V1563),'1.Learning-Goals'!$A$3:$B$100,2,FALSE)))"),"")</f>
        <v/>
      </c>
      <c r="AA1563" s="46" t="str">
        <f>IFERROR(__xludf.DUMMYFUNCTION("if(W1563="""","""",if($S1563,""Not aligned w/ a specific learning goal."",W1563&amp;"": ""&amp;vlookup(to_text(W1563),'1.Learning-Goals'!$A$3:$B$100,2,FALSE)))"),"")</f>
        <v/>
      </c>
      <c r="AB1563" s="48"/>
      <c r="AC1563" s="48"/>
      <c r="AD1563" s="48"/>
      <c r="AE1563" s="48"/>
      <c r="AF1563" s="48"/>
      <c r="AG1563" s="48"/>
      <c r="AH1563" s="48"/>
      <c r="AI1563" s="48"/>
    </row>
    <row r="1564" ht="15.75" customHeight="1">
      <c r="A1564" s="41"/>
      <c r="B1564" s="42" t="str">
        <f t="shared" si="1"/>
        <v/>
      </c>
      <c r="C1564" s="52"/>
      <c r="D1564" s="53"/>
      <c r="E1564" s="53"/>
      <c r="F1564" s="52"/>
      <c r="G1564" s="53"/>
      <c r="H1564" s="54"/>
      <c r="I1564" s="53"/>
      <c r="J1564" s="53"/>
      <c r="K1564" s="53"/>
      <c r="L1564" s="53"/>
      <c r="M1564" s="53"/>
      <c r="N1564" s="53"/>
      <c r="O1564" s="52"/>
      <c r="P1564" s="52"/>
      <c r="Q1564" s="52"/>
      <c r="R1564" s="46" t="str">
        <f>IFERROR(__xludf.DUMMYFUNCTION("if(isblank($A1564),"""",REGEXREPLACE($A1564,   "",?(\d),?"",  ""$1""&amp;""-""&amp;$H1564))"),"")</f>
        <v/>
      </c>
      <c r="S1564" s="47" t="b">
        <f t="shared" si="2"/>
        <v>0</v>
      </c>
      <c r="T1564" s="47" t="str">
        <f>IFERROR(__xludf.DUMMYFUNCTION("iferror(split(A1564,"","",TRUE,TRUE),"""")"),"")</f>
        <v/>
      </c>
      <c r="U1564" s="47"/>
      <c r="V1564" s="47"/>
      <c r="W1564" s="47"/>
      <c r="X1564" s="46" t="str">
        <f>IFERROR(__xludf.DUMMYFUNCTION("if(T1564="""","""",if($S1564,""Not aligned w/ a specific learning goal."",T1564&amp;"": ""&amp;vlookup(to_text(T1564),'1.Learning-Goals'!$A$3:$B$100,2,FALSE)))"),"")</f>
        <v/>
      </c>
      <c r="Y1564" s="46" t="str">
        <f>IFERROR(__xludf.DUMMYFUNCTION("if(U1564="""","""",if($S1564,""Not aligned w/ a specific learning goal."",U1564&amp;"": ""&amp;vlookup(to_text(U1564),'1.Learning-Goals'!$A$3:$B$100,2,FALSE)))"),"")</f>
        <v/>
      </c>
      <c r="Z1564" s="46" t="str">
        <f>IFERROR(__xludf.DUMMYFUNCTION("if(V1564="""","""",if($S1564,""Not aligned w/ a specific learning goal."",V1564&amp;"": ""&amp;vlookup(to_text(V1564),'1.Learning-Goals'!$A$3:$B$100,2,FALSE)))"),"")</f>
        <v/>
      </c>
      <c r="AA1564" s="46" t="str">
        <f>IFERROR(__xludf.DUMMYFUNCTION("if(W1564="""","""",if($S1564,""Not aligned w/ a specific learning goal."",W1564&amp;"": ""&amp;vlookup(to_text(W1564),'1.Learning-Goals'!$A$3:$B$100,2,FALSE)))"),"")</f>
        <v/>
      </c>
      <c r="AB1564" s="48"/>
      <c r="AC1564" s="48"/>
      <c r="AD1564" s="48"/>
      <c r="AE1564" s="48"/>
      <c r="AF1564" s="48"/>
      <c r="AG1564" s="48"/>
      <c r="AH1564" s="48"/>
      <c r="AI1564" s="48"/>
    </row>
    <row r="1565" ht="15.75" customHeight="1">
      <c r="A1565" s="41"/>
      <c r="B1565" s="42" t="str">
        <f t="shared" si="1"/>
        <v/>
      </c>
      <c r="C1565" s="52"/>
      <c r="D1565" s="53"/>
      <c r="E1565" s="53"/>
      <c r="F1565" s="52"/>
      <c r="G1565" s="53"/>
      <c r="H1565" s="54"/>
      <c r="I1565" s="53"/>
      <c r="J1565" s="53"/>
      <c r="K1565" s="53"/>
      <c r="L1565" s="53"/>
      <c r="M1565" s="53"/>
      <c r="N1565" s="53"/>
      <c r="O1565" s="52"/>
      <c r="P1565" s="52"/>
      <c r="Q1565" s="52"/>
      <c r="R1565" s="46" t="str">
        <f>IFERROR(__xludf.DUMMYFUNCTION("if(isblank($A1565),"""",REGEXREPLACE($A1565,   "",?(\d),?"",  ""$1""&amp;""-""&amp;$H1565))"),"")</f>
        <v/>
      </c>
      <c r="S1565" s="47" t="b">
        <f t="shared" si="2"/>
        <v>0</v>
      </c>
      <c r="T1565" s="47" t="str">
        <f>IFERROR(__xludf.DUMMYFUNCTION("iferror(split(A1565,"","",TRUE,TRUE),"""")"),"")</f>
        <v/>
      </c>
      <c r="U1565" s="47"/>
      <c r="V1565" s="47"/>
      <c r="W1565" s="47"/>
      <c r="X1565" s="46" t="str">
        <f>IFERROR(__xludf.DUMMYFUNCTION("if(T1565="""","""",if($S1565,""Not aligned w/ a specific learning goal."",T1565&amp;"": ""&amp;vlookup(to_text(T1565),'1.Learning-Goals'!$A$3:$B$100,2,FALSE)))"),"")</f>
        <v/>
      </c>
      <c r="Y1565" s="46" t="str">
        <f>IFERROR(__xludf.DUMMYFUNCTION("if(U1565="""","""",if($S1565,""Not aligned w/ a specific learning goal."",U1565&amp;"": ""&amp;vlookup(to_text(U1565),'1.Learning-Goals'!$A$3:$B$100,2,FALSE)))"),"")</f>
        <v/>
      </c>
      <c r="Z1565" s="46" t="str">
        <f>IFERROR(__xludf.DUMMYFUNCTION("if(V1565="""","""",if($S1565,""Not aligned w/ a specific learning goal."",V1565&amp;"": ""&amp;vlookup(to_text(V1565),'1.Learning-Goals'!$A$3:$B$100,2,FALSE)))"),"")</f>
        <v/>
      </c>
      <c r="AA1565" s="46" t="str">
        <f>IFERROR(__xludf.DUMMYFUNCTION("if(W1565="""","""",if($S1565,""Not aligned w/ a specific learning goal."",W1565&amp;"": ""&amp;vlookup(to_text(W1565),'1.Learning-Goals'!$A$3:$B$100,2,FALSE)))"),"")</f>
        <v/>
      </c>
      <c r="AB1565" s="48"/>
      <c r="AC1565" s="48"/>
      <c r="AD1565" s="48"/>
      <c r="AE1565" s="48"/>
      <c r="AF1565" s="48"/>
      <c r="AG1565" s="48"/>
      <c r="AH1565" s="48"/>
      <c r="AI1565" s="48"/>
    </row>
    <row r="1566" ht="15.75" customHeight="1">
      <c r="A1566" s="41"/>
      <c r="B1566" s="42" t="str">
        <f t="shared" si="1"/>
        <v/>
      </c>
      <c r="C1566" s="52"/>
      <c r="D1566" s="53"/>
      <c r="E1566" s="53"/>
      <c r="F1566" s="52"/>
      <c r="G1566" s="53"/>
      <c r="H1566" s="54"/>
      <c r="I1566" s="53"/>
      <c r="J1566" s="53"/>
      <c r="K1566" s="53"/>
      <c r="L1566" s="53"/>
      <c r="M1566" s="53"/>
      <c r="N1566" s="53"/>
      <c r="O1566" s="52"/>
      <c r="P1566" s="52"/>
      <c r="Q1566" s="52"/>
      <c r="R1566" s="46" t="str">
        <f>IFERROR(__xludf.DUMMYFUNCTION("if(isblank($A1566),"""",REGEXREPLACE($A1566,   "",?(\d),?"",  ""$1""&amp;""-""&amp;$H1566))"),"")</f>
        <v/>
      </c>
      <c r="S1566" s="47" t="b">
        <f t="shared" si="2"/>
        <v>0</v>
      </c>
      <c r="T1566" s="47" t="str">
        <f>IFERROR(__xludf.DUMMYFUNCTION("iferror(split(A1566,"","",TRUE,TRUE),"""")"),"")</f>
        <v/>
      </c>
      <c r="U1566" s="47"/>
      <c r="V1566" s="47"/>
      <c r="W1566" s="47"/>
      <c r="X1566" s="46" t="str">
        <f>IFERROR(__xludf.DUMMYFUNCTION("if(T1566="""","""",if($S1566,""Not aligned w/ a specific learning goal."",T1566&amp;"": ""&amp;vlookup(to_text(T1566),'1.Learning-Goals'!$A$3:$B$100,2,FALSE)))"),"")</f>
        <v/>
      </c>
      <c r="Y1566" s="46" t="str">
        <f>IFERROR(__xludf.DUMMYFUNCTION("if(U1566="""","""",if($S1566,""Not aligned w/ a specific learning goal."",U1566&amp;"": ""&amp;vlookup(to_text(U1566),'1.Learning-Goals'!$A$3:$B$100,2,FALSE)))"),"")</f>
        <v/>
      </c>
      <c r="Z1566" s="46" t="str">
        <f>IFERROR(__xludf.DUMMYFUNCTION("if(V1566="""","""",if($S1566,""Not aligned w/ a specific learning goal."",V1566&amp;"": ""&amp;vlookup(to_text(V1566),'1.Learning-Goals'!$A$3:$B$100,2,FALSE)))"),"")</f>
        <v/>
      </c>
      <c r="AA1566" s="46" t="str">
        <f>IFERROR(__xludf.DUMMYFUNCTION("if(W1566="""","""",if($S1566,""Not aligned w/ a specific learning goal."",W1566&amp;"": ""&amp;vlookup(to_text(W1566),'1.Learning-Goals'!$A$3:$B$100,2,FALSE)))"),"")</f>
        <v/>
      </c>
      <c r="AB1566" s="48"/>
      <c r="AC1566" s="48"/>
      <c r="AD1566" s="48"/>
      <c r="AE1566" s="48"/>
      <c r="AF1566" s="48"/>
      <c r="AG1566" s="48"/>
      <c r="AH1566" s="48"/>
      <c r="AI1566" s="48"/>
    </row>
    <row r="1567" ht="15.75" customHeight="1">
      <c r="A1567" s="41"/>
      <c r="B1567" s="42" t="str">
        <f t="shared" si="1"/>
        <v/>
      </c>
      <c r="C1567" s="52"/>
      <c r="D1567" s="53"/>
      <c r="E1567" s="53"/>
      <c r="F1567" s="52"/>
      <c r="G1567" s="53"/>
      <c r="H1567" s="54"/>
      <c r="I1567" s="53"/>
      <c r="J1567" s="53"/>
      <c r="K1567" s="53"/>
      <c r="L1567" s="53"/>
      <c r="M1567" s="53"/>
      <c r="N1567" s="53"/>
      <c r="O1567" s="52"/>
      <c r="P1567" s="52"/>
      <c r="Q1567" s="52"/>
      <c r="R1567" s="46" t="str">
        <f>IFERROR(__xludf.DUMMYFUNCTION("if(isblank($A1567),"""",REGEXREPLACE($A1567,   "",?(\d),?"",  ""$1""&amp;""-""&amp;$H1567))"),"")</f>
        <v/>
      </c>
      <c r="S1567" s="47" t="b">
        <f t="shared" si="2"/>
        <v>0</v>
      </c>
      <c r="T1567" s="47" t="str">
        <f>IFERROR(__xludf.DUMMYFUNCTION("iferror(split(A1567,"","",TRUE,TRUE),"""")"),"")</f>
        <v/>
      </c>
      <c r="U1567" s="47"/>
      <c r="V1567" s="47"/>
      <c r="W1567" s="47"/>
      <c r="X1567" s="46" t="str">
        <f>IFERROR(__xludf.DUMMYFUNCTION("if(T1567="""","""",if($S1567,""Not aligned w/ a specific learning goal."",T1567&amp;"": ""&amp;vlookup(to_text(T1567),'1.Learning-Goals'!$A$3:$B$100,2,FALSE)))"),"")</f>
        <v/>
      </c>
      <c r="Y1567" s="46" t="str">
        <f>IFERROR(__xludf.DUMMYFUNCTION("if(U1567="""","""",if($S1567,""Not aligned w/ a specific learning goal."",U1567&amp;"": ""&amp;vlookup(to_text(U1567),'1.Learning-Goals'!$A$3:$B$100,2,FALSE)))"),"")</f>
        <v/>
      </c>
      <c r="Z1567" s="46" t="str">
        <f>IFERROR(__xludf.DUMMYFUNCTION("if(V1567="""","""",if($S1567,""Not aligned w/ a specific learning goal."",V1567&amp;"": ""&amp;vlookup(to_text(V1567),'1.Learning-Goals'!$A$3:$B$100,2,FALSE)))"),"")</f>
        <v/>
      </c>
      <c r="AA1567" s="46" t="str">
        <f>IFERROR(__xludf.DUMMYFUNCTION("if(W1567="""","""",if($S1567,""Not aligned w/ a specific learning goal."",W1567&amp;"": ""&amp;vlookup(to_text(W1567),'1.Learning-Goals'!$A$3:$B$100,2,FALSE)))"),"")</f>
        <v/>
      </c>
      <c r="AB1567" s="48"/>
      <c r="AC1567" s="48"/>
      <c r="AD1567" s="48"/>
      <c r="AE1567" s="48"/>
      <c r="AF1567" s="48"/>
      <c r="AG1567" s="48"/>
      <c r="AH1567" s="48"/>
      <c r="AI1567" s="48"/>
    </row>
    <row r="1568" ht="15.75" customHeight="1">
      <c r="A1568" s="41"/>
      <c r="B1568" s="42" t="str">
        <f t="shared" si="1"/>
        <v/>
      </c>
      <c r="C1568" s="52"/>
      <c r="D1568" s="53"/>
      <c r="E1568" s="53"/>
      <c r="F1568" s="52"/>
      <c r="G1568" s="53"/>
      <c r="H1568" s="54"/>
      <c r="I1568" s="53"/>
      <c r="J1568" s="53"/>
      <c r="K1568" s="53"/>
      <c r="L1568" s="53"/>
      <c r="M1568" s="53"/>
      <c r="N1568" s="53"/>
      <c r="O1568" s="52"/>
      <c r="P1568" s="52"/>
      <c r="Q1568" s="52"/>
      <c r="R1568" s="46" t="str">
        <f>IFERROR(__xludf.DUMMYFUNCTION("if(isblank($A1568),"""",REGEXREPLACE($A1568,   "",?(\d),?"",  ""$1""&amp;""-""&amp;$H1568))"),"")</f>
        <v/>
      </c>
      <c r="S1568" s="47" t="b">
        <f t="shared" si="2"/>
        <v>0</v>
      </c>
      <c r="T1568" s="47" t="str">
        <f>IFERROR(__xludf.DUMMYFUNCTION("iferror(split(A1568,"","",TRUE,TRUE),"""")"),"")</f>
        <v/>
      </c>
      <c r="U1568" s="47"/>
      <c r="V1568" s="47"/>
      <c r="W1568" s="47"/>
      <c r="X1568" s="46" t="str">
        <f>IFERROR(__xludf.DUMMYFUNCTION("if(T1568="""","""",if($S1568,""Not aligned w/ a specific learning goal."",T1568&amp;"": ""&amp;vlookup(to_text(T1568),'1.Learning-Goals'!$A$3:$B$100,2,FALSE)))"),"")</f>
        <v/>
      </c>
      <c r="Y1568" s="46" t="str">
        <f>IFERROR(__xludf.DUMMYFUNCTION("if(U1568="""","""",if($S1568,""Not aligned w/ a specific learning goal."",U1568&amp;"": ""&amp;vlookup(to_text(U1568),'1.Learning-Goals'!$A$3:$B$100,2,FALSE)))"),"")</f>
        <v/>
      </c>
      <c r="Z1568" s="46" t="str">
        <f>IFERROR(__xludf.DUMMYFUNCTION("if(V1568="""","""",if($S1568,""Not aligned w/ a specific learning goal."",V1568&amp;"": ""&amp;vlookup(to_text(V1568),'1.Learning-Goals'!$A$3:$B$100,2,FALSE)))"),"")</f>
        <v/>
      </c>
      <c r="AA1568" s="46" t="str">
        <f>IFERROR(__xludf.DUMMYFUNCTION("if(W1568="""","""",if($S1568,""Not aligned w/ a specific learning goal."",W1568&amp;"": ""&amp;vlookup(to_text(W1568),'1.Learning-Goals'!$A$3:$B$100,2,FALSE)))"),"")</f>
        <v/>
      </c>
      <c r="AB1568" s="48"/>
      <c r="AC1568" s="48"/>
      <c r="AD1568" s="48"/>
      <c r="AE1568" s="48"/>
      <c r="AF1568" s="48"/>
      <c r="AG1568" s="48"/>
      <c r="AH1568" s="48"/>
      <c r="AI1568" s="48"/>
    </row>
    <row r="1569" ht="15.75" customHeight="1">
      <c r="A1569" s="41"/>
      <c r="B1569" s="42" t="str">
        <f t="shared" si="1"/>
        <v/>
      </c>
      <c r="C1569" s="52"/>
      <c r="D1569" s="53"/>
      <c r="E1569" s="53"/>
      <c r="F1569" s="52"/>
      <c r="G1569" s="53"/>
      <c r="H1569" s="54"/>
      <c r="I1569" s="53"/>
      <c r="J1569" s="53"/>
      <c r="K1569" s="53"/>
      <c r="L1569" s="53"/>
      <c r="M1569" s="53"/>
      <c r="N1569" s="53"/>
      <c r="O1569" s="52"/>
      <c r="P1569" s="52"/>
      <c r="Q1569" s="52"/>
      <c r="R1569" s="46" t="str">
        <f>IFERROR(__xludf.DUMMYFUNCTION("if(isblank($A1569),"""",REGEXREPLACE($A1569,   "",?(\d),?"",  ""$1""&amp;""-""&amp;$H1569))"),"")</f>
        <v/>
      </c>
      <c r="S1569" s="47" t="b">
        <f t="shared" si="2"/>
        <v>0</v>
      </c>
      <c r="T1569" s="47" t="str">
        <f>IFERROR(__xludf.DUMMYFUNCTION("iferror(split(A1569,"","",TRUE,TRUE),"""")"),"")</f>
        <v/>
      </c>
      <c r="U1569" s="47"/>
      <c r="V1569" s="47"/>
      <c r="W1569" s="47"/>
      <c r="X1569" s="46" t="str">
        <f>IFERROR(__xludf.DUMMYFUNCTION("if(T1569="""","""",if($S1569,""Not aligned w/ a specific learning goal."",T1569&amp;"": ""&amp;vlookup(to_text(T1569),'1.Learning-Goals'!$A$3:$B$100,2,FALSE)))"),"")</f>
        <v/>
      </c>
      <c r="Y1569" s="46" t="str">
        <f>IFERROR(__xludf.DUMMYFUNCTION("if(U1569="""","""",if($S1569,""Not aligned w/ a specific learning goal."",U1569&amp;"": ""&amp;vlookup(to_text(U1569),'1.Learning-Goals'!$A$3:$B$100,2,FALSE)))"),"")</f>
        <v/>
      </c>
      <c r="Z1569" s="46" t="str">
        <f>IFERROR(__xludf.DUMMYFUNCTION("if(V1569="""","""",if($S1569,""Not aligned w/ a specific learning goal."",V1569&amp;"": ""&amp;vlookup(to_text(V1569),'1.Learning-Goals'!$A$3:$B$100,2,FALSE)))"),"")</f>
        <v/>
      </c>
      <c r="AA1569" s="46" t="str">
        <f>IFERROR(__xludf.DUMMYFUNCTION("if(W1569="""","""",if($S1569,""Not aligned w/ a specific learning goal."",W1569&amp;"": ""&amp;vlookup(to_text(W1569),'1.Learning-Goals'!$A$3:$B$100,2,FALSE)))"),"")</f>
        <v/>
      </c>
      <c r="AB1569" s="48"/>
      <c r="AC1569" s="48"/>
      <c r="AD1569" s="48"/>
      <c r="AE1569" s="48"/>
      <c r="AF1569" s="48"/>
      <c r="AG1569" s="48"/>
      <c r="AH1569" s="48"/>
      <c r="AI1569" s="48"/>
    </row>
    <row r="1570" ht="15.75" customHeight="1">
      <c r="A1570" s="41"/>
      <c r="B1570" s="42" t="str">
        <f t="shared" si="1"/>
        <v/>
      </c>
      <c r="C1570" s="52"/>
      <c r="D1570" s="53"/>
      <c r="E1570" s="53"/>
      <c r="F1570" s="52"/>
      <c r="G1570" s="53"/>
      <c r="H1570" s="54"/>
      <c r="I1570" s="53"/>
      <c r="J1570" s="53"/>
      <c r="K1570" s="53"/>
      <c r="L1570" s="53"/>
      <c r="M1570" s="53"/>
      <c r="N1570" s="53"/>
      <c r="O1570" s="52"/>
      <c r="P1570" s="52"/>
      <c r="Q1570" s="52"/>
      <c r="R1570" s="46" t="str">
        <f>IFERROR(__xludf.DUMMYFUNCTION("if(isblank($A1570),"""",REGEXREPLACE($A1570,   "",?(\d),?"",  ""$1""&amp;""-""&amp;$H1570))"),"")</f>
        <v/>
      </c>
      <c r="S1570" s="47" t="b">
        <f t="shared" si="2"/>
        <v>0</v>
      </c>
      <c r="T1570" s="47" t="str">
        <f>IFERROR(__xludf.DUMMYFUNCTION("iferror(split(A1570,"","",TRUE,TRUE),"""")"),"")</f>
        <v/>
      </c>
      <c r="U1570" s="47"/>
      <c r="V1570" s="47"/>
      <c r="W1570" s="47"/>
      <c r="X1570" s="46" t="str">
        <f>IFERROR(__xludf.DUMMYFUNCTION("if(T1570="""","""",if($S1570,""Not aligned w/ a specific learning goal."",T1570&amp;"": ""&amp;vlookup(to_text(T1570),'1.Learning-Goals'!$A$3:$B$100,2,FALSE)))"),"")</f>
        <v/>
      </c>
      <c r="Y1570" s="46" t="str">
        <f>IFERROR(__xludf.DUMMYFUNCTION("if(U1570="""","""",if($S1570,""Not aligned w/ a specific learning goal."",U1570&amp;"": ""&amp;vlookup(to_text(U1570),'1.Learning-Goals'!$A$3:$B$100,2,FALSE)))"),"")</f>
        <v/>
      </c>
      <c r="Z1570" s="46" t="str">
        <f>IFERROR(__xludf.DUMMYFUNCTION("if(V1570="""","""",if($S1570,""Not aligned w/ a specific learning goal."",V1570&amp;"": ""&amp;vlookup(to_text(V1570),'1.Learning-Goals'!$A$3:$B$100,2,FALSE)))"),"")</f>
        <v/>
      </c>
      <c r="AA1570" s="46" t="str">
        <f>IFERROR(__xludf.DUMMYFUNCTION("if(W1570="""","""",if($S1570,""Not aligned w/ a specific learning goal."",W1570&amp;"": ""&amp;vlookup(to_text(W1570),'1.Learning-Goals'!$A$3:$B$100,2,FALSE)))"),"")</f>
        <v/>
      </c>
      <c r="AB1570" s="48"/>
      <c r="AC1570" s="48"/>
      <c r="AD1570" s="48"/>
      <c r="AE1570" s="48"/>
      <c r="AF1570" s="48"/>
      <c r="AG1570" s="48"/>
      <c r="AH1570" s="48"/>
      <c r="AI1570" s="48"/>
    </row>
    <row r="1571" ht="15.75" customHeight="1">
      <c r="A1571" s="41"/>
      <c r="B1571" s="42" t="str">
        <f t="shared" si="1"/>
        <v/>
      </c>
      <c r="C1571" s="52"/>
      <c r="D1571" s="53"/>
      <c r="E1571" s="53"/>
      <c r="F1571" s="52"/>
      <c r="G1571" s="53"/>
      <c r="H1571" s="54"/>
      <c r="I1571" s="53"/>
      <c r="J1571" s="53"/>
      <c r="K1571" s="53"/>
      <c r="L1571" s="53"/>
      <c r="M1571" s="53"/>
      <c r="N1571" s="53"/>
      <c r="O1571" s="52"/>
      <c r="P1571" s="52"/>
      <c r="Q1571" s="52"/>
      <c r="R1571" s="46" t="str">
        <f>IFERROR(__xludf.DUMMYFUNCTION("if(isblank($A1571),"""",REGEXREPLACE($A1571,   "",?(\d),?"",  ""$1""&amp;""-""&amp;$H1571))"),"")</f>
        <v/>
      </c>
      <c r="S1571" s="47" t="b">
        <f t="shared" si="2"/>
        <v>0</v>
      </c>
      <c r="T1571" s="47" t="str">
        <f>IFERROR(__xludf.DUMMYFUNCTION("iferror(split(A1571,"","",TRUE,TRUE),"""")"),"")</f>
        <v/>
      </c>
      <c r="U1571" s="47"/>
      <c r="V1571" s="47"/>
      <c r="W1571" s="47"/>
      <c r="X1571" s="46" t="str">
        <f>IFERROR(__xludf.DUMMYFUNCTION("if(T1571="""","""",if($S1571,""Not aligned w/ a specific learning goal."",T1571&amp;"": ""&amp;vlookup(to_text(T1571),'1.Learning-Goals'!$A$3:$B$100,2,FALSE)))"),"")</f>
        <v/>
      </c>
      <c r="Y1571" s="46" t="str">
        <f>IFERROR(__xludf.DUMMYFUNCTION("if(U1571="""","""",if($S1571,""Not aligned w/ a specific learning goal."",U1571&amp;"": ""&amp;vlookup(to_text(U1571),'1.Learning-Goals'!$A$3:$B$100,2,FALSE)))"),"")</f>
        <v/>
      </c>
      <c r="Z1571" s="46" t="str">
        <f>IFERROR(__xludf.DUMMYFUNCTION("if(V1571="""","""",if($S1571,""Not aligned w/ a specific learning goal."",V1571&amp;"": ""&amp;vlookup(to_text(V1571),'1.Learning-Goals'!$A$3:$B$100,2,FALSE)))"),"")</f>
        <v/>
      </c>
      <c r="AA1571" s="46" t="str">
        <f>IFERROR(__xludf.DUMMYFUNCTION("if(W1571="""","""",if($S1571,""Not aligned w/ a specific learning goal."",W1571&amp;"": ""&amp;vlookup(to_text(W1571),'1.Learning-Goals'!$A$3:$B$100,2,FALSE)))"),"")</f>
        <v/>
      </c>
      <c r="AB1571" s="48"/>
      <c r="AC1571" s="48"/>
      <c r="AD1571" s="48"/>
      <c r="AE1571" s="48"/>
      <c r="AF1571" s="48"/>
      <c r="AG1571" s="48"/>
      <c r="AH1571" s="48"/>
      <c r="AI1571" s="48"/>
    </row>
    <row r="1572" ht="15.75" customHeight="1">
      <c r="A1572" s="41"/>
      <c r="B1572" s="42" t="str">
        <f t="shared" si="1"/>
        <v/>
      </c>
      <c r="C1572" s="52"/>
      <c r="D1572" s="53"/>
      <c r="E1572" s="53"/>
      <c r="F1572" s="52"/>
      <c r="G1572" s="53"/>
      <c r="H1572" s="54"/>
      <c r="I1572" s="53"/>
      <c r="J1572" s="53"/>
      <c r="K1572" s="53"/>
      <c r="L1572" s="53"/>
      <c r="M1572" s="53"/>
      <c r="N1572" s="53"/>
      <c r="O1572" s="52"/>
      <c r="P1572" s="52"/>
      <c r="Q1572" s="52"/>
      <c r="R1572" s="46" t="str">
        <f>IFERROR(__xludf.DUMMYFUNCTION("if(isblank($A1572),"""",REGEXREPLACE($A1572,   "",?(\d),?"",  ""$1""&amp;""-""&amp;$H1572))"),"")</f>
        <v/>
      </c>
      <c r="S1572" s="47" t="b">
        <f t="shared" si="2"/>
        <v>0</v>
      </c>
      <c r="T1572" s="47" t="str">
        <f>IFERROR(__xludf.DUMMYFUNCTION("iferror(split(A1572,"","",TRUE,TRUE),"""")"),"")</f>
        <v/>
      </c>
      <c r="U1572" s="47"/>
      <c r="V1572" s="47"/>
      <c r="W1572" s="47"/>
      <c r="X1572" s="46" t="str">
        <f>IFERROR(__xludf.DUMMYFUNCTION("if(T1572="""","""",if($S1572,""Not aligned w/ a specific learning goal."",T1572&amp;"": ""&amp;vlookup(to_text(T1572),'1.Learning-Goals'!$A$3:$B$100,2,FALSE)))"),"")</f>
        <v/>
      </c>
      <c r="Y1572" s="46" t="str">
        <f>IFERROR(__xludf.DUMMYFUNCTION("if(U1572="""","""",if($S1572,""Not aligned w/ a specific learning goal."",U1572&amp;"": ""&amp;vlookup(to_text(U1572),'1.Learning-Goals'!$A$3:$B$100,2,FALSE)))"),"")</f>
        <v/>
      </c>
      <c r="Z1572" s="46" t="str">
        <f>IFERROR(__xludf.DUMMYFUNCTION("if(V1572="""","""",if($S1572,""Not aligned w/ a specific learning goal."",V1572&amp;"": ""&amp;vlookup(to_text(V1572),'1.Learning-Goals'!$A$3:$B$100,2,FALSE)))"),"")</f>
        <v/>
      </c>
      <c r="AA1572" s="46" t="str">
        <f>IFERROR(__xludf.DUMMYFUNCTION("if(W1572="""","""",if($S1572,""Not aligned w/ a specific learning goal."",W1572&amp;"": ""&amp;vlookup(to_text(W1572),'1.Learning-Goals'!$A$3:$B$100,2,FALSE)))"),"")</f>
        <v/>
      </c>
      <c r="AB1572" s="48"/>
      <c r="AC1572" s="48"/>
      <c r="AD1572" s="48"/>
      <c r="AE1572" s="48"/>
      <c r="AF1572" s="48"/>
      <c r="AG1572" s="48"/>
      <c r="AH1572" s="48"/>
      <c r="AI1572" s="48"/>
    </row>
    <row r="1573" ht="15.75" customHeight="1">
      <c r="A1573" s="41"/>
      <c r="B1573" s="42" t="str">
        <f t="shared" si="1"/>
        <v/>
      </c>
      <c r="C1573" s="52"/>
      <c r="D1573" s="53"/>
      <c r="E1573" s="53"/>
      <c r="F1573" s="52"/>
      <c r="G1573" s="53"/>
      <c r="H1573" s="54"/>
      <c r="I1573" s="53"/>
      <c r="J1573" s="53"/>
      <c r="K1573" s="53"/>
      <c r="L1573" s="53"/>
      <c r="M1573" s="53"/>
      <c r="N1573" s="53"/>
      <c r="O1573" s="52"/>
      <c r="P1573" s="52"/>
      <c r="Q1573" s="52"/>
      <c r="R1573" s="46" t="str">
        <f>IFERROR(__xludf.DUMMYFUNCTION("if(isblank($A1573),"""",REGEXREPLACE($A1573,   "",?(\d),?"",  ""$1""&amp;""-""&amp;$H1573))"),"")</f>
        <v/>
      </c>
      <c r="S1573" s="47" t="b">
        <f t="shared" si="2"/>
        <v>0</v>
      </c>
      <c r="T1573" s="47" t="str">
        <f>IFERROR(__xludf.DUMMYFUNCTION("iferror(split(A1573,"","",TRUE,TRUE),"""")"),"")</f>
        <v/>
      </c>
      <c r="U1573" s="47"/>
      <c r="V1573" s="47"/>
      <c r="W1573" s="47"/>
      <c r="X1573" s="46" t="str">
        <f>IFERROR(__xludf.DUMMYFUNCTION("if(T1573="""","""",if($S1573,""Not aligned w/ a specific learning goal."",T1573&amp;"": ""&amp;vlookup(to_text(T1573),'1.Learning-Goals'!$A$3:$B$100,2,FALSE)))"),"")</f>
        <v/>
      </c>
      <c r="Y1573" s="46" t="str">
        <f>IFERROR(__xludf.DUMMYFUNCTION("if(U1573="""","""",if($S1573,""Not aligned w/ a specific learning goal."",U1573&amp;"": ""&amp;vlookup(to_text(U1573),'1.Learning-Goals'!$A$3:$B$100,2,FALSE)))"),"")</f>
        <v/>
      </c>
      <c r="Z1573" s="46" t="str">
        <f>IFERROR(__xludf.DUMMYFUNCTION("if(V1573="""","""",if($S1573,""Not aligned w/ a specific learning goal."",V1573&amp;"": ""&amp;vlookup(to_text(V1573),'1.Learning-Goals'!$A$3:$B$100,2,FALSE)))"),"")</f>
        <v/>
      </c>
      <c r="AA1573" s="46" t="str">
        <f>IFERROR(__xludf.DUMMYFUNCTION("if(W1573="""","""",if($S1573,""Not aligned w/ a specific learning goal."",W1573&amp;"": ""&amp;vlookup(to_text(W1573),'1.Learning-Goals'!$A$3:$B$100,2,FALSE)))"),"")</f>
        <v/>
      </c>
      <c r="AB1573" s="48"/>
      <c r="AC1573" s="48"/>
      <c r="AD1573" s="48"/>
      <c r="AE1573" s="48"/>
      <c r="AF1573" s="48"/>
      <c r="AG1573" s="48"/>
      <c r="AH1573" s="48"/>
      <c r="AI1573" s="48"/>
    </row>
    <row r="1574" ht="15.75" customHeight="1">
      <c r="A1574" s="41"/>
      <c r="B1574" s="42" t="str">
        <f t="shared" si="1"/>
        <v/>
      </c>
      <c r="C1574" s="52"/>
      <c r="D1574" s="53"/>
      <c r="E1574" s="53"/>
      <c r="F1574" s="52"/>
      <c r="G1574" s="53"/>
      <c r="H1574" s="54"/>
      <c r="I1574" s="53"/>
      <c r="J1574" s="53"/>
      <c r="K1574" s="53"/>
      <c r="L1574" s="53"/>
      <c r="M1574" s="53"/>
      <c r="N1574" s="53"/>
      <c r="O1574" s="52"/>
      <c r="P1574" s="52"/>
      <c r="Q1574" s="52"/>
      <c r="R1574" s="46" t="str">
        <f>IFERROR(__xludf.DUMMYFUNCTION("if(isblank($A1574),"""",REGEXREPLACE($A1574,   "",?(\d),?"",  ""$1""&amp;""-""&amp;$H1574))"),"")</f>
        <v/>
      </c>
      <c r="S1574" s="47" t="b">
        <f t="shared" si="2"/>
        <v>0</v>
      </c>
      <c r="T1574" s="47" t="str">
        <f>IFERROR(__xludf.DUMMYFUNCTION("iferror(split(A1574,"","",TRUE,TRUE),"""")"),"")</f>
        <v/>
      </c>
      <c r="U1574" s="47"/>
      <c r="V1574" s="47"/>
      <c r="W1574" s="47"/>
      <c r="X1574" s="46" t="str">
        <f>IFERROR(__xludf.DUMMYFUNCTION("if(T1574="""","""",if($S1574,""Not aligned w/ a specific learning goal."",T1574&amp;"": ""&amp;vlookup(to_text(T1574),'1.Learning-Goals'!$A$3:$B$100,2,FALSE)))"),"")</f>
        <v/>
      </c>
      <c r="Y1574" s="46" t="str">
        <f>IFERROR(__xludf.DUMMYFUNCTION("if(U1574="""","""",if($S1574,""Not aligned w/ a specific learning goal."",U1574&amp;"": ""&amp;vlookup(to_text(U1574),'1.Learning-Goals'!$A$3:$B$100,2,FALSE)))"),"")</f>
        <v/>
      </c>
      <c r="Z1574" s="46" t="str">
        <f>IFERROR(__xludf.DUMMYFUNCTION("if(V1574="""","""",if($S1574,""Not aligned w/ a specific learning goal."",V1574&amp;"": ""&amp;vlookup(to_text(V1574),'1.Learning-Goals'!$A$3:$B$100,2,FALSE)))"),"")</f>
        <v/>
      </c>
      <c r="AA1574" s="46" t="str">
        <f>IFERROR(__xludf.DUMMYFUNCTION("if(W1574="""","""",if($S1574,""Not aligned w/ a specific learning goal."",W1574&amp;"": ""&amp;vlookup(to_text(W1574),'1.Learning-Goals'!$A$3:$B$100,2,FALSE)))"),"")</f>
        <v/>
      </c>
      <c r="AB1574" s="48"/>
      <c r="AC1574" s="48"/>
      <c r="AD1574" s="48"/>
      <c r="AE1574" s="48"/>
      <c r="AF1574" s="48"/>
      <c r="AG1574" s="48"/>
      <c r="AH1574" s="48"/>
      <c r="AI1574" s="48"/>
    </row>
    <row r="1575" ht="15.75" customHeight="1">
      <c r="A1575" s="41"/>
      <c r="B1575" s="42" t="str">
        <f t="shared" si="1"/>
        <v/>
      </c>
      <c r="C1575" s="52"/>
      <c r="D1575" s="53"/>
      <c r="E1575" s="53"/>
      <c r="F1575" s="52"/>
      <c r="G1575" s="53"/>
      <c r="H1575" s="54"/>
      <c r="I1575" s="53"/>
      <c r="J1575" s="53"/>
      <c r="K1575" s="53"/>
      <c r="L1575" s="53"/>
      <c r="M1575" s="53"/>
      <c r="N1575" s="53"/>
      <c r="O1575" s="52"/>
      <c r="P1575" s="52"/>
      <c r="Q1575" s="52"/>
      <c r="R1575" s="46" t="str">
        <f>IFERROR(__xludf.DUMMYFUNCTION("if(isblank($A1575),"""",REGEXREPLACE($A1575,   "",?(\d),?"",  ""$1""&amp;""-""&amp;$H1575))"),"")</f>
        <v/>
      </c>
      <c r="S1575" s="47" t="b">
        <f t="shared" si="2"/>
        <v>0</v>
      </c>
      <c r="T1575" s="47" t="str">
        <f>IFERROR(__xludf.DUMMYFUNCTION("iferror(split(A1575,"","",TRUE,TRUE),"""")"),"")</f>
        <v/>
      </c>
      <c r="U1575" s="47"/>
      <c r="V1575" s="47"/>
      <c r="W1575" s="47"/>
      <c r="X1575" s="46" t="str">
        <f>IFERROR(__xludf.DUMMYFUNCTION("if(T1575="""","""",if($S1575,""Not aligned w/ a specific learning goal."",T1575&amp;"": ""&amp;vlookup(to_text(T1575),'1.Learning-Goals'!$A$3:$B$100,2,FALSE)))"),"")</f>
        <v/>
      </c>
      <c r="Y1575" s="46" t="str">
        <f>IFERROR(__xludf.DUMMYFUNCTION("if(U1575="""","""",if($S1575,""Not aligned w/ a specific learning goal."",U1575&amp;"": ""&amp;vlookup(to_text(U1575),'1.Learning-Goals'!$A$3:$B$100,2,FALSE)))"),"")</f>
        <v/>
      </c>
      <c r="Z1575" s="46" t="str">
        <f>IFERROR(__xludf.DUMMYFUNCTION("if(V1575="""","""",if($S1575,""Not aligned w/ a specific learning goal."",V1575&amp;"": ""&amp;vlookup(to_text(V1575),'1.Learning-Goals'!$A$3:$B$100,2,FALSE)))"),"")</f>
        <v/>
      </c>
      <c r="AA1575" s="46" t="str">
        <f>IFERROR(__xludf.DUMMYFUNCTION("if(W1575="""","""",if($S1575,""Not aligned w/ a specific learning goal."",W1575&amp;"": ""&amp;vlookup(to_text(W1575),'1.Learning-Goals'!$A$3:$B$100,2,FALSE)))"),"")</f>
        <v/>
      </c>
      <c r="AB1575" s="48"/>
      <c r="AC1575" s="48"/>
      <c r="AD1575" s="48"/>
      <c r="AE1575" s="48"/>
      <c r="AF1575" s="48"/>
      <c r="AG1575" s="48"/>
      <c r="AH1575" s="48"/>
      <c r="AI1575" s="48"/>
    </row>
    <row r="1576" ht="15.75" customHeight="1">
      <c r="A1576" s="41"/>
      <c r="B1576" s="42" t="str">
        <f t="shared" si="1"/>
        <v/>
      </c>
      <c r="C1576" s="52"/>
      <c r="D1576" s="53"/>
      <c r="E1576" s="53"/>
      <c r="F1576" s="52"/>
      <c r="G1576" s="53"/>
      <c r="H1576" s="54"/>
      <c r="I1576" s="53"/>
      <c r="J1576" s="53"/>
      <c r="K1576" s="53"/>
      <c r="L1576" s="53"/>
      <c r="M1576" s="53"/>
      <c r="N1576" s="53"/>
      <c r="O1576" s="52"/>
      <c r="P1576" s="52"/>
      <c r="Q1576" s="52"/>
      <c r="R1576" s="46" t="str">
        <f>IFERROR(__xludf.DUMMYFUNCTION("if(isblank($A1576),"""",REGEXREPLACE($A1576,   "",?(\d),?"",  ""$1""&amp;""-""&amp;$H1576))"),"")</f>
        <v/>
      </c>
      <c r="S1576" s="47" t="b">
        <f t="shared" si="2"/>
        <v>0</v>
      </c>
      <c r="T1576" s="47" t="str">
        <f>IFERROR(__xludf.DUMMYFUNCTION("iferror(split(A1576,"","",TRUE,TRUE),"""")"),"")</f>
        <v/>
      </c>
      <c r="U1576" s="47"/>
      <c r="V1576" s="47"/>
      <c r="W1576" s="47"/>
      <c r="X1576" s="46" t="str">
        <f>IFERROR(__xludf.DUMMYFUNCTION("if(T1576="""","""",if($S1576,""Not aligned w/ a specific learning goal."",T1576&amp;"": ""&amp;vlookup(to_text(T1576),'1.Learning-Goals'!$A$3:$B$100,2,FALSE)))"),"")</f>
        <v/>
      </c>
      <c r="Y1576" s="46" t="str">
        <f>IFERROR(__xludf.DUMMYFUNCTION("if(U1576="""","""",if($S1576,""Not aligned w/ a specific learning goal."",U1576&amp;"": ""&amp;vlookup(to_text(U1576),'1.Learning-Goals'!$A$3:$B$100,2,FALSE)))"),"")</f>
        <v/>
      </c>
      <c r="Z1576" s="46" t="str">
        <f>IFERROR(__xludf.DUMMYFUNCTION("if(V1576="""","""",if($S1576,""Not aligned w/ a specific learning goal."",V1576&amp;"": ""&amp;vlookup(to_text(V1576),'1.Learning-Goals'!$A$3:$B$100,2,FALSE)))"),"")</f>
        <v/>
      </c>
      <c r="AA1576" s="46" t="str">
        <f>IFERROR(__xludf.DUMMYFUNCTION("if(W1576="""","""",if($S1576,""Not aligned w/ a specific learning goal."",W1576&amp;"": ""&amp;vlookup(to_text(W1576),'1.Learning-Goals'!$A$3:$B$100,2,FALSE)))"),"")</f>
        <v/>
      </c>
      <c r="AB1576" s="48"/>
      <c r="AC1576" s="48"/>
      <c r="AD1576" s="48"/>
      <c r="AE1576" s="48"/>
      <c r="AF1576" s="48"/>
      <c r="AG1576" s="48"/>
      <c r="AH1576" s="48"/>
      <c r="AI1576" s="48"/>
    </row>
    <row r="1577" ht="15.75" customHeight="1">
      <c r="A1577" s="41"/>
      <c r="B1577" s="42" t="str">
        <f t="shared" si="1"/>
        <v/>
      </c>
      <c r="C1577" s="52"/>
      <c r="D1577" s="53"/>
      <c r="E1577" s="53"/>
      <c r="F1577" s="52"/>
      <c r="G1577" s="53"/>
      <c r="H1577" s="54"/>
      <c r="I1577" s="53"/>
      <c r="J1577" s="53"/>
      <c r="K1577" s="53"/>
      <c r="L1577" s="53"/>
      <c r="M1577" s="53"/>
      <c r="N1577" s="53"/>
      <c r="O1577" s="52"/>
      <c r="P1577" s="52"/>
      <c r="Q1577" s="52"/>
      <c r="R1577" s="46" t="str">
        <f>IFERROR(__xludf.DUMMYFUNCTION("if(isblank($A1577),"""",REGEXREPLACE($A1577,   "",?(\d),?"",  ""$1""&amp;""-""&amp;$H1577))"),"")</f>
        <v/>
      </c>
      <c r="S1577" s="47" t="b">
        <f t="shared" si="2"/>
        <v>0</v>
      </c>
      <c r="T1577" s="47" t="str">
        <f>IFERROR(__xludf.DUMMYFUNCTION("iferror(split(A1577,"","",TRUE,TRUE),"""")"),"")</f>
        <v/>
      </c>
      <c r="U1577" s="47"/>
      <c r="V1577" s="47"/>
      <c r="W1577" s="47"/>
      <c r="X1577" s="46" t="str">
        <f>IFERROR(__xludf.DUMMYFUNCTION("if(T1577="""","""",if($S1577,""Not aligned w/ a specific learning goal."",T1577&amp;"": ""&amp;vlookup(to_text(T1577),'1.Learning-Goals'!$A$3:$B$100,2,FALSE)))"),"")</f>
        <v/>
      </c>
      <c r="Y1577" s="46" t="str">
        <f>IFERROR(__xludf.DUMMYFUNCTION("if(U1577="""","""",if($S1577,""Not aligned w/ a specific learning goal."",U1577&amp;"": ""&amp;vlookup(to_text(U1577),'1.Learning-Goals'!$A$3:$B$100,2,FALSE)))"),"")</f>
        <v/>
      </c>
      <c r="Z1577" s="46" t="str">
        <f>IFERROR(__xludf.DUMMYFUNCTION("if(V1577="""","""",if($S1577,""Not aligned w/ a specific learning goal."",V1577&amp;"": ""&amp;vlookup(to_text(V1577),'1.Learning-Goals'!$A$3:$B$100,2,FALSE)))"),"")</f>
        <v/>
      </c>
      <c r="AA1577" s="46" t="str">
        <f>IFERROR(__xludf.DUMMYFUNCTION("if(W1577="""","""",if($S1577,""Not aligned w/ a specific learning goal."",W1577&amp;"": ""&amp;vlookup(to_text(W1577),'1.Learning-Goals'!$A$3:$B$100,2,FALSE)))"),"")</f>
        <v/>
      </c>
      <c r="AB1577" s="48"/>
      <c r="AC1577" s="48"/>
      <c r="AD1577" s="48"/>
      <c r="AE1577" s="48"/>
      <c r="AF1577" s="48"/>
      <c r="AG1577" s="48"/>
      <c r="AH1577" s="48"/>
      <c r="AI1577" s="48"/>
    </row>
    <row r="1578" ht="15.75" customHeight="1">
      <c r="A1578" s="41"/>
      <c r="B1578" s="42" t="str">
        <f t="shared" si="1"/>
        <v/>
      </c>
      <c r="C1578" s="52"/>
      <c r="D1578" s="53"/>
      <c r="E1578" s="53"/>
      <c r="F1578" s="52"/>
      <c r="G1578" s="53"/>
      <c r="H1578" s="54"/>
      <c r="I1578" s="53"/>
      <c r="J1578" s="53"/>
      <c r="K1578" s="53"/>
      <c r="L1578" s="53"/>
      <c r="M1578" s="53"/>
      <c r="N1578" s="53"/>
      <c r="O1578" s="52"/>
      <c r="P1578" s="52"/>
      <c r="Q1578" s="52"/>
      <c r="R1578" s="46" t="str">
        <f>IFERROR(__xludf.DUMMYFUNCTION("if(isblank($A1578),"""",REGEXREPLACE($A1578,   "",?(\d),?"",  ""$1""&amp;""-""&amp;$H1578))"),"")</f>
        <v/>
      </c>
      <c r="S1578" s="47" t="b">
        <f t="shared" si="2"/>
        <v>0</v>
      </c>
      <c r="T1578" s="47" t="str">
        <f>IFERROR(__xludf.DUMMYFUNCTION("iferror(split(A1578,"","",TRUE,TRUE),"""")"),"")</f>
        <v/>
      </c>
      <c r="U1578" s="47"/>
      <c r="V1578" s="47"/>
      <c r="W1578" s="47"/>
      <c r="X1578" s="46" t="str">
        <f>IFERROR(__xludf.DUMMYFUNCTION("if(T1578="""","""",if($S1578,""Not aligned w/ a specific learning goal."",T1578&amp;"": ""&amp;vlookup(to_text(T1578),'1.Learning-Goals'!$A$3:$B$100,2,FALSE)))"),"")</f>
        <v/>
      </c>
      <c r="Y1578" s="46" t="str">
        <f>IFERROR(__xludf.DUMMYFUNCTION("if(U1578="""","""",if($S1578,""Not aligned w/ a specific learning goal."",U1578&amp;"": ""&amp;vlookup(to_text(U1578),'1.Learning-Goals'!$A$3:$B$100,2,FALSE)))"),"")</f>
        <v/>
      </c>
      <c r="Z1578" s="46" t="str">
        <f>IFERROR(__xludf.DUMMYFUNCTION("if(V1578="""","""",if($S1578,""Not aligned w/ a specific learning goal."",V1578&amp;"": ""&amp;vlookup(to_text(V1578),'1.Learning-Goals'!$A$3:$B$100,2,FALSE)))"),"")</f>
        <v/>
      </c>
      <c r="AA1578" s="46" t="str">
        <f>IFERROR(__xludf.DUMMYFUNCTION("if(W1578="""","""",if($S1578,""Not aligned w/ a specific learning goal."",W1578&amp;"": ""&amp;vlookup(to_text(W1578),'1.Learning-Goals'!$A$3:$B$100,2,FALSE)))"),"")</f>
        <v/>
      </c>
      <c r="AB1578" s="48"/>
      <c r="AC1578" s="48"/>
      <c r="AD1578" s="48"/>
      <c r="AE1578" s="48"/>
      <c r="AF1578" s="48"/>
      <c r="AG1578" s="48"/>
      <c r="AH1578" s="48"/>
      <c r="AI1578" s="48"/>
    </row>
    <row r="1579" ht="15.75" customHeight="1">
      <c r="A1579" s="41"/>
      <c r="B1579" s="42" t="str">
        <f t="shared" si="1"/>
        <v/>
      </c>
      <c r="C1579" s="52"/>
      <c r="D1579" s="53"/>
      <c r="E1579" s="53"/>
      <c r="F1579" s="52"/>
      <c r="G1579" s="53"/>
      <c r="H1579" s="54"/>
      <c r="I1579" s="53"/>
      <c r="J1579" s="53"/>
      <c r="K1579" s="53"/>
      <c r="L1579" s="53"/>
      <c r="M1579" s="53"/>
      <c r="N1579" s="53"/>
      <c r="O1579" s="52"/>
      <c r="P1579" s="52"/>
      <c r="Q1579" s="52"/>
      <c r="R1579" s="46" t="str">
        <f>IFERROR(__xludf.DUMMYFUNCTION("if(isblank($A1579),"""",REGEXREPLACE($A1579,   "",?(\d),?"",  ""$1""&amp;""-""&amp;$H1579))"),"")</f>
        <v/>
      </c>
      <c r="S1579" s="47" t="b">
        <f t="shared" si="2"/>
        <v>0</v>
      </c>
      <c r="T1579" s="47" t="str">
        <f>IFERROR(__xludf.DUMMYFUNCTION("iferror(split(A1579,"","",TRUE,TRUE),"""")"),"")</f>
        <v/>
      </c>
      <c r="U1579" s="47"/>
      <c r="V1579" s="47"/>
      <c r="W1579" s="47"/>
      <c r="X1579" s="46" t="str">
        <f>IFERROR(__xludf.DUMMYFUNCTION("if(T1579="""","""",if($S1579,""Not aligned w/ a specific learning goal."",T1579&amp;"": ""&amp;vlookup(to_text(T1579),'1.Learning-Goals'!$A$3:$B$100,2,FALSE)))"),"")</f>
        <v/>
      </c>
      <c r="Y1579" s="46" t="str">
        <f>IFERROR(__xludf.DUMMYFUNCTION("if(U1579="""","""",if($S1579,""Not aligned w/ a specific learning goal."",U1579&amp;"": ""&amp;vlookup(to_text(U1579),'1.Learning-Goals'!$A$3:$B$100,2,FALSE)))"),"")</f>
        <v/>
      </c>
      <c r="Z1579" s="46" t="str">
        <f>IFERROR(__xludf.DUMMYFUNCTION("if(V1579="""","""",if($S1579,""Not aligned w/ a specific learning goal."",V1579&amp;"": ""&amp;vlookup(to_text(V1579),'1.Learning-Goals'!$A$3:$B$100,2,FALSE)))"),"")</f>
        <v/>
      </c>
      <c r="AA1579" s="46" t="str">
        <f>IFERROR(__xludf.DUMMYFUNCTION("if(W1579="""","""",if($S1579,""Not aligned w/ a specific learning goal."",W1579&amp;"": ""&amp;vlookup(to_text(W1579),'1.Learning-Goals'!$A$3:$B$100,2,FALSE)))"),"")</f>
        <v/>
      </c>
      <c r="AB1579" s="48"/>
      <c r="AC1579" s="48"/>
      <c r="AD1579" s="48"/>
      <c r="AE1579" s="48"/>
      <c r="AF1579" s="48"/>
      <c r="AG1579" s="48"/>
      <c r="AH1579" s="48"/>
      <c r="AI1579" s="48"/>
    </row>
    <row r="1580" ht="15.75" customHeight="1">
      <c r="A1580" s="41"/>
      <c r="B1580" s="42" t="str">
        <f t="shared" si="1"/>
        <v/>
      </c>
      <c r="C1580" s="52"/>
      <c r="D1580" s="53"/>
      <c r="E1580" s="53"/>
      <c r="F1580" s="52"/>
      <c r="G1580" s="53"/>
      <c r="H1580" s="54"/>
      <c r="I1580" s="53"/>
      <c r="J1580" s="53"/>
      <c r="K1580" s="53"/>
      <c r="L1580" s="53"/>
      <c r="M1580" s="53"/>
      <c r="N1580" s="53"/>
      <c r="O1580" s="52"/>
      <c r="P1580" s="52"/>
      <c r="Q1580" s="52"/>
      <c r="R1580" s="46" t="str">
        <f>IFERROR(__xludf.DUMMYFUNCTION("if(isblank($A1580),"""",REGEXREPLACE($A1580,   "",?(\d),?"",  ""$1""&amp;""-""&amp;$H1580))"),"")</f>
        <v/>
      </c>
      <c r="S1580" s="47" t="b">
        <f t="shared" si="2"/>
        <v>0</v>
      </c>
      <c r="T1580" s="47" t="str">
        <f>IFERROR(__xludf.DUMMYFUNCTION("iferror(split(A1580,"","",TRUE,TRUE),"""")"),"")</f>
        <v/>
      </c>
      <c r="U1580" s="47"/>
      <c r="V1580" s="47"/>
      <c r="W1580" s="47"/>
      <c r="X1580" s="46" t="str">
        <f>IFERROR(__xludf.DUMMYFUNCTION("if(T1580="""","""",if($S1580,""Not aligned w/ a specific learning goal."",T1580&amp;"": ""&amp;vlookup(to_text(T1580),'1.Learning-Goals'!$A$3:$B$100,2,FALSE)))"),"")</f>
        <v/>
      </c>
      <c r="Y1580" s="46" t="str">
        <f>IFERROR(__xludf.DUMMYFUNCTION("if(U1580="""","""",if($S1580,""Not aligned w/ a specific learning goal."",U1580&amp;"": ""&amp;vlookup(to_text(U1580),'1.Learning-Goals'!$A$3:$B$100,2,FALSE)))"),"")</f>
        <v/>
      </c>
      <c r="Z1580" s="46" t="str">
        <f>IFERROR(__xludf.DUMMYFUNCTION("if(V1580="""","""",if($S1580,""Not aligned w/ a specific learning goal."",V1580&amp;"": ""&amp;vlookup(to_text(V1580),'1.Learning-Goals'!$A$3:$B$100,2,FALSE)))"),"")</f>
        <v/>
      </c>
      <c r="AA1580" s="46" t="str">
        <f>IFERROR(__xludf.DUMMYFUNCTION("if(W1580="""","""",if($S1580,""Not aligned w/ a specific learning goal."",W1580&amp;"": ""&amp;vlookup(to_text(W1580),'1.Learning-Goals'!$A$3:$B$100,2,FALSE)))"),"")</f>
        <v/>
      </c>
      <c r="AB1580" s="48"/>
      <c r="AC1580" s="48"/>
      <c r="AD1580" s="48"/>
      <c r="AE1580" s="48"/>
      <c r="AF1580" s="48"/>
      <c r="AG1580" s="48"/>
      <c r="AH1580" s="48"/>
      <c r="AI1580" s="48"/>
    </row>
    <row r="1581" ht="15.75" customHeight="1">
      <c r="A1581" s="41"/>
      <c r="B1581" s="42" t="str">
        <f t="shared" si="1"/>
        <v/>
      </c>
      <c r="C1581" s="52"/>
      <c r="D1581" s="53"/>
      <c r="E1581" s="53"/>
      <c r="F1581" s="52"/>
      <c r="G1581" s="53"/>
      <c r="H1581" s="54"/>
      <c r="I1581" s="53"/>
      <c r="J1581" s="53"/>
      <c r="K1581" s="53"/>
      <c r="L1581" s="53"/>
      <c r="M1581" s="53"/>
      <c r="N1581" s="53"/>
      <c r="O1581" s="52"/>
      <c r="P1581" s="52"/>
      <c r="Q1581" s="52"/>
      <c r="R1581" s="46" t="str">
        <f>IFERROR(__xludf.DUMMYFUNCTION("if(isblank($A1581),"""",REGEXREPLACE($A1581,   "",?(\d),?"",  ""$1""&amp;""-""&amp;$H1581))"),"")</f>
        <v/>
      </c>
      <c r="S1581" s="47" t="b">
        <f t="shared" si="2"/>
        <v>0</v>
      </c>
      <c r="T1581" s="47" t="str">
        <f>IFERROR(__xludf.DUMMYFUNCTION("iferror(split(A1581,"","",TRUE,TRUE),"""")"),"")</f>
        <v/>
      </c>
      <c r="U1581" s="47"/>
      <c r="V1581" s="47"/>
      <c r="W1581" s="47"/>
      <c r="X1581" s="46" t="str">
        <f>IFERROR(__xludf.DUMMYFUNCTION("if(T1581="""","""",if($S1581,""Not aligned w/ a specific learning goal."",T1581&amp;"": ""&amp;vlookup(to_text(T1581),'1.Learning-Goals'!$A$3:$B$100,2,FALSE)))"),"")</f>
        <v/>
      </c>
      <c r="Y1581" s="46" t="str">
        <f>IFERROR(__xludf.DUMMYFUNCTION("if(U1581="""","""",if($S1581,""Not aligned w/ a specific learning goal."",U1581&amp;"": ""&amp;vlookup(to_text(U1581),'1.Learning-Goals'!$A$3:$B$100,2,FALSE)))"),"")</f>
        <v/>
      </c>
      <c r="Z1581" s="46" t="str">
        <f>IFERROR(__xludf.DUMMYFUNCTION("if(V1581="""","""",if($S1581,""Not aligned w/ a specific learning goal."",V1581&amp;"": ""&amp;vlookup(to_text(V1581),'1.Learning-Goals'!$A$3:$B$100,2,FALSE)))"),"")</f>
        <v/>
      </c>
      <c r="AA1581" s="46" t="str">
        <f>IFERROR(__xludf.DUMMYFUNCTION("if(W1581="""","""",if($S1581,""Not aligned w/ a specific learning goal."",W1581&amp;"": ""&amp;vlookup(to_text(W1581),'1.Learning-Goals'!$A$3:$B$100,2,FALSE)))"),"")</f>
        <v/>
      </c>
      <c r="AB1581" s="48"/>
      <c r="AC1581" s="48"/>
      <c r="AD1581" s="48"/>
      <c r="AE1581" s="48"/>
      <c r="AF1581" s="48"/>
      <c r="AG1581" s="48"/>
      <c r="AH1581" s="48"/>
      <c r="AI1581" s="48"/>
    </row>
    <row r="1582" ht="15.75" customHeight="1">
      <c r="A1582" s="41"/>
      <c r="B1582" s="42" t="str">
        <f t="shared" si="1"/>
        <v/>
      </c>
      <c r="C1582" s="52"/>
      <c r="D1582" s="53"/>
      <c r="E1582" s="53"/>
      <c r="F1582" s="52"/>
      <c r="G1582" s="53"/>
      <c r="H1582" s="54"/>
      <c r="I1582" s="53"/>
      <c r="J1582" s="53"/>
      <c r="K1582" s="53"/>
      <c r="L1582" s="53"/>
      <c r="M1582" s="53"/>
      <c r="N1582" s="53"/>
      <c r="O1582" s="52"/>
      <c r="P1582" s="52"/>
      <c r="Q1582" s="52"/>
      <c r="R1582" s="46" t="str">
        <f>IFERROR(__xludf.DUMMYFUNCTION("if(isblank($A1582),"""",REGEXREPLACE($A1582,   "",?(\d),?"",  ""$1""&amp;""-""&amp;$H1582))"),"")</f>
        <v/>
      </c>
      <c r="S1582" s="47" t="b">
        <f t="shared" si="2"/>
        <v>0</v>
      </c>
      <c r="T1582" s="47" t="str">
        <f>IFERROR(__xludf.DUMMYFUNCTION("iferror(split(A1582,"","",TRUE,TRUE),"""")"),"")</f>
        <v/>
      </c>
      <c r="U1582" s="47"/>
      <c r="V1582" s="47"/>
      <c r="W1582" s="47"/>
      <c r="X1582" s="46" t="str">
        <f>IFERROR(__xludf.DUMMYFUNCTION("if(T1582="""","""",if($S1582,""Not aligned w/ a specific learning goal."",T1582&amp;"": ""&amp;vlookup(to_text(T1582),'1.Learning-Goals'!$A$3:$B$100,2,FALSE)))"),"")</f>
        <v/>
      </c>
      <c r="Y1582" s="46" t="str">
        <f>IFERROR(__xludf.DUMMYFUNCTION("if(U1582="""","""",if($S1582,""Not aligned w/ a specific learning goal."",U1582&amp;"": ""&amp;vlookup(to_text(U1582),'1.Learning-Goals'!$A$3:$B$100,2,FALSE)))"),"")</f>
        <v/>
      </c>
      <c r="Z1582" s="46" t="str">
        <f>IFERROR(__xludf.DUMMYFUNCTION("if(V1582="""","""",if($S1582,""Not aligned w/ a specific learning goal."",V1582&amp;"": ""&amp;vlookup(to_text(V1582),'1.Learning-Goals'!$A$3:$B$100,2,FALSE)))"),"")</f>
        <v/>
      </c>
      <c r="AA1582" s="46" t="str">
        <f>IFERROR(__xludf.DUMMYFUNCTION("if(W1582="""","""",if($S1582,""Not aligned w/ a specific learning goal."",W1582&amp;"": ""&amp;vlookup(to_text(W1582),'1.Learning-Goals'!$A$3:$B$100,2,FALSE)))"),"")</f>
        <v/>
      </c>
      <c r="AB1582" s="48"/>
      <c r="AC1582" s="48"/>
      <c r="AD1582" s="48"/>
      <c r="AE1582" s="48"/>
      <c r="AF1582" s="48"/>
      <c r="AG1582" s="48"/>
      <c r="AH1582" s="48"/>
      <c r="AI1582" s="48"/>
    </row>
    <row r="1583" ht="15.75" customHeight="1">
      <c r="A1583" s="41"/>
      <c r="B1583" s="42" t="str">
        <f t="shared" si="1"/>
        <v/>
      </c>
      <c r="C1583" s="52"/>
      <c r="D1583" s="53"/>
      <c r="E1583" s="53"/>
      <c r="F1583" s="52"/>
      <c r="G1583" s="53"/>
      <c r="H1583" s="54"/>
      <c r="I1583" s="53"/>
      <c r="J1583" s="53"/>
      <c r="K1583" s="53"/>
      <c r="L1583" s="53"/>
      <c r="M1583" s="53"/>
      <c r="N1583" s="53"/>
      <c r="O1583" s="52"/>
      <c r="P1583" s="52"/>
      <c r="Q1583" s="52"/>
      <c r="R1583" s="46" t="str">
        <f>IFERROR(__xludf.DUMMYFUNCTION("if(isblank($A1583),"""",REGEXREPLACE($A1583,   "",?(\d),?"",  ""$1""&amp;""-""&amp;$H1583))"),"")</f>
        <v/>
      </c>
      <c r="S1583" s="47" t="b">
        <f t="shared" si="2"/>
        <v>0</v>
      </c>
      <c r="T1583" s="47" t="str">
        <f>IFERROR(__xludf.DUMMYFUNCTION("iferror(split(A1583,"","",TRUE,TRUE),"""")"),"")</f>
        <v/>
      </c>
      <c r="U1583" s="47"/>
      <c r="V1583" s="47"/>
      <c r="W1583" s="47"/>
      <c r="X1583" s="46" t="str">
        <f>IFERROR(__xludf.DUMMYFUNCTION("if(T1583="""","""",if($S1583,""Not aligned w/ a specific learning goal."",T1583&amp;"": ""&amp;vlookup(to_text(T1583),'1.Learning-Goals'!$A$3:$B$100,2,FALSE)))"),"")</f>
        <v/>
      </c>
      <c r="Y1583" s="46" t="str">
        <f>IFERROR(__xludf.DUMMYFUNCTION("if(U1583="""","""",if($S1583,""Not aligned w/ a specific learning goal."",U1583&amp;"": ""&amp;vlookup(to_text(U1583),'1.Learning-Goals'!$A$3:$B$100,2,FALSE)))"),"")</f>
        <v/>
      </c>
      <c r="Z1583" s="46" t="str">
        <f>IFERROR(__xludf.DUMMYFUNCTION("if(V1583="""","""",if($S1583,""Not aligned w/ a specific learning goal."",V1583&amp;"": ""&amp;vlookup(to_text(V1583),'1.Learning-Goals'!$A$3:$B$100,2,FALSE)))"),"")</f>
        <v/>
      </c>
      <c r="AA1583" s="46" t="str">
        <f>IFERROR(__xludf.DUMMYFUNCTION("if(W1583="""","""",if($S1583,""Not aligned w/ a specific learning goal."",W1583&amp;"": ""&amp;vlookup(to_text(W1583),'1.Learning-Goals'!$A$3:$B$100,2,FALSE)))"),"")</f>
        <v/>
      </c>
      <c r="AB1583" s="48"/>
      <c r="AC1583" s="48"/>
      <c r="AD1583" s="48"/>
      <c r="AE1583" s="48"/>
      <c r="AF1583" s="48"/>
      <c r="AG1583" s="48"/>
      <c r="AH1583" s="48"/>
      <c r="AI1583" s="48"/>
    </row>
    <row r="1584" ht="15.75" customHeight="1">
      <c r="A1584" s="41"/>
      <c r="B1584" s="42" t="str">
        <f t="shared" si="1"/>
        <v/>
      </c>
      <c r="C1584" s="52"/>
      <c r="D1584" s="53"/>
      <c r="E1584" s="53"/>
      <c r="F1584" s="52"/>
      <c r="G1584" s="53"/>
      <c r="H1584" s="54"/>
      <c r="I1584" s="53"/>
      <c r="J1584" s="53"/>
      <c r="K1584" s="53"/>
      <c r="L1584" s="53"/>
      <c r="M1584" s="53"/>
      <c r="N1584" s="53"/>
      <c r="O1584" s="52"/>
      <c r="P1584" s="52"/>
      <c r="Q1584" s="52"/>
      <c r="R1584" s="46" t="str">
        <f>IFERROR(__xludf.DUMMYFUNCTION("if(isblank($A1584),"""",REGEXREPLACE($A1584,   "",?(\d),?"",  ""$1""&amp;""-""&amp;$H1584))"),"")</f>
        <v/>
      </c>
      <c r="S1584" s="47" t="b">
        <f t="shared" si="2"/>
        <v>0</v>
      </c>
      <c r="T1584" s="47" t="str">
        <f>IFERROR(__xludf.DUMMYFUNCTION("iferror(split(A1584,"","",TRUE,TRUE),"""")"),"")</f>
        <v/>
      </c>
      <c r="U1584" s="47"/>
      <c r="V1584" s="47"/>
      <c r="W1584" s="47"/>
      <c r="X1584" s="46" t="str">
        <f>IFERROR(__xludf.DUMMYFUNCTION("if(T1584="""","""",if($S1584,""Not aligned w/ a specific learning goal."",T1584&amp;"": ""&amp;vlookup(to_text(T1584),'1.Learning-Goals'!$A$3:$B$100,2,FALSE)))"),"")</f>
        <v/>
      </c>
      <c r="Y1584" s="46" t="str">
        <f>IFERROR(__xludf.DUMMYFUNCTION("if(U1584="""","""",if($S1584,""Not aligned w/ a specific learning goal."",U1584&amp;"": ""&amp;vlookup(to_text(U1584),'1.Learning-Goals'!$A$3:$B$100,2,FALSE)))"),"")</f>
        <v/>
      </c>
      <c r="Z1584" s="46" t="str">
        <f>IFERROR(__xludf.DUMMYFUNCTION("if(V1584="""","""",if($S1584,""Not aligned w/ a specific learning goal."",V1584&amp;"": ""&amp;vlookup(to_text(V1584),'1.Learning-Goals'!$A$3:$B$100,2,FALSE)))"),"")</f>
        <v/>
      </c>
      <c r="AA1584" s="46" t="str">
        <f>IFERROR(__xludf.DUMMYFUNCTION("if(W1584="""","""",if($S1584,""Not aligned w/ a specific learning goal."",W1584&amp;"": ""&amp;vlookup(to_text(W1584),'1.Learning-Goals'!$A$3:$B$100,2,FALSE)))"),"")</f>
        <v/>
      </c>
      <c r="AB1584" s="48"/>
      <c r="AC1584" s="48"/>
      <c r="AD1584" s="48"/>
      <c r="AE1584" s="48"/>
      <c r="AF1584" s="48"/>
      <c r="AG1584" s="48"/>
      <c r="AH1584" s="48"/>
      <c r="AI1584" s="48"/>
    </row>
    <row r="1585" ht="15.75" customHeight="1">
      <c r="A1585" s="41"/>
      <c r="B1585" s="42" t="str">
        <f t="shared" si="1"/>
        <v/>
      </c>
      <c r="C1585" s="52"/>
      <c r="D1585" s="53"/>
      <c r="E1585" s="53"/>
      <c r="F1585" s="52"/>
      <c r="G1585" s="53"/>
      <c r="H1585" s="54"/>
      <c r="I1585" s="53"/>
      <c r="J1585" s="53"/>
      <c r="K1585" s="53"/>
      <c r="L1585" s="53"/>
      <c r="M1585" s="53"/>
      <c r="N1585" s="53"/>
      <c r="O1585" s="52"/>
      <c r="P1585" s="52"/>
      <c r="Q1585" s="52"/>
      <c r="R1585" s="46" t="str">
        <f>IFERROR(__xludf.DUMMYFUNCTION("if(isblank($A1585),"""",REGEXREPLACE($A1585,   "",?(\d),?"",  ""$1""&amp;""-""&amp;$H1585))"),"")</f>
        <v/>
      </c>
      <c r="S1585" s="47" t="b">
        <f t="shared" si="2"/>
        <v>0</v>
      </c>
      <c r="T1585" s="47" t="str">
        <f>IFERROR(__xludf.DUMMYFUNCTION("iferror(split(A1585,"","",TRUE,TRUE),"""")"),"")</f>
        <v/>
      </c>
      <c r="U1585" s="47"/>
      <c r="V1585" s="47"/>
      <c r="W1585" s="47"/>
      <c r="X1585" s="46" t="str">
        <f>IFERROR(__xludf.DUMMYFUNCTION("if(T1585="""","""",if($S1585,""Not aligned w/ a specific learning goal."",T1585&amp;"": ""&amp;vlookup(to_text(T1585),'1.Learning-Goals'!$A$3:$B$100,2,FALSE)))"),"")</f>
        <v/>
      </c>
      <c r="Y1585" s="46" t="str">
        <f>IFERROR(__xludf.DUMMYFUNCTION("if(U1585="""","""",if($S1585,""Not aligned w/ a specific learning goal."",U1585&amp;"": ""&amp;vlookup(to_text(U1585),'1.Learning-Goals'!$A$3:$B$100,2,FALSE)))"),"")</f>
        <v/>
      </c>
      <c r="Z1585" s="46" t="str">
        <f>IFERROR(__xludf.DUMMYFUNCTION("if(V1585="""","""",if($S1585,""Not aligned w/ a specific learning goal."",V1585&amp;"": ""&amp;vlookup(to_text(V1585),'1.Learning-Goals'!$A$3:$B$100,2,FALSE)))"),"")</f>
        <v/>
      </c>
      <c r="AA1585" s="46" t="str">
        <f>IFERROR(__xludf.DUMMYFUNCTION("if(W1585="""","""",if($S1585,""Not aligned w/ a specific learning goal."",W1585&amp;"": ""&amp;vlookup(to_text(W1585),'1.Learning-Goals'!$A$3:$B$100,2,FALSE)))"),"")</f>
        <v/>
      </c>
      <c r="AB1585" s="48"/>
      <c r="AC1585" s="48"/>
      <c r="AD1585" s="48"/>
      <c r="AE1585" s="48"/>
      <c r="AF1585" s="48"/>
      <c r="AG1585" s="48"/>
      <c r="AH1585" s="48"/>
      <c r="AI1585" s="48"/>
    </row>
    <row r="1586" ht="15.75" customHeight="1">
      <c r="A1586" s="41"/>
      <c r="B1586" s="42" t="str">
        <f t="shared" si="1"/>
        <v/>
      </c>
      <c r="C1586" s="52"/>
      <c r="D1586" s="53"/>
      <c r="E1586" s="53"/>
      <c r="F1586" s="52"/>
      <c r="G1586" s="53"/>
      <c r="H1586" s="54"/>
      <c r="I1586" s="53"/>
      <c r="J1586" s="53"/>
      <c r="K1586" s="53"/>
      <c r="L1586" s="53"/>
      <c r="M1586" s="53"/>
      <c r="N1586" s="53"/>
      <c r="O1586" s="52"/>
      <c r="P1586" s="52"/>
      <c r="Q1586" s="52"/>
      <c r="R1586" s="46" t="str">
        <f>IFERROR(__xludf.DUMMYFUNCTION("if(isblank($A1586),"""",REGEXREPLACE($A1586,   "",?(\d),?"",  ""$1""&amp;""-""&amp;$H1586))"),"")</f>
        <v/>
      </c>
      <c r="S1586" s="47" t="b">
        <f t="shared" si="2"/>
        <v>0</v>
      </c>
      <c r="T1586" s="47" t="str">
        <f>IFERROR(__xludf.DUMMYFUNCTION("iferror(split(A1586,"","",TRUE,TRUE),"""")"),"")</f>
        <v/>
      </c>
      <c r="U1586" s="47"/>
      <c r="V1586" s="47"/>
      <c r="W1586" s="47"/>
      <c r="X1586" s="46" t="str">
        <f>IFERROR(__xludf.DUMMYFUNCTION("if(T1586="""","""",if($S1586,""Not aligned w/ a specific learning goal."",T1586&amp;"": ""&amp;vlookup(to_text(T1586),'1.Learning-Goals'!$A$3:$B$100,2,FALSE)))"),"")</f>
        <v/>
      </c>
      <c r="Y1586" s="46" t="str">
        <f>IFERROR(__xludf.DUMMYFUNCTION("if(U1586="""","""",if($S1586,""Not aligned w/ a specific learning goal."",U1586&amp;"": ""&amp;vlookup(to_text(U1586),'1.Learning-Goals'!$A$3:$B$100,2,FALSE)))"),"")</f>
        <v/>
      </c>
      <c r="Z1586" s="46" t="str">
        <f>IFERROR(__xludf.DUMMYFUNCTION("if(V1586="""","""",if($S1586,""Not aligned w/ a specific learning goal."",V1586&amp;"": ""&amp;vlookup(to_text(V1586),'1.Learning-Goals'!$A$3:$B$100,2,FALSE)))"),"")</f>
        <v/>
      </c>
      <c r="AA1586" s="46" t="str">
        <f>IFERROR(__xludf.DUMMYFUNCTION("if(W1586="""","""",if($S1586,""Not aligned w/ a specific learning goal."",W1586&amp;"": ""&amp;vlookup(to_text(W1586),'1.Learning-Goals'!$A$3:$B$100,2,FALSE)))"),"")</f>
        <v/>
      </c>
      <c r="AB1586" s="48"/>
      <c r="AC1586" s="48"/>
      <c r="AD1586" s="48"/>
      <c r="AE1586" s="48"/>
      <c r="AF1586" s="48"/>
      <c r="AG1586" s="48"/>
      <c r="AH1586" s="48"/>
      <c r="AI1586" s="48"/>
    </row>
    <row r="1587" ht="15.75" customHeight="1">
      <c r="A1587" s="41"/>
      <c r="B1587" s="42" t="str">
        <f t="shared" si="1"/>
        <v/>
      </c>
      <c r="C1587" s="52"/>
      <c r="D1587" s="53"/>
      <c r="E1587" s="53"/>
      <c r="F1587" s="52"/>
      <c r="G1587" s="53"/>
      <c r="H1587" s="54"/>
      <c r="I1587" s="53"/>
      <c r="J1587" s="53"/>
      <c r="K1587" s="53"/>
      <c r="L1587" s="53"/>
      <c r="M1587" s="53"/>
      <c r="N1587" s="53"/>
      <c r="O1587" s="52"/>
      <c r="P1587" s="52"/>
      <c r="Q1587" s="52"/>
      <c r="R1587" s="46" t="str">
        <f>IFERROR(__xludf.DUMMYFUNCTION("if(isblank($A1587),"""",REGEXREPLACE($A1587,   "",?(\d),?"",  ""$1""&amp;""-""&amp;$H1587))"),"")</f>
        <v/>
      </c>
      <c r="S1587" s="47" t="b">
        <f t="shared" si="2"/>
        <v>0</v>
      </c>
      <c r="T1587" s="47" t="str">
        <f>IFERROR(__xludf.DUMMYFUNCTION("iferror(split(A1587,"","",TRUE,TRUE),"""")"),"")</f>
        <v/>
      </c>
      <c r="U1587" s="47"/>
      <c r="V1587" s="47"/>
      <c r="W1587" s="47"/>
      <c r="X1587" s="46" t="str">
        <f>IFERROR(__xludf.DUMMYFUNCTION("if(T1587="""","""",if($S1587,""Not aligned w/ a specific learning goal."",T1587&amp;"": ""&amp;vlookup(to_text(T1587),'1.Learning-Goals'!$A$3:$B$100,2,FALSE)))"),"")</f>
        <v/>
      </c>
      <c r="Y1587" s="46" t="str">
        <f>IFERROR(__xludf.DUMMYFUNCTION("if(U1587="""","""",if($S1587,""Not aligned w/ a specific learning goal."",U1587&amp;"": ""&amp;vlookup(to_text(U1587),'1.Learning-Goals'!$A$3:$B$100,2,FALSE)))"),"")</f>
        <v/>
      </c>
      <c r="Z1587" s="46" t="str">
        <f>IFERROR(__xludf.DUMMYFUNCTION("if(V1587="""","""",if($S1587,""Not aligned w/ a specific learning goal."",V1587&amp;"": ""&amp;vlookup(to_text(V1587),'1.Learning-Goals'!$A$3:$B$100,2,FALSE)))"),"")</f>
        <v/>
      </c>
      <c r="AA1587" s="46" t="str">
        <f>IFERROR(__xludf.DUMMYFUNCTION("if(W1587="""","""",if($S1587,""Not aligned w/ a specific learning goal."",W1587&amp;"": ""&amp;vlookup(to_text(W1587),'1.Learning-Goals'!$A$3:$B$100,2,FALSE)))"),"")</f>
        <v/>
      </c>
      <c r="AB1587" s="48"/>
      <c r="AC1587" s="48"/>
      <c r="AD1587" s="48"/>
      <c r="AE1587" s="48"/>
      <c r="AF1587" s="48"/>
      <c r="AG1587" s="48"/>
      <c r="AH1587" s="48"/>
      <c r="AI1587" s="48"/>
    </row>
    <row r="1588" ht="15.75" customHeight="1">
      <c r="A1588" s="41"/>
      <c r="B1588" s="42" t="str">
        <f t="shared" si="1"/>
        <v/>
      </c>
      <c r="C1588" s="52"/>
      <c r="D1588" s="53"/>
      <c r="E1588" s="53"/>
      <c r="F1588" s="52"/>
      <c r="G1588" s="53"/>
      <c r="H1588" s="54"/>
      <c r="I1588" s="53"/>
      <c r="J1588" s="53"/>
      <c r="K1588" s="53"/>
      <c r="L1588" s="53"/>
      <c r="M1588" s="53"/>
      <c r="N1588" s="53"/>
      <c r="O1588" s="52"/>
      <c r="P1588" s="52"/>
      <c r="Q1588" s="52"/>
      <c r="R1588" s="46" t="str">
        <f>IFERROR(__xludf.DUMMYFUNCTION("if(isblank($A1588),"""",REGEXREPLACE($A1588,   "",?(\d),?"",  ""$1""&amp;""-""&amp;$H1588))"),"")</f>
        <v/>
      </c>
      <c r="S1588" s="47" t="b">
        <f t="shared" si="2"/>
        <v>0</v>
      </c>
      <c r="T1588" s="47" t="str">
        <f>IFERROR(__xludf.DUMMYFUNCTION("iferror(split(A1588,"","",TRUE,TRUE),"""")"),"")</f>
        <v/>
      </c>
      <c r="U1588" s="47"/>
      <c r="V1588" s="47"/>
      <c r="W1588" s="47"/>
      <c r="X1588" s="46" t="str">
        <f>IFERROR(__xludf.DUMMYFUNCTION("if(T1588="""","""",if($S1588,""Not aligned w/ a specific learning goal."",T1588&amp;"": ""&amp;vlookup(to_text(T1588),'1.Learning-Goals'!$A$3:$B$100,2,FALSE)))"),"")</f>
        <v/>
      </c>
      <c r="Y1588" s="46" t="str">
        <f>IFERROR(__xludf.DUMMYFUNCTION("if(U1588="""","""",if($S1588,""Not aligned w/ a specific learning goal."",U1588&amp;"": ""&amp;vlookup(to_text(U1588),'1.Learning-Goals'!$A$3:$B$100,2,FALSE)))"),"")</f>
        <v/>
      </c>
      <c r="Z1588" s="46" t="str">
        <f>IFERROR(__xludf.DUMMYFUNCTION("if(V1588="""","""",if($S1588,""Not aligned w/ a specific learning goal."",V1588&amp;"": ""&amp;vlookup(to_text(V1588),'1.Learning-Goals'!$A$3:$B$100,2,FALSE)))"),"")</f>
        <v/>
      </c>
      <c r="AA1588" s="46" t="str">
        <f>IFERROR(__xludf.DUMMYFUNCTION("if(W1588="""","""",if($S1588,""Not aligned w/ a specific learning goal."",W1588&amp;"": ""&amp;vlookup(to_text(W1588),'1.Learning-Goals'!$A$3:$B$100,2,FALSE)))"),"")</f>
        <v/>
      </c>
      <c r="AB1588" s="48"/>
      <c r="AC1588" s="48"/>
      <c r="AD1588" s="48"/>
      <c r="AE1588" s="48"/>
      <c r="AF1588" s="48"/>
      <c r="AG1588" s="48"/>
      <c r="AH1588" s="48"/>
      <c r="AI1588" s="48"/>
    </row>
    <row r="1589" ht="15.75" customHeight="1">
      <c r="A1589" s="41"/>
      <c r="B1589" s="42" t="str">
        <f t="shared" si="1"/>
        <v/>
      </c>
      <c r="C1589" s="52"/>
      <c r="D1589" s="53"/>
      <c r="E1589" s="53"/>
      <c r="F1589" s="52"/>
      <c r="G1589" s="53"/>
      <c r="H1589" s="54"/>
      <c r="I1589" s="53"/>
      <c r="J1589" s="53"/>
      <c r="K1589" s="53"/>
      <c r="L1589" s="53"/>
      <c r="M1589" s="53"/>
      <c r="N1589" s="53"/>
      <c r="O1589" s="52"/>
      <c r="P1589" s="52"/>
      <c r="Q1589" s="52"/>
      <c r="R1589" s="46" t="str">
        <f>IFERROR(__xludf.DUMMYFUNCTION("if(isblank($A1589),"""",REGEXREPLACE($A1589,   "",?(\d),?"",  ""$1""&amp;""-""&amp;$H1589))"),"")</f>
        <v/>
      </c>
      <c r="S1589" s="47" t="b">
        <f t="shared" si="2"/>
        <v>0</v>
      </c>
      <c r="T1589" s="47" t="str">
        <f>IFERROR(__xludf.DUMMYFUNCTION("iferror(split(A1589,"","",TRUE,TRUE),"""")"),"")</f>
        <v/>
      </c>
      <c r="U1589" s="47"/>
      <c r="V1589" s="47"/>
      <c r="W1589" s="47"/>
      <c r="X1589" s="46" t="str">
        <f>IFERROR(__xludf.DUMMYFUNCTION("if(T1589="""","""",if($S1589,""Not aligned w/ a specific learning goal."",T1589&amp;"": ""&amp;vlookup(to_text(T1589),'1.Learning-Goals'!$A$3:$B$100,2,FALSE)))"),"")</f>
        <v/>
      </c>
      <c r="Y1589" s="46" t="str">
        <f>IFERROR(__xludf.DUMMYFUNCTION("if(U1589="""","""",if($S1589,""Not aligned w/ a specific learning goal."",U1589&amp;"": ""&amp;vlookup(to_text(U1589),'1.Learning-Goals'!$A$3:$B$100,2,FALSE)))"),"")</f>
        <v/>
      </c>
      <c r="Z1589" s="46" t="str">
        <f>IFERROR(__xludf.DUMMYFUNCTION("if(V1589="""","""",if($S1589,""Not aligned w/ a specific learning goal."",V1589&amp;"": ""&amp;vlookup(to_text(V1589),'1.Learning-Goals'!$A$3:$B$100,2,FALSE)))"),"")</f>
        <v/>
      </c>
      <c r="AA1589" s="46" t="str">
        <f>IFERROR(__xludf.DUMMYFUNCTION("if(W1589="""","""",if($S1589,""Not aligned w/ a specific learning goal."",W1589&amp;"": ""&amp;vlookup(to_text(W1589),'1.Learning-Goals'!$A$3:$B$100,2,FALSE)))"),"")</f>
        <v/>
      </c>
      <c r="AB1589" s="48"/>
      <c r="AC1589" s="48"/>
      <c r="AD1589" s="48"/>
      <c r="AE1589" s="48"/>
      <c r="AF1589" s="48"/>
      <c r="AG1589" s="48"/>
      <c r="AH1589" s="48"/>
      <c r="AI1589" s="48"/>
    </row>
    <row r="1590" ht="15.75" customHeight="1">
      <c r="A1590" s="41"/>
      <c r="B1590" s="42" t="str">
        <f t="shared" si="1"/>
        <v/>
      </c>
      <c r="C1590" s="52"/>
      <c r="D1590" s="53"/>
      <c r="E1590" s="53"/>
      <c r="F1590" s="52"/>
      <c r="G1590" s="53"/>
      <c r="H1590" s="54"/>
      <c r="I1590" s="53"/>
      <c r="J1590" s="53"/>
      <c r="K1590" s="53"/>
      <c r="L1590" s="53"/>
      <c r="M1590" s="53"/>
      <c r="N1590" s="53"/>
      <c r="O1590" s="52"/>
      <c r="P1590" s="52"/>
      <c r="Q1590" s="52"/>
      <c r="R1590" s="46" t="str">
        <f>IFERROR(__xludf.DUMMYFUNCTION("if(isblank($A1590),"""",REGEXREPLACE($A1590,   "",?(\d),?"",  ""$1""&amp;""-""&amp;$H1590))"),"")</f>
        <v/>
      </c>
      <c r="S1590" s="47" t="b">
        <f t="shared" si="2"/>
        <v>0</v>
      </c>
      <c r="T1590" s="47" t="str">
        <f>IFERROR(__xludf.DUMMYFUNCTION("iferror(split(A1590,"","",TRUE,TRUE),"""")"),"")</f>
        <v/>
      </c>
      <c r="U1590" s="47"/>
      <c r="V1590" s="47"/>
      <c r="W1590" s="47"/>
      <c r="X1590" s="46" t="str">
        <f>IFERROR(__xludf.DUMMYFUNCTION("if(T1590="""","""",if($S1590,""Not aligned w/ a specific learning goal."",T1590&amp;"": ""&amp;vlookup(to_text(T1590),'1.Learning-Goals'!$A$3:$B$100,2,FALSE)))"),"")</f>
        <v/>
      </c>
      <c r="Y1590" s="46" t="str">
        <f>IFERROR(__xludf.DUMMYFUNCTION("if(U1590="""","""",if($S1590,""Not aligned w/ a specific learning goal."",U1590&amp;"": ""&amp;vlookup(to_text(U1590),'1.Learning-Goals'!$A$3:$B$100,2,FALSE)))"),"")</f>
        <v/>
      </c>
      <c r="Z1590" s="46" t="str">
        <f>IFERROR(__xludf.DUMMYFUNCTION("if(V1590="""","""",if($S1590,""Not aligned w/ a specific learning goal."",V1590&amp;"": ""&amp;vlookup(to_text(V1590),'1.Learning-Goals'!$A$3:$B$100,2,FALSE)))"),"")</f>
        <v/>
      </c>
      <c r="AA1590" s="46" t="str">
        <f>IFERROR(__xludf.DUMMYFUNCTION("if(W1590="""","""",if($S1590,""Not aligned w/ a specific learning goal."",W1590&amp;"": ""&amp;vlookup(to_text(W1590),'1.Learning-Goals'!$A$3:$B$100,2,FALSE)))"),"")</f>
        <v/>
      </c>
      <c r="AB1590" s="48"/>
      <c r="AC1590" s="48"/>
      <c r="AD1590" s="48"/>
      <c r="AE1590" s="48"/>
      <c r="AF1590" s="48"/>
      <c r="AG1590" s="48"/>
      <c r="AH1590" s="48"/>
      <c r="AI1590" s="48"/>
    </row>
    <row r="1591" ht="15.75" customHeight="1">
      <c r="A1591" s="41"/>
      <c r="B1591" s="42" t="str">
        <f t="shared" si="1"/>
        <v/>
      </c>
      <c r="C1591" s="52"/>
      <c r="D1591" s="53"/>
      <c r="E1591" s="53"/>
      <c r="F1591" s="52"/>
      <c r="G1591" s="53"/>
      <c r="H1591" s="54"/>
      <c r="I1591" s="53"/>
      <c r="J1591" s="53"/>
      <c r="K1591" s="53"/>
      <c r="L1591" s="53"/>
      <c r="M1591" s="53"/>
      <c r="N1591" s="53"/>
      <c r="O1591" s="52"/>
      <c r="P1591" s="52"/>
      <c r="Q1591" s="52"/>
      <c r="R1591" s="46" t="str">
        <f>IFERROR(__xludf.DUMMYFUNCTION("if(isblank($A1591),"""",REGEXREPLACE($A1591,   "",?(\d),?"",  ""$1""&amp;""-""&amp;$H1591))"),"")</f>
        <v/>
      </c>
      <c r="S1591" s="47" t="b">
        <f t="shared" si="2"/>
        <v>0</v>
      </c>
      <c r="T1591" s="47" t="str">
        <f>IFERROR(__xludf.DUMMYFUNCTION("iferror(split(A1591,"","",TRUE,TRUE),"""")"),"")</f>
        <v/>
      </c>
      <c r="U1591" s="47"/>
      <c r="V1591" s="47"/>
      <c r="W1591" s="47"/>
      <c r="X1591" s="46" t="str">
        <f>IFERROR(__xludf.DUMMYFUNCTION("if(T1591="""","""",if($S1591,""Not aligned w/ a specific learning goal."",T1591&amp;"": ""&amp;vlookup(to_text(T1591),'1.Learning-Goals'!$A$3:$B$100,2,FALSE)))"),"")</f>
        <v/>
      </c>
      <c r="Y1591" s="46" t="str">
        <f>IFERROR(__xludf.DUMMYFUNCTION("if(U1591="""","""",if($S1591,""Not aligned w/ a specific learning goal."",U1591&amp;"": ""&amp;vlookup(to_text(U1591),'1.Learning-Goals'!$A$3:$B$100,2,FALSE)))"),"")</f>
        <v/>
      </c>
      <c r="Z1591" s="46" t="str">
        <f>IFERROR(__xludf.DUMMYFUNCTION("if(V1591="""","""",if($S1591,""Not aligned w/ a specific learning goal."",V1591&amp;"": ""&amp;vlookup(to_text(V1591),'1.Learning-Goals'!$A$3:$B$100,2,FALSE)))"),"")</f>
        <v/>
      </c>
      <c r="AA1591" s="46" t="str">
        <f>IFERROR(__xludf.DUMMYFUNCTION("if(W1591="""","""",if($S1591,""Not aligned w/ a specific learning goal."",W1591&amp;"": ""&amp;vlookup(to_text(W1591),'1.Learning-Goals'!$A$3:$B$100,2,FALSE)))"),"")</f>
        <v/>
      </c>
      <c r="AB1591" s="48"/>
      <c r="AC1591" s="48"/>
      <c r="AD1591" s="48"/>
      <c r="AE1591" s="48"/>
      <c r="AF1591" s="48"/>
      <c r="AG1591" s="48"/>
      <c r="AH1591" s="48"/>
      <c r="AI1591" s="48"/>
    </row>
    <row r="1592" ht="15.75" customHeight="1">
      <c r="A1592" s="41"/>
      <c r="B1592" s="42" t="str">
        <f t="shared" si="1"/>
        <v/>
      </c>
      <c r="C1592" s="52"/>
      <c r="D1592" s="53"/>
      <c r="E1592" s="53"/>
      <c r="F1592" s="52"/>
      <c r="G1592" s="53"/>
      <c r="H1592" s="54"/>
      <c r="I1592" s="53"/>
      <c r="J1592" s="53"/>
      <c r="K1592" s="53"/>
      <c r="L1592" s="53"/>
      <c r="M1592" s="53"/>
      <c r="N1592" s="53"/>
      <c r="O1592" s="52"/>
      <c r="P1592" s="52"/>
      <c r="Q1592" s="52"/>
      <c r="R1592" s="46" t="str">
        <f>IFERROR(__xludf.DUMMYFUNCTION("if(isblank($A1592),"""",REGEXREPLACE($A1592,   "",?(\d),?"",  ""$1""&amp;""-""&amp;$H1592))"),"")</f>
        <v/>
      </c>
      <c r="S1592" s="47" t="b">
        <f t="shared" si="2"/>
        <v>0</v>
      </c>
      <c r="T1592" s="47" t="str">
        <f>IFERROR(__xludf.DUMMYFUNCTION("iferror(split(A1592,"","",TRUE,TRUE),"""")"),"")</f>
        <v/>
      </c>
      <c r="U1592" s="47"/>
      <c r="V1592" s="47"/>
      <c r="W1592" s="47"/>
      <c r="X1592" s="46" t="str">
        <f>IFERROR(__xludf.DUMMYFUNCTION("if(T1592="""","""",if($S1592,""Not aligned w/ a specific learning goal."",T1592&amp;"": ""&amp;vlookup(to_text(T1592),'1.Learning-Goals'!$A$3:$B$100,2,FALSE)))"),"")</f>
        <v/>
      </c>
      <c r="Y1592" s="46" t="str">
        <f>IFERROR(__xludf.DUMMYFUNCTION("if(U1592="""","""",if($S1592,""Not aligned w/ a specific learning goal."",U1592&amp;"": ""&amp;vlookup(to_text(U1592),'1.Learning-Goals'!$A$3:$B$100,2,FALSE)))"),"")</f>
        <v/>
      </c>
      <c r="Z1592" s="46" t="str">
        <f>IFERROR(__xludf.DUMMYFUNCTION("if(V1592="""","""",if($S1592,""Not aligned w/ a specific learning goal."",V1592&amp;"": ""&amp;vlookup(to_text(V1592),'1.Learning-Goals'!$A$3:$B$100,2,FALSE)))"),"")</f>
        <v/>
      </c>
      <c r="AA1592" s="46" t="str">
        <f>IFERROR(__xludf.DUMMYFUNCTION("if(W1592="""","""",if($S1592,""Not aligned w/ a specific learning goal."",W1592&amp;"": ""&amp;vlookup(to_text(W1592),'1.Learning-Goals'!$A$3:$B$100,2,FALSE)))"),"")</f>
        <v/>
      </c>
      <c r="AB1592" s="48"/>
      <c r="AC1592" s="48"/>
      <c r="AD1592" s="48"/>
      <c r="AE1592" s="48"/>
      <c r="AF1592" s="48"/>
      <c r="AG1592" s="48"/>
      <c r="AH1592" s="48"/>
      <c r="AI1592" s="48"/>
    </row>
    <row r="1593" ht="15.75" customHeight="1">
      <c r="A1593" s="41"/>
      <c r="B1593" s="42" t="str">
        <f t="shared" si="1"/>
        <v/>
      </c>
      <c r="C1593" s="52"/>
      <c r="D1593" s="53"/>
      <c r="E1593" s="53"/>
      <c r="F1593" s="52"/>
      <c r="G1593" s="53"/>
      <c r="H1593" s="54"/>
      <c r="I1593" s="53"/>
      <c r="J1593" s="53"/>
      <c r="K1593" s="53"/>
      <c r="L1593" s="53"/>
      <c r="M1593" s="53"/>
      <c r="N1593" s="53"/>
      <c r="O1593" s="52"/>
      <c r="P1593" s="52"/>
      <c r="Q1593" s="52"/>
      <c r="R1593" s="46" t="str">
        <f>IFERROR(__xludf.DUMMYFUNCTION("if(isblank($A1593),"""",REGEXREPLACE($A1593,   "",?(\d),?"",  ""$1""&amp;""-""&amp;$H1593))"),"")</f>
        <v/>
      </c>
      <c r="S1593" s="47" t="b">
        <f t="shared" si="2"/>
        <v>0</v>
      </c>
      <c r="T1593" s="47" t="str">
        <f>IFERROR(__xludf.DUMMYFUNCTION("iferror(split(A1593,"","",TRUE,TRUE),"""")"),"")</f>
        <v/>
      </c>
      <c r="U1593" s="47"/>
      <c r="V1593" s="47"/>
      <c r="W1593" s="47"/>
      <c r="X1593" s="46" t="str">
        <f>IFERROR(__xludf.DUMMYFUNCTION("if(T1593="""","""",if($S1593,""Not aligned w/ a specific learning goal."",T1593&amp;"": ""&amp;vlookup(to_text(T1593),'1.Learning-Goals'!$A$3:$B$100,2,FALSE)))"),"")</f>
        <v/>
      </c>
      <c r="Y1593" s="46" t="str">
        <f>IFERROR(__xludf.DUMMYFUNCTION("if(U1593="""","""",if($S1593,""Not aligned w/ a specific learning goal."",U1593&amp;"": ""&amp;vlookup(to_text(U1593),'1.Learning-Goals'!$A$3:$B$100,2,FALSE)))"),"")</f>
        <v/>
      </c>
      <c r="Z1593" s="46" t="str">
        <f>IFERROR(__xludf.DUMMYFUNCTION("if(V1593="""","""",if($S1593,""Not aligned w/ a specific learning goal."",V1593&amp;"": ""&amp;vlookup(to_text(V1593),'1.Learning-Goals'!$A$3:$B$100,2,FALSE)))"),"")</f>
        <v/>
      </c>
      <c r="AA1593" s="46" t="str">
        <f>IFERROR(__xludf.DUMMYFUNCTION("if(W1593="""","""",if($S1593,""Not aligned w/ a specific learning goal."",W1593&amp;"": ""&amp;vlookup(to_text(W1593),'1.Learning-Goals'!$A$3:$B$100,2,FALSE)))"),"")</f>
        <v/>
      </c>
      <c r="AB1593" s="48"/>
      <c r="AC1593" s="48"/>
      <c r="AD1593" s="48"/>
      <c r="AE1593" s="48"/>
      <c r="AF1593" s="48"/>
      <c r="AG1593" s="48"/>
      <c r="AH1593" s="48"/>
      <c r="AI1593" s="48"/>
    </row>
    <row r="1594" ht="15.75" customHeight="1">
      <c r="A1594" s="41"/>
      <c r="B1594" s="42" t="str">
        <f t="shared" si="1"/>
        <v/>
      </c>
      <c r="C1594" s="52"/>
      <c r="D1594" s="53"/>
      <c r="E1594" s="53"/>
      <c r="F1594" s="52"/>
      <c r="G1594" s="53"/>
      <c r="H1594" s="54"/>
      <c r="I1594" s="53"/>
      <c r="J1594" s="53"/>
      <c r="K1594" s="53"/>
      <c r="L1594" s="53"/>
      <c r="M1594" s="53"/>
      <c r="N1594" s="53"/>
      <c r="O1594" s="52"/>
      <c r="P1594" s="52"/>
      <c r="Q1594" s="52"/>
      <c r="R1594" s="46" t="str">
        <f>IFERROR(__xludf.DUMMYFUNCTION("if(isblank($A1594),"""",REGEXREPLACE($A1594,   "",?(\d),?"",  ""$1""&amp;""-""&amp;$H1594))"),"")</f>
        <v/>
      </c>
      <c r="S1594" s="47" t="b">
        <f t="shared" si="2"/>
        <v>0</v>
      </c>
      <c r="T1594" s="47" t="str">
        <f>IFERROR(__xludf.DUMMYFUNCTION("iferror(split(A1594,"","",TRUE,TRUE),"""")"),"")</f>
        <v/>
      </c>
      <c r="U1594" s="47"/>
      <c r="V1594" s="47"/>
      <c r="W1594" s="47"/>
      <c r="X1594" s="46" t="str">
        <f>IFERROR(__xludf.DUMMYFUNCTION("if(T1594="""","""",if($S1594,""Not aligned w/ a specific learning goal."",T1594&amp;"": ""&amp;vlookup(to_text(T1594),'1.Learning-Goals'!$A$3:$B$100,2,FALSE)))"),"")</f>
        <v/>
      </c>
      <c r="Y1594" s="46" t="str">
        <f>IFERROR(__xludf.DUMMYFUNCTION("if(U1594="""","""",if($S1594,""Not aligned w/ a specific learning goal."",U1594&amp;"": ""&amp;vlookup(to_text(U1594),'1.Learning-Goals'!$A$3:$B$100,2,FALSE)))"),"")</f>
        <v/>
      </c>
      <c r="Z1594" s="46" t="str">
        <f>IFERROR(__xludf.DUMMYFUNCTION("if(V1594="""","""",if($S1594,""Not aligned w/ a specific learning goal."",V1594&amp;"": ""&amp;vlookup(to_text(V1594),'1.Learning-Goals'!$A$3:$B$100,2,FALSE)))"),"")</f>
        <v/>
      </c>
      <c r="AA1594" s="46" t="str">
        <f>IFERROR(__xludf.DUMMYFUNCTION("if(W1594="""","""",if($S1594,""Not aligned w/ a specific learning goal."",W1594&amp;"": ""&amp;vlookup(to_text(W1594),'1.Learning-Goals'!$A$3:$B$100,2,FALSE)))"),"")</f>
        <v/>
      </c>
      <c r="AB1594" s="48"/>
      <c r="AC1594" s="48"/>
      <c r="AD1594" s="48"/>
      <c r="AE1594" s="48"/>
      <c r="AF1594" s="48"/>
      <c r="AG1594" s="48"/>
      <c r="AH1594" s="48"/>
      <c r="AI1594" s="48"/>
    </row>
    <row r="1595" ht="15.75" customHeight="1">
      <c r="A1595" s="41"/>
      <c r="B1595" s="42" t="str">
        <f t="shared" si="1"/>
        <v/>
      </c>
      <c r="C1595" s="52"/>
      <c r="D1595" s="53"/>
      <c r="E1595" s="53"/>
      <c r="F1595" s="52"/>
      <c r="G1595" s="53"/>
      <c r="H1595" s="54"/>
      <c r="I1595" s="53"/>
      <c r="J1595" s="53"/>
      <c r="K1595" s="53"/>
      <c r="L1595" s="53"/>
      <c r="M1595" s="53"/>
      <c r="N1595" s="53"/>
      <c r="O1595" s="52"/>
      <c r="P1595" s="52"/>
      <c r="Q1595" s="52"/>
      <c r="R1595" s="46" t="str">
        <f>IFERROR(__xludf.DUMMYFUNCTION("if(isblank($A1595),"""",REGEXREPLACE($A1595,   "",?(\d),?"",  ""$1""&amp;""-""&amp;$H1595))"),"")</f>
        <v/>
      </c>
      <c r="S1595" s="47" t="b">
        <f t="shared" si="2"/>
        <v>0</v>
      </c>
      <c r="T1595" s="47" t="str">
        <f>IFERROR(__xludf.DUMMYFUNCTION("iferror(split(A1595,"","",TRUE,TRUE),"""")"),"")</f>
        <v/>
      </c>
      <c r="U1595" s="47"/>
      <c r="V1595" s="47"/>
      <c r="W1595" s="47"/>
      <c r="X1595" s="46" t="str">
        <f>IFERROR(__xludf.DUMMYFUNCTION("if(T1595="""","""",if($S1595,""Not aligned w/ a specific learning goal."",T1595&amp;"": ""&amp;vlookup(to_text(T1595),'1.Learning-Goals'!$A$3:$B$100,2,FALSE)))"),"")</f>
        <v/>
      </c>
      <c r="Y1595" s="46" t="str">
        <f>IFERROR(__xludf.DUMMYFUNCTION("if(U1595="""","""",if($S1595,""Not aligned w/ a specific learning goal."",U1595&amp;"": ""&amp;vlookup(to_text(U1595),'1.Learning-Goals'!$A$3:$B$100,2,FALSE)))"),"")</f>
        <v/>
      </c>
      <c r="Z1595" s="46" t="str">
        <f>IFERROR(__xludf.DUMMYFUNCTION("if(V1595="""","""",if($S1595,""Not aligned w/ a specific learning goal."",V1595&amp;"": ""&amp;vlookup(to_text(V1595),'1.Learning-Goals'!$A$3:$B$100,2,FALSE)))"),"")</f>
        <v/>
      </c>
      <c r="AA1595" s="46" t="str">
        <f>IFERROR(__xludf.DUMMYFUNCTION("if(W1595="""","""",if($S1595,""Not aligned w/ a specific learning goal."",W1595&amp;"": ""&amp;vlookup(to_text(W1595),'1.Learning-Goals'!$A$3:$B$100,2,FALSE)))"),"")</f>
        <v/>
      </c>
      <c r="AB1595" s="48"/>
      <c r="AC1595" s="48"/>
      <c r="AD1595" s="48"/>
      <c r="AE1595" s="48"/>
      <c r="AF1595" s="48"/>
      <c r="AG1595" s="48"/>
      <c r="AH1595" s="48"/>
      <c r="AI1595" s="48"/>
    </row>
    <row r="1596" ht="15.75" customHeight="1">
      <c r="A1596" s="41"/>
      <c r="B1596" s="42" t="str">
        <f t="shared" si="1"/>
        <v/>
      </c>
      <c r="C1596" s="52"/>
      <c r="D1596" s="53"/>
      <c r="E1596" s="53"/>
      <c r="F1596" s="52"/>
      <c r="G1596" s="53"/>
      <c r="H1596" s="54"/>
      <c r="I1596" s="53"/>
      <c r="J1596" s="53"/>
      <c r="K1596" s="53"/>
      <c r="L1596" s="53"/>
      <c r="M1596" s="53"/>
      <c r="N1596" s="53"/>
      <c r="O1596" s="52"/>
      <c r="P1596" s="52"/>
      <c r="Q1596" s="52"/>
      <c r="R1596" s="46" t="str">
        <f>IFERROR(__xludf.DUMMYFUNCTION("if(isblank($A1596),"""",REGEXREPLACE($A1596,   "",?(\d),?"",  ""$1""&amp;""-""&amp;$H1596))"),"")</f>
        <v/>
      </c>
      <c r="S1596" s="47" t="b">
        <f t="shared" si="2"/>
        <v>0</v>
      </c>
      <c r="T1596" s="47" t="str">
        <f>IFERROR(__xludf.DUMMYFUNCTION("iferror(split(A1596,"","",TRUE,TRUE),"""")"),"")</f>
        <v/>
      </c>
      <c r="U1596" s="47"/>
      <c r="V1596" s="47"/>
      <c r="W1596" s="47"/>
      <c r="X1596" s="46" t="str">
        <f>IFERROR(__xludf.DUMMYFUNCTION("if(T1596="""","""",if($S1596,""Not aligned w/ a specific learning goal."",T1596&amp;"": ""&amp;vlookup(to_text(T1596),'1.Learning-Goals'!$A$3:$B$100,2,FALSE)))"),"")</f>
        <v/>
      </c>
      <c r="Y1596" s="46" t="str">
        <f>IFERROR(__xludf.DUMMYFUNCTION("if(U1596="""","""",if($S1596,""Not aligned w/ a specific learning goal."",U1596&amp;"": ""&amp;vlookup(to_text(U1596),'1.Learning-Goals'!$A$3:$B$100,2,FALSE)))"),"")</f>
        <v/>
      </c>
      <c r="Z1596" s="46" t="str">
        <f>IFERROR(__xludf.DUMMYFUNCTION("if(V1596="""","""",if($S1596,""Not aligned w/ a specific learning goal."",V1596&amp;"": ""&amp;vlookup(to_text(V1596),'1.Learning-Goals'!$A$3:$B$100,2,FALSE)))"),"")</f>
        <v/>
      </c>
      <c r="AA1596" s="46" t="str">
        <f>IFERROR(__xludf.DUMMYFUNCTION("if(W1596="""","""",if($S1596,""Not aligned w/ a specific learning goal."",W1596&amp;"": ""&amp;vlookup(to_text(W1596),'1.Learning-Goals'!$A$3:$B$100,2,FALSE)))"),"")</f>
        <v/>
      </c>
      <c r="AB1596" s="48"/>
      <c r="AC1596" s="48"/>
      <c r="AD1596" s="48"/>
      <c r="AE1596" s="48"/>
      <c r="AF1596" s="48"/>
      <c r="AG1596" s="48"/>
      <c r="AH1596" s="48"/>
      <c r="AI1596" s="48"/>
    </row>
    <row r="1597" ht="15.75" customHeight="1">
      <c r="A1597" s="41"/>
      <c r="B1597" s="42" t="str">
        <f t="shared" si="1"/>
        <v/>
      </c>
      <c r="C1597" s="52"/>
      <c r="D1597" s="53"/>
      <c r="E1597" s="53"/>
      <c r="F1597" s="52"/>
      <c r="G1597" s="53"/>
      <c r="H1597" s="54"/>
      <c r="I1597" s="53"/>
      <c r="J1597" s="53"/>
      <c r="K1597" s="53"/>
      <c r="L1597" s="53"/>
      <c r="M1597" s="53"/>
      <c r="N1597" s="53"/>
      <c r="O1597" s="52"/>
      <c r="P1597" s="52"/>
      <c r="Q1597" s="52"/>
      <c r="R1597" s="46" t="str">
        <f>IFERROR(__xludf.DUMMYFUNCTION("if(isblank($A1597),"""",REGEXREPLACE($A1597,   "",?(\d),?"",  ""$1""&amp;""-""&amp;$H1597))"),"")</f>
        <v/>
      </c>
      <c r="S1597" s="47" t="b">
        <f t="shared" si="2"/>
        <v>0</v>
      </c>
      <c r="T1597" s="47" t="str">
        <f>IFERROR(__xludf.DUMMYFUNCTION("iferror(split(A1597,"","",TRUE,TRUE),"""")"),"")</f>
        <v/>
      </c>
      <c r="U1597" s="47"/>
      <c r="V1597" s="47"/>
      <c r="W1597" s="47"/>
      <c r="X1597" s="46" t="str">
        <f>IFERROR(__xludf.DUMMYFUNCTION("if(T1597="""","""",if($S1597,""Not aligned w/ a specific learning goal."",T1597&amp;"": ""&amp;vlookup(to_text(T1597),'1.Learning-Goals'!$A$3:$B$100,2,FALSE)))"),"")</f>
        <v/>
      </c>
      <c r="Y1597" s="46" t="str">
        <f>IFERROR(__xludf.DUMMYFUNCTION("if(U1597="""","""",if($S1597,""Not aligned w/ a specific learning goal."",U1597&amp;"": ""&amp;vlookup(to_text(U1597),'1.Learning-Goals'!$A$3:$B$100,2,FALSE)))"),"")</f>
        <v/>
      </c>
      <c r="Z1597" s="46" t="str">
        <f>IFERROR(__xludf.DUMMYFUNCTION("if(V1597="""","""",if($S1597,""Not aligned w/ a specific learning goal."",V1597&amp;"": ""&amp;vlookup(to_text(V1597),'1.Learning-Goals'!$A$3:$B$100,2,FALSE)))"),"")</f>
        <v/>
      </c>
      <c r="AA1597" s="46" t="str">
        <f>IFERROR(__xludf.DUMMYFUNCTION("if(W1597="""","""",if($S1597,""Not aligned w/ a specific learning goal."",W1597&amp;"": ""&amp;vlookup(to_text(W1597),'1.Learning-Goals'!$A$3:$B$100,2,FALSE)))"),"")</f>
        <v/>
      </c>
      <c r="AB1597" s="48"/>
      <c r="AC1597" s="48"/>
      <c r="AD1597" s="48"/>
      <c r="AE1597" s="48"/>
      <c r="AF1597" s="48"/>
      <c r="AG1597" s="48"/>
      <c r="AH1597" s="48"/>
      <c r="AI1597" s="48"/>
    </row>
    <row r="1598" ht="15.75" customHeight="1">
      <c r="A1598" s="41"/>
      <c r="B1598" s="42" t="str">
        <f t="shared" si="1"/>
        <v/>
      </c>
      <c r="C1598" s="52"/>
      <c r="D1598" s="53"/>
      <c r="E1598" s="53"/>
      <c r="F1598" s="52"/>
      <c r="G1598" s="53"/>
      <c r="H1598" s="54"/>
      <c r="I1598" s="53"/>
      <c r="J1598" s="53"/>
      <c r="K1598" s="53"/>
      <c r="L1598" s="53"/>
      <c r="M1598" s="53"/>
      <c r="N1598" s="53"/>
      <c r="O1598" s="52"/>
      <c r="P1598" s="52"/>
      <c r="Q1598" s="52"/>
      <c r="R1598" s="46" t="str">
        <f>IFERROR(__xludf.DUMMYFUNCTION("if(isblank($A1598),"""",REGEXREPLACE($A1598,   "",?(\d),?"",  ""$1""&amp;""-""&amp;$H1598))"),"")</f>
        <v/>
      </c>
      <c r="S1598" s="47" t="b">
        <f t="shared" si="2"/>
        <v>0</v>
      </c>
      <c r="T1598" s="47" t="str">
        <f>IFERROR(__xludf.DUMMYFUNCTION("iferror(split(A1598,"","",TRUE,TRUE),"""")"),"")</f>
        <v/>
      </c>
      <c r="U1598" s="47"/>
      <c r="V1598" s="47"/>
      <c r="W1598" s="47"/>
      <c r="X1598" s="46" t="str">
        <f>IFERROR(__xludf.DUMMYFUNCTION("if(T1598="""","""",if($S1598,""Not aligned w/ a specific learning goal."",T1598&amp;"": ""&amp;vlookup(to_text(T1598),'1.Learning-Goals'!$A$3:$B$100,2,FALSE)))"),"")</f>
        <v/>
      </c>
      <c r="Y1598" s="46" t="str">
        <f>IFERROR(__xludf.DUMMYFUNCTION("if(U1598="""","""",if($S1598,""Not aligned w/ a specific learning goal."",U1598&amp;"": ""&amp;vlookup(to_text(U1598),'1.Learning-Goals'!$A$3:$B$100,2,FALSE)))"),"")</f>
        <v/>
      </c>
      <c r="Z1598" s="46" t="str">
        <f>IFERROR(__xludf.DUMMYFUNCTION("if(V1598="""","""",if($S1598,""Not aligned w/ a specific learning goal."",V1598&amp;"": ""&amp;vlookup(to_text(V1598),'1.Learning-Goals'!$A$3:$B$100,2,FALSE)))"),"")</f>
        <v/>
      </c>
      <c r="AA1598" s="46" t="str">
        <f>IFERROR(__xludf.DUMMYFUNCTION("if(W1598="""","""",if($S1598,""Not aligned w/ a specific learning goal."",W1598&amp;"": ""&amp;vlookup(to_text(W1598),'1.Learning-Goals'!$A$3:$B$100,2,FALSE)))"),"")</f>
        <v/>
      </c>
      <c r="AB1598" s="48"/>
      <c r="AC1598" s="48"/>
      <c r="AD1598" s="48"/>
      <c r="AE1598" s="48"/>
      <c r="AF1598" s="48"/>
      <c r="AG1598" s="48"/>
      <c r="AH1598" s="48"/>
      <c r="AI1598" s="48"/>
    </row>
    <row r="1599" ht="15.75" customHeight="1">
      <c r="A1599" s="41"/>
      <c r="B1599" s="42" t="str">
        <f t="shared" si="1"/>
        <v/>
      </c>
      <c r="C1599" s="52"/>
      <c r="D1599" s="53"/>
      <c r="E1599" s="53"/>
      <c r="F1599" s="52"/>
      <c r="G1599" s="53"/>
      <c r="H1599" s="54"/>
      <c r="I1599" s="53"/>
      <c r="J1599" s="53"/>
      <c r="K1599" s="53"/>
      <c r="L1599" s="53"/>
      <c r="M1599" s="53"/>
      <c r="N1599" s="53"/>
      <c r="O1599" s="52"/>
      <c r="P1599" s="52"/>
      <c r="Q1599" s="52"/>
      <c r="R1599" s="46" t="str">
        <f>IFERROR(__xludf.DUMMYFUNCTION("if(isblank($A1599),"""",REGEXREPLACE($A1599,   "",?(\d),?"",  ""$1""&amp;""-""&amp;$H1599))"),"")</f>
        <v/>
      </c>
      <c r="S1599" s="47" t="b">
        <f t="shared" si="2"/>
        <v>0</v>
      </c>
      <c r="T1599" s="47" t="str">
        <f>IFERROR(__xludf.DUMMYFUNCTION("iferror(split(A1599,"","",TRUE,TRUE),"""")"),"")</f>
        <v/>
      </c>
      <c r="U1599" s="47"/>
      <c r="V1599" s="47"/>
      <c r="W1599" s="47"/>
      <c r="X1599" s="46" t="str">
        <f>IFERROR(__xludf.DUMMYFUNCTION("if(T1599="""","""",if($S1599,""Not aligned w/ a specific learning goal."",T1599&amp;"": ""&amp;vlookup(to_text(T1599),'1.Learning-Goals'!$A$3:$B$100,2,FALSE)))"),"")</f>
        <v/>
      </c>
      <c r="Y1599" s="46" t="str">
        <f>IFERROR(__xludf.DUMMYFUNCTION("if(U1599="""","""",if($S1599,""Not aligned w/ a specific learning goal."",U1599&amp;"": ""&amp;vlookup(to_text(U1599),'1.Learning-Goals'!$A$3:$B$100,2,FALSE)))"),"")</f>
        <v/>
      </c>
      <c r="Z1599" s="46" t="str">
        <f>IFERROR(__xludf.DUMMYFUNCTION("if(V1599="""","""",if($S1599,""Not aligned w/ a specific learning goal."",V1599&amp;"": ""&amp;vlookup(to_text(V1599),'1.Learning-Goals'!$A$3:$B$100,2,FALSE)))"),"")</f>
        <v/>
      </c>
      <c r="AA1599" s="46" t="str">
        <f>IFERROR(__xludf.DUMMYFUNCTION("if(W1599="""","""",if($S1599,""Not aligned w/ a specific learning goal."",W1599&amp;"": ""&amp;vlookup(to_text(W1599),'1.Learning-Goals'!$A$3:$B$100,2,FALSE)))"),"")</f>
        <v/>
      </c>
      <c r="AB1599" s="48"/>
      <c r="AC1599" s="48"/>
      <c r="AD1599" s="48"/>
      <c r="AE1599" s="48"/>
      <c r="AF1599" s="48"/>
      <c r="AG1599" s="48"/>
      <c r="AH1599" s="48"/>
      <c r="AI1599" s="48"/>
    </row>
    <row r="1600" ht="15.75" customHeight="1">
      <c r="A1600" s="41"/>
      <c r="B1600" s="42" t="str">
        <f t="shared" si="1"/>
        <v/>
      </c>
      <c r="C1600" s="52"/>
      <c r="D1600" s="53"/>
      <c r="E1600" s="53"/>
      <c r="F1600" s="52"/>
      <c r="G1600" s="53"/>
      <c r="H1600" s="54"/>
      <c r="I1600" s="53"/>
      <c r="J1600" s="53"/>
      <c r="K1600" s="53"/>
      <c r="L1600" s="53"/>
      <c r="M1600" s="53"/>
      <c r="N1600" s="53"/>
      <c r="O1600" s="52"/>
      <c r="P1600" s="52"/>
      <c r="Q1600" s="52"/>
      <c r="R1600" s="46" t="str">
        <f>IFERROR(__xludf.DUMMYFUNCTION("if(isblank($A1600),"""",REGEXREPLACE($A1600,   "",?(\d),?"",  ""$1""&amp;""-""&amp;$H1600))"),"")</f>
        <v/>
      </c>
      <c r="S1600" s="47" t="b">
        <f t="shared" si="2"/>
        <v>0</v>
      </c>
      <c r="T1600" s="47" t="str">
        <f>IFERROR(__xludf.DUMMYFUNCTION("iferror(split(A1600,"","",TRUE,TRUE),"""")"),"")</f>
        <v/>
      </c>
      <c r="U1600" s="47"/>
      <c r="V1600" s="47"/>
      <c r="W1600" s="47"/>
      <c r="X1600" s="46" t="str">
        <f>IFERROR(__xludf.DUMMYFUNCTION("if(T1600="""","""",if($S1600,""Not aligned w/ a specific learning goal."",T1600&amp;"": ""&amp;vlookup(to_text(T1600),'1.Learning-Goals'!$A$3:$B$100,2,FALSE)))"),"")</f>
        <v/>
      </c>
      <c r="Y1600" s="46" t="str">
        <f>IFERROR(__xludf.DUMMYFUNCTION("if(U1600="""","""",if($S1600,""Not aligned w/ a specific learning goal."",U1600&amp;"": ""&amp;vlookup(to_text(U1600),'1.Learning-Goals'!$A$3:$B$100,2,FALSE)))"),"")</f>
        <v/>
      </c>
      <c r="Z1600" s="46" t="str">
        <f>IFERROR(__xludf.DUMMYFUNCTION("if(V1600="""","""",if($S1600,""Not aligned w/ a specific learning goal."",V1600&amp;"": ""&amp;vlookup(to_text(V1600),'1.Learning-Goals'!$A$3:$B$100,2,FALSE)))"),"")</f>
        <v/>
      </c>
      <c r="AA1600" s="46" t="str">
        <f>IFERROR(__xludf.DUMMYFUNCTION("if(W1600="""","""",if($S1600,""Not aligned w/ a specific learning goal."",W1600&amp;"": ""&amp;vlookup(to_text(W1600),'1.Learning-Goals'!$A$3:$B$100,2,FALSE)))"),"")</f>
        <v/>
      </c>
      <c r="AB1600" s="48"/>
      <c r="AC1600" s="48"/>
      <c r="AD1600" s="48"/>
      <c r="AE1600" s="48"/>
      <c r="AF1600" s="48"/>
      <c r="AG1600" s="48"/>
      <c r="AH1600" s="48"/>
      <c r="AI1600" s="48"/>
    </row>
    <row r="1601" ht="15.75" customHeight="1">
      <c r="A1601" s="41"/>
      <c r="B1601" s="42" t="str">
        <f t="shared" si="1"/>
        <v/>
      </c>
      <c r="C1601" s="52"/>
      <c r="D1601" s="53"/>
      <c r="E1601" s="53"/>
      <c r="F1601" s="52"/>
      <c r="G1601" s="53"/>
      <c r="H1601" s="54"/>
      <c r="I1601" s="53"/>
      <c r="J1601" s="53"/>
      <c r="K1601" s="53"/>
      <c r="L1601" s="53"/>
      <c r="M1601" s="53"/>
      <c r="N1601" s="53"/>
      <c r="O1601" s="52"/>
      <c r="P1601" s="52"/>
      <c r="Q1601" s="52"/>
      <c r="R1601" s="46" t="str">
        <f>IFERROR(__xludf.DUMMYFUNCTION("if(isblank($A1601),"""",REGEXREPLACE($A1601,   "",?(\d),?"",  ""$1""&amp;""-""&amp;$H1601))"),"")</f>
        <v/>
      </c>
      <c r="S1601" s="47" t="b">
        <f t="shared" si="2"/>
        <v>0</v>
      </c>
      <c r="T1601" s="47" t="str">
        <f>IFERROR(__xludf.DUMMYFUNCTION("iferror(split(A1601,"","",TRUE,TRUE),"""")"),"")</f>
        <v/>
      </c>
      <c r="U1601" s="47"/>
      <c r="V1601" s="47"/>
      <c r="W1601" s="47"/>
      <c r="X1601" s="46" t="str">
        <f>IFERROR(__xludf.DUMMYFUNCTION("if(T1601="""","""",if($S1601,""Not aligned w/ a specific learning goal."",T1601&amp;"": ""&amp;vlookup(to_text(T1601),'1.Learning-Goals'!$A$3:$B$100,2,FALSE)))"),"")</f>
        <v/>
      </c>
      <c r="Y1601" s="46" t="str">
        <f>IFERROR(__xludf.DUMMYFUNCTION("if(U1601="""","""",if($S1601,""Not aligned w/ a specific learning goal."",U1601&amp;"": ""&amp;vlookup(to_text(U1601),'1.Learning-Goals'!$A$3:$B$100,2,FALSE)))"),"")</f>
        <v/>
      </c>
      <c r="Z1601" s="46" t="str">
        <f>IFERROR(__xludf.DUMMYFUNCTION("if(V1601="""","""",if($S1601,""Not aligned w/ a specific learning goal."",V1601&amp;"": ""&amp;vlookup(to_text(V1601),'1.Learning-Goals'!$A$3:$B$100,2,FALSE)))"),"")</f>
        <v/>
      </c>
      <c r="AA1601" s="46" t="str">
        <f>IFERROR(__xludf.DUMMYFUNCTION("if(W1601="""","""",if($S1601,""Not aligned w/ a specific learning goal."",W1601&amp;"": ""&amp;vlookup(to_text(W1601),'1.Learning-Goals'!$A$3:$B$100,2,FALSE)))"),"")</f>
        <v/>
      </c>
      <c r="AB1601" s="48"/>
      <c r="AC1601" s="48"/>
      <c r="AD1601" s="48"/>
      <c r="AE1601" s="48"/>
      <c r="AF1601" s="48"/>
      <c r="AG1601" s="48"/>
      <c r="AH1601" s="48"/>
      <c r="AI1601" s="48"/>
    </row>
    <row r="1602" ht="15.75" customHeight="1">
      <c r="A1602" s="41"/>
      <c r="B1602" s="42" t="str">
        <f t="shared" si="1"/>
        <v/>
      </c>
      <c r="C1602" s="52"/>
      <c r="D1602" s="53"/>
      <c r="E1602" s="53"/>
      <c r="F1602" s="52"/>
      <c r="G1602" s="53"/>
      <c r="H1602" s="54"/>
      <c r="I1602" s="53"/>
      <c r="J1602" s="53"/>
      <c r="K1602" s="53"/>
      <c r="L1602" s="53"/>
      <c r="M1602" s="53"/>
      <c r="N1602" s="53"/>
      <c r="O1602" s="52"/>
      <c r="P1602" s="52"/>
      <c r="Q1602" s="52"/>
      <c r="R1602" s="46" t="str">
        <f>IFERROR(__xludf.DUMMYFUNCTION("if(isblank($A1602),"""",REGEXREPLACE($A1602,   "",?(\d),?"",  ""$1""&amp;""-""&amp;$H1602))"),"")</f>
        <v/>
      </c>
      <c r="S1602" s="47" t="b">
        <f t="shared" si="2"/>
        <v>0</v>
      </c>
      <c r="T1602" s="47" t="str">
        <f>IFERROR(__xludf.DUMMYFUNCTION("iferror(split(A1602,"","",TRUE,TRUE),"""")"),"")</f>
        <v/>
      </c>
      <c r="U1602" s="47"/>
      <c r="V1602" s="47"/>
      <c r="W1602" s="47"/>
      <c r="X1602" s="46" t="str">
        <f>IFERROR(__xludf.DUMMYFUNCTION("if(T1602="""","""",if($S1602,""Not aligned w/ a specific learning goal."",T1602&amp;"": ""&amp;vlookup(to_text(T1602),'1.Learning-Goals'!$A$3:$B$100,2,FALSE)))"),"")</f>
        <v/>
      </c>
      <c r="Y1602" s="46" t="str">
        <f>IFERROR(__xludf.DUMMYFUNCTION("if(U1602="""","""",if($S1602,""Not aligned w/ a specific learning goal."",U1602&amp;"": ""&amp;vlookup(to_text(U1602),'1.Learning-Goals'!$A$3:$B$100,2,FALSE)))"),"")</f>
        <v/>
      </c>
      <c r="Z1602" s="46" t="str">
        <f>IFERROR(__xludf.DUMMYFUNCTION("if(V1602="""","""",if($S1602,""Not aligned w/ a specific learning goal."",V1602&amp;"": ""&amp;vlookup(to_text(V1602),'1.Learning-Goals'!$A$3:$B$100,2,FALSE)))"),"")</f>
        <v/>
      </c>
      <c r="AA1602" s="46" t="str">
        <f>IFERROR(__xludf.DUMMYFUNCTION("if(W1602="""","""",if($S1602,""Not aligned w/ a specific learning goal."",W1602&amp;"": ""&amp;vlookup(to_text(W1602),'1.Learning-Goals'!$A$3:$B$100,2,FALSE)))"),"")</f>
        <v/>
      </c>
      <c r="AB1602" s="48"/>
      <c r="AC1602" s="48"/>
      <c r="AD1602" s="48"/>
      <c r="AE1602" s="48"/>
      <c r="AF1602" s="48"/>
      <c r="AG1602" s="48"/>
      <c r="AH1602" s="48"/>
      <c r="AI1602" s="48"/>
    </row>
    <row r="1603" ht="15.75" customHeight="1">
      <c r="A1603" s="41"/>
      <c r="B1603" s="42" t="str">
        <f t="shared" si="1"/>
        <v/>
      </c>
      <c r="C1603" s="52"/>
      <c r="D1603" s="53"/>
      <c r="E1603" s="53"/>
      <c r="F1603" s="52"/>
      <c r="G1603" s="53"/>
      <c r="H1603" s="54"/>
      <c r="I1603" s="53"/>
      <c r="J1603" s="53"/>
      <c r="K1603" s="53"/>
      <c r="L1603" s="53"/>
      <c r="M1603" s="53"/>
      <c r="N1603" s="53"/>
      <c r="O1603" s="52"/>
      <c r="P1603" s="52"/>
      <c r="Q1603" s="52"/>
      <c r="R1603" s="46" t="str">
        <f>IFERROR(__xludf.DUMMYFUNCTION("if(isblank($A1603),"""",REGEXREPLACE($A1603,   "",?(\d),?"",  ""$1""&amp;""-""&amp;$H1603))"),"")</f>
        <v/>
      </c>
      <c r="S1603" s="47" t="b">
        <f t="shared" si="2"/>
        <v>0</v>
      </c>
      <c r="T1603" s="47" t="str">
        <f>IFERROR(__xludf.DUMMYFUNCTION("iferror(split(A1603,"","",TRUE,TRUE),"""")"),"")</f>
        <v/>
      </c>
      <c r="U1603" s="47"/>
      <c r="V1603" s="47"/>
      <c r="W1603" s="47"/>
      <c r="X1603" s="46" t="str">
        <f>IFERROR(__xludf.DUMMYFUNCTION("if(T1603="""","""",if($S1603,""Not aligned w/ a specific learning goal."",T1603&amp;"": ""&amp;vlookup(to_text(T1603),'1.Learning-Goals'!$A$3:$B$100,2,FALSE)))"),"")</f>
        <v/>
      </c>
      <c r="Y1603" s="46" t="str">
        <f>IFERROR(__xludf.DUMMYFUNCTION("if(U1603="""","""",if($S1603,""Not aligned w/ a specific learning goal."",U1603&amp;"": ""&amp;vlookup(to_text(U1603),'1.Learning-Goals'!$A$3:$B$100,2,FALSE)))"),"")</f>
        <v/>
      </c>
      <c r="Z1603" s="46" t="str">
        <f>IFERROR(__xludf.DUMMYFUNCTION("if(V1603="""","""",if($S1603,""Not aligned w/ a specific learning goal."",V1603&amp;"": ""&amp;vlookup(to_text(V1603),'1.Learning-Goals'!$A$3:$B$100,2,FALSE)))"),"")</f>
        <v/>
      </c>
      <c r="AA1603" s="46" t="str">
        <f>IFERROR(__xludf.DUMMYFUNCTION("if(W1603="""","""",if($S1603,""Not aligned w/ a specific learning goal."",W1603&amp;"": ""&amp;vlookup(to_text(W1603),'1.Learning-Goals'!$A$3:$B$100,2,FALSE)))"),"")</f>
        <v/>
      </c>
      <c r="AB1603" s="48"/>
      <c r="AC1603" s="48"/>
      <c r="AD1603" s="48"/>
      <c r="AE1603" s="48"/>
      <c r="AF1603" s="48"/>
      <c r="AG1603" s="48"/>
      <c r="AH1603" s="48"/>
      <c r="AI1603" s="48"/>
    </row>
    <row r="1604" ht="15.75" customHeight="1">
      <c r="A1604" s="41"/>
      <c r="B1604" s="42" t="str">
        <f t="shared" si="1"/>
        <v/>
      </c>
      <c r="C1604" s="52"/>
      <c r="D1604" s="53"/>
      <c r="E1604" s="53"/>
      <c r="F1604" s="52"/>
      <c r="G1604" s="53"/>
      <c r="H1604" s="54"/>
      <c r="I1604" s="53"/>
      <c r="J1604" s="53"/>
      <c r="K1604" s="53"/>
      <c r="L1604" s="53"/>
      <c r="M1604" s="53"/>
      <c r="N1604" s="53"/>
      <c r="O1604" s="52"/>
      <c r="P1604" s="52"/>
      <c r="Q1604" s="52"/>
      <c r="R1604" s="46" t="str">
        <f>IFERROR(__xludf.DUMMYFUNCTION("if(isblank($A1604),"""",REGEXREPLACE($A1604,   "",?(\d),?"",  ""$1""&amp;""-""&amp;$H1604))"),"")</f>
        <v/>
      </c>
      <c r="S1604" s="47" t="b">
        <f t="shared" si="2"/>
        <v>0</v>
      </c>
      <c r="T1604" s="47" t="str">
        <f>IFERROR(__xludf.DUMMYFUNCTION("iferror(split(A1604,"","",TRUE,TRUE),"""")"),"")</f>
        <v/>
      </c>
      <c r="U1604" s="47"/>
      <c r="V1604" s="47"/>
      <c r="W1604" s="47"/>
      <c r="X1604" s="46" t="str">
        <f>IFERROR(__xludf.DUMMYFUNCTION("if(T1604="""","""",if($S1604,""Not aligned w/ a specific learning goal."",T1604&amp;"": ""&amp;vlookup(to_text(T1604),'1.Learning-Goals'!$A$3:$B$100,2,FALSE)))"),"")</f>
        <v/>
      </c>
      <c r="Y1604" s="46" t="str">
        <f>IFERROR(__xludf.DUMMYFUNCTION("if(U1604="""","""",if($S1604,""Not aligned w/ a specific learning goal."",U1604&amp;"": ""&amp;vlookup(to_text(U1604),'1.Learning-Goals'!$A$3:$B$100,2,FALSE)))"),"")</f>
        <v/>
      </c>
      <c r="Z1604" s="46" t="str">
        <f>IFERROR(__xludf.DUMMYFUNCTION("if(V1604="""","""",if($S1604,""Not aligned w/ a specific learning goal."",V1604&amp;"": ""&amp;vlookup(to_text(V1604),'1.Learning-Goals'!$A$3:$B$100,2,FALSE)))"),"")</f>
        <v/>
      </c>
      <c r="AA1604" s="46" t="str">
        <f>IFERROR(__xludf.DUMMYFUNCTION("if(W1604="""","""",if($S1604,""Not aligned w/ a specific learning goal."",W1604&amp;"": ""&amp;vlookup(to_text(W1604),'1.Learning-Goals'!$A$3:$B$100,2,FALSE)))"),"")</f>
        <v/>
      </c>
      <c r="AB1604" s="48"/>
      <c r="AC1604" s="48"/>
      <c r="AD1604" s="48"/>
      <c r="AE1604" s="48"/>
      <c r="AF1604" s="48"/>
      <c r="AG1604" s="48"/>
      <c r="AH1604" s="48"/>
      <c r="AI1604" s="48"/>
    </row>
    <row r="1605" ht="15.75" customHeight="1">
      <c r="A1605" s="41"/>
      <c r="B1605" s="42" t="str">
        <f t="shared" si="1"/>
        <v/>
      </c>
      <c r="C1605" s="52"/>
      <c r="D1605" s="53"/>
      <c r="E1605" s="53"/>
      <c r="F1605" s="52"/>
      <c r="G1605" s="53"/>
      <c r="H1605" s="54"/>
      <c r="I1605" s="53"/>
      <c r="J1605" s="53"/>
      <c r="K1605" s="53"/>
      <c r="L1605" s="53"/>
      <c r="M1605" s="53"/>
      <c r="N1605" s="53"/>
      <c r="O1605" s="52"/>
      <c r="P1605" s="52"/>
      <c r="Q1605" s="52"/>
      <c r="R1605" s="46" t="str">
        <f>IFERROR(__xludf.DUMMYFUNCTION("if(isblank($A1605),"""",REGEXREPLACE($A1605,   "",?(\d),?"",  ""$1""&amp;""-""&amp;$H1605))"),"")</f>
        <v/>
      </c>
      <c r="S1605" s="47" t="b">
        <f t="shared" si="2"/>
        <v>0</v>
      </c>
      <c r="T1605" s="47" t="str">
        <f>IFERROR(__xludf.DUMMYFUNCTION("iferror(split(A1605,"","",TRUE,TRUE),"""")"),"")</f>
        <v/>
      </c>
      <c r="U1605" s="47"/>
      <c r="V1605" s="47"/>
      <c r="W1605" s="47"/>
      <c r="X1605" s="46" t="str">
        <f>IFERROR(__xludf.DUMMYFUNCTION("if(T1605="""","""",if($S1605,""Not aligned w/ a specific learning goal."",T1605&amp;"": ""&amp;vlookup(to_text(T1605),'1.Learning-Goals'!$A$3:$B$100,2,FALSE)))"),"")</f>
        <v/>
      </c>
      <c r="Y1605" s="46" t="str">
        <f>IFERROR(__xludf.DUMMYFUNCTION("if(U1605="""","""",if($S1605,""Not aligned w/ a specific learning goal."",U1605&amp;"": ""&amp;vlookup(to_text(U1605),'1.Learning-Goals'!$A$3:$B$100,2,FALSE)))"),"")</f>
        <v/>
      </c>
      <c r="Z1605" s="46" t="str">
        <f>IFERROR(__xludf.DUMMYFUNCTION("if(V1605="""","""",if($S1605,""Not aligned w/ a specific learning goal."",V1605&amp;"": ""&amp;vlookup(to_text(V1605),'1.Learning-Goals'!$A$3:$B$100,2,FALSE)))"),"")</f>
        <v/>
      </c>
      <c r="AA1605" s="46" t="str">
        <f>IFERROR(__xludf.DUMMYFUNCTION("if(W1605="""","""",if($S1605,""Not aligned w/ a specific learning goal."",W1605&amp;"": ""&amp;vlookup(to_text(W1605),'1.Learning-Goals'!$A$3:$B$100,2,FALSE)))"),"")</f>
        <v/>
      </c>
      <c r="AB1605" s="48"/>
      <c r="AC1605" s="48"/>
      <c r="AD1605" s="48"/>
      <c r="AE1605" s="48"/>
      <c r="AF1605" s="48"/>
      <c r="AG1605" s="48"/>
      <c r="AH1605" s="48"/>
      <c r="AI1605" s="48"/>
    </row>
    <row r="1606" ht="15.75" customHeight="1">
      <c r="A1606" s="41"/>
      <c r="B1606" s="42" t="str">
        <f t="shared" si="1"/>
        <v/>
      </c>
      <c r="C1606" s="52"/>
      <c r="D1606" s="53"/>
      <c r="E1606" s="53"/>
      <c r="F1606" s="52"/>
      <c r="G1606" s="53"/>
      <c r="H1606" s="54"/>
      <c r="I1606" s="53"/>
      <c r="J1606" s="53"/>
      <c r="K1606" s="53"/>
      <c r="L1606" s="53"/>
      <c r="M1606" s="53"/>
      <c r="N1606" s="53"/>
      <c r="O1606" s="52"/>
      <c r="P1606" s="52"/>
      <c r="Q1606" s="52"/>
      <c r="R1606" s="46" t="str">
        <f>IFERROR(__xludf.DUMMYFUNCTION("if(isblank($A1606),"""",REGEXREPLACE($A1606,   "",?(\d),?"",  ""$1""&amp;""-""&amp;$H1606))"),"")</f>
        <v/>
      </c>
      <c r="S1606" s="47" t="b">
        <f t="shared" si="2"/>
        <v>0</v>
      </c>
      <c r="T1606" s="47" t="str">
        <f>IFERROR(__xludf.DUMMYFUNCTION("iferror(split(A1606,"","",TRUE,TRUE),"""")"),"")</f>
        <v/>
      </c>
      <c r="U1606" s="47"/>
      <c r="V1606" s="47"/>
      <c r="W1606" s="47"/>
      <c r="X1606" s="46" t="str">
        <f>IFERROR(__xludf.DUMMYFUNCTION("if(T1606="""","""",if($S1606,""Not aligned w/ a specific learning goal."",T1606&amp;"": ""&amp;vlookup(to_text(T1606),'1.Learning-Goals'!$A$3:$B$100,2,FALSE)))"),"")</f>
        <v/>
      </c>
      <c r="Y1606" s="46" t="str">
        <f>IFERROR(__xludf.DUMMYFUNCTION("if(U1606="""","""",if($S1606,""Not aligned w/ a specific learning goal."",U1606&amp;"": ""&amp;vlookup(to_text(U1606),'1.Learning-Goals'!$A$3:$B$100,2,FALSE)))"),"")</f>
        <v/>
      </c>
      <c r="Z1606" s="46" t="str">
        <f>IFERROR(__xludf.DUMMYFUNCTION("if(V1606="""","""",if($S1606,""Not aligned w/ a specific learning goal."",V1606&amp;"": ""&amp;vlookup(to_text(V1606),'1.Learning-Goals'!$A$3:$B$100,2,FALSE)))"),"")</f>
        <v/>
      </c>
      <c r="AA1606" s="46" t="str">
        <f>IFERROR(__xludf.DUMMYFUNCTION("if(W1606="""","""",if($S1606,""Not aligned w/ a specific learning goal."",W1606&amp;"": ""&amp;vlookup(to_text(W1606),'1.Learning-Goals'!$A$3:$B$100,2,FALSE)))"),"")</f>
        <v/>
      </c>
      <c r="AB1606" s="48"/>
      <c r="AC1606" s="48"/>
      <c r="AD1606" s="48"/>
      <c r="AE1606" s="48"/>
      <c r="AF1606" s="48"/>
      <c r="AG1606" s="48"/>
      <c r="AH1606" s="48"/>
      <c r="AI1606" s="48"/>
    </row>
    <row r="1607" ht="15.75" customHeight="1">
      <c r="A1607" s="41"/>
      <c r="B1607" s="42" t="str">
        <f t="shared" si="1"/>
        <v/>
      </c>
      <c r="C1607" s="52"/>
      <c r="D1607" s="53"/>
      <c r="E1607" s="53"/>
      <c r="F1607" s="52"/>
      <c r="G1607" s="53"/>
      <c r="H1607" s="54"/>
      <c r="I1607" s="53"/>
      <c r="J1607" s="53"/>
      <c r="K1607" s="53"/>
      <c r="L1607" s="53"/>
      <c r="M1607" s="53"/>
      <c r="N1607" s="53"/>
      <c r="O1607" s="52"/>
      <c r="P1607" s="52"/>
      <c r="Q1607" s="52"/>
      <c r="R1607" s="46" t="str">
        <f>IFERROR(__xludf.DUMMYFUNCTION("if(isblank($A1607),"""",REGEXREPLACE($A1607,   "",?(\d),?"",  ""$1""&amp;""-""&amp;$H1607))"),"")</f>
        <v/>
      </c>
      <c r="S1607" s="47" t="b">
        <f t="shared" si="2"/>
        <v>0</v>
      </c>
      <c r="T1607" s="47" t="str">
        <f>IFERROR(__xludf.DUMMYFUNCTION("iferror(split(A1607,"","",TRUE,TRUE),"""")"),"")</f>
        <v/>
      </c>
      <c r="U1607" s="47"/>
      <c r="V1607" s="47"/>
      <c r="W1607" s="47"/>
      <c r="X1607" s="46" t="str">
        <f>IFERROR(__xludf.DUMMYFUNCTION("if(T1607="""","""",if($S1607,""Not aligned w/ a specific learning goal."",T1607&amp;"": ""&amp;vlookup(to_text(T1607),'1.Learning-Goals'!$A$3:$B$100,2,FALSE)))"),"")</f>
        <v/>
      </c>
      <c r="Y1607" s="46" t="str">
        <f>IFERROR(__xludf.DUMMYFUNCTION("if(U1607="""","""",if($S1607,""Not aligned w/ a specific learning goal."",U1607&amp;"": ""&amp;vlookup(to_text(U1607),'1.Learning-Goals'!$A$3:$B$100,2,FALSE)))"),"")</f>
        <v/>
      </c>
      <c r="Z1607" s="46" t="str">
        <f>IFERROR(__xludf.DUMMYFUNCTION("if(V1607="""","""",if($S1607,""Not aligned w/ a specific learning goal."",V1607&amp;"": ""&amp;vlookup(to_text(V1607),'1.Learning-Goals'!$A$3:$B$100,2,FALSE)))"),"")</f>
        <v/>
      </c>
      <c r="AA1607" s="46" t="str">
        <f>IFERROR(__xludf.DUMMYFUNCTION("if(W1607="""","""",if($S1607,""Not aligned w/ a specific learning goal."",W1607&amp;"": ""&amp;vlookup(to_text(W1607),'1.Learning-Goals'!$A$3:$B$100,2,FALSE)))"),"")</f>
        <v/>
      </c>
      <c r="AB1607" s="48"/>
      <c r="AC1607" s="48"/>
      <c r="AD1607" s="48"/>
      <c r="AE1607" s="48"/>
      <c r="AF1607" s="48"/>
      <c r="AG1607" s="48"/>
      <c r="AH1607" s="48"/>
      <c r="AI1607" s="48"/>
    </row>
    <row r="1608" ht="15.75" customHeight="1">
      <c r="A1608" s="41"/>
      <c r="B1608" s="42" t="str">
        <f t="shared" si="1"/>
        <v/>
      </c>
      <c r="C1608" s="52"/>
      <c r="D1608" s="53"/>
      <c r="E1608" s="53"/>
      <c r="F1608" s="52"/>
      <c r="G1608" s="53"/>
      <c r="H1608" s="54"/>
      <c r="I1608" s="53"/>
      <c r="J1608" s="53"/>
      <c r="K1608" s="53"/>
      <c r="L1608" s="53"/>
      <c r="M1608" s="53"/>
      <c r="N1608" s="53"/>
      <c r="O1608" s="52"/>
      <c r="P1608" s="52"/>
      <c r="Q1608" s="52"/>
      <c r="R1608" s="46" t="str">
        <f>IFERROR(__xludf.DUMMYFUNCTION("if(isblank($A1608),"""",REGEXREPLACE($A1608,   "",?(\d),?"",  ""$1""&amp;""-""&amp;$H1608))"),"")</f>
        <v/>
      </c>
      <c r="S1608" s="47" t="b">
        <f t="shared" si="2"/>
        <v>0</v>
      </c>
      <c r="T1608" s="47" t="str">
        <f>IFERROR(__xludf.DUMMYFUNCTION("iferror(split(A1608,"","",TRUE,TRUE),"""")"),"")</f>
        <v/>
      </c>
      <c r="U1608" s="47"/>
      <c r="V1608" s="47"/>
      <c r="W1608" s="47"/>
      <c r="X1608" s="46" t="str">
        <f>IFERROR(__xludf.DUMMYFUNCTION("if(T1608="""","""",if($S1608,""Not aligned w/ a specific learning goal."",T1608&amp;"": ""&amp;vlookup(to_text(T1608),'1.Learning-Goals'!$A$3:$B$100,2,FALSE)))"),"")</f>
        <v/>
      </c>
      <c r="Y1608" s="46" t="str">
        <f>IFERROR(__xludf.DUMMYFUNCTION("if(U1608="""","""",if($S1608,""Not aligned w/ a specific learning goal."",U1608&amp;"": ""&amp;vlookup(to_text(U1608),'1.Learning-Goals'!$A$3:$B$100,2,FALSE)))"),"")</f>
        <v/>
      </c>
      <c r="Z1608" s="46" t="str">
        <f>IFERROR(__xludf.DUMMYFUNCTION("if(V1608="""","""",if($S1608,""Not aligned w/ a specific learning goal."",V1608&amp;"": ""&amp;vlookup(to_text(V1608),'1.Learning-Goals'!$A$3:$B$100,2,FALSE)))"),"")</f>
        <v/>
      </c>
      <c r="AA1608" s="46" t="str">
        <f>IFERROR(__xludf.DUMMYFUNCTION("if(W1608="""","""",if($S1608,""Not aligned w/ a specific learning goal."",W1608&amp;"": ""&amp;vlookup(to_text(W1608),'1.Learning-Goals'!$A$3:$B$100,2,FALSE)))"),"")</f>
        <v/>
      </c>
      <c r="AB1608" s="48"/>
      <c r="AC1608" s="48"/>
      <c r="AD1608" s="48"/>
      <c r="AE1608" s="48"/>
      <c r="AF1608" s="48"/>
      <c r="AG1608" s="48"/>
      <c r="AH1608" s="48"/>
      <c r="AI1608" s="48"/>
    </row>
    <row r="1609" ht="15.75" customHeight="1">
      <c r="A1609" s="41"/>
      <c r="B1609" s="42" t="str">
        <f t="shared" si="1"/>
        <v/>
      </c>
      <c r="C1609" s="52"/>
      <c r="D1609" s="53"/>
      <c r="E1609" s="53"/>
      <c r="F1609" s="52"/>
      <c r="G1609" s="53"/>
      <c r="H1609" s="54"/>
      <c r="I1609" s="53"/>
      <c r="J1609" s="53"/>
      <c r="K1609" s="53"/>
      <c r="L1609" s="53"/>
      <c r="M1609" s="53"/>
      <c r="N1609" s="53"/>
      <c r="O1609" s="52"/>
      <c r="P1609" s="52"/>
      <c r="Q1609" s="52"/>
      <c r="R1609" s="46" t="str">
        <f>IFERROR(__xludf.DUMMYFUNCTION("if(isblank($A1609),"""",REGEXREPLACE($A1609,   "",?(\d),?"",  ""$1""&amp;""-""&amp;$H1609))"),"")</f>
        <v/>
      </c>
      <c r="S1609" s="47" t="b">
        <f t="shared" si="2"/>
        <v>0</v>
      </c>
      <c r="T1609" s="47" t="str">
        <f>IFERROR(__xludf.DUMMYFUNCTION("iferror(split(A1609,"","",TRUE,TRUE),"""")"),"")</f>
        <v/>
      </c>
      <c r="U1609" s="47"/>
      <c r="V1609" s="47"/>
      <c r="W1609" s="47"/>
      <c r="X1609" s="46" t="str">
        <f>IFERROR(__xludf.DUMMYFUNCTION("if(T1609="""","""",if($S1609,""Not aligned w/ a specific learning goal."",T1609&amp;"": ""&amp;vlookup(to_text(T1609),'1.Learning-Goals'!$A$3:$B$100,2,FALSE)))"),"")</f>
        <v/>
      </c>
      <c r="Y1609" s="46" t="str">
        <f>IFERROR(__xludf.DUMMYFUNCTION("if(U1609="""","""",if($S1609,""Not aligned w/ a specific learning goal."",U1609&amp;"": ""&amp;vlookup(to_text(U1609),'1.Learning-Goals'!$A$3:$B$100,2,FALSE)))"),"")</f>
        <v/>
      </c>
      <c r="Z1609" s="46" t="str">
        <f>IFERROR(__xludf.DUMMYFUNCTION("if(V1609="""","""",if($S1609,""Not aligned w/ a specific learning goal."",V1609&amp;"": ""&amp;vlookup(to_text(V1609),'1.Learning-Goals'!$A$3:$B$100,2,FALSE)))"),"")</f>
        <v/>
      </c>
      <c r="AA1609" s="46" t="str">
        <f>IFERROR(__xludf.DUMMYFUNCTION("if(W1609="""","""",if($S1609,""Not aligned w/ a specific learning goal."",W1609&amp;"": ""&amp;vlookup(to_text(W1609),'1.Learning-Goals'!$A$3:$B$100,2,FALSE)))"),"")</f>
        <v/>
      </c>
      <c r="AB1609" s="48"/>
      <c r="AC1609" s="48"/>
      <c r="AD1609" s="48"/>
      <c r="AE1609" s="48"/>
      <c r="AF1609" s="48"/>
      <c r="AG1609" s="48"/>
      <c r="AH1609" s="48"/>
      <c r="AI1609" s="48"/>
    </row>
    <row r="1610" ht="15.75" customHeight="1">
      <c r="A1610" s="41"/>
      <c r="B1610" s="42" t="str">
        <f t="shared" si="1"/>
        <v/>
      </c>
      <c r="C1610" s="52"/>
      <c r="D1610" s="53"/>
      <c r="E1610" s="53"/>
      <c r="F1610" s="52"/>
      <c r="G1610" s="53"/>
      <c r="H1610" s="54"/>
      <c r="I1610" s="53"/>
      <c r="J1610" s="53"/>
      <c r="K1610" s="53"/>
      <c r="L1610" s="53"/>
      <c r="M1610" s="53"/>
      <c r="N1610" s="53"/>
      <c r="O1610" s="52"/>
      <c r="P1610" s="52"/>
      <c r="Q1610" s="52"/>
      <c r="R1610" s="46" t="str">
        <f>IFERROR(__xludf.DUMMYFUNCTION("if(isblank($A1610),"""",REGEXREPLACE($A1610,   "",?(\d),?"",  ""$1""&amp;""-""&amp;$H1610))"),"")</f>
        <v/>
      </c>
      <c r="S1610" s="47" t="b">
        <f t="shared" si="2"/>
        <v>0</v>
      </c>
      <c r="T1610" s="47" t="str">
        <f>IFERROR(__xludf.DUMMYFUNCTION("iferror(split(A1610,"","",TRUE,TRUE),"""")"),"")</f>
        <v/>
      </c>
      <c r="U1610" s="47"/>
      <c r="V1610" s="47"/>
      <c r="W1610" s="47"/>
      <c r="X1610" s="46" t="str">
        <f>IFERROR(__xludf.DUMMYFUNCTION("if(T1610="""","""",if($S1610,""Not aligned w/ a specific learning goal."",T1610&amp;"": ""&amp;vlookup(to_text(T1610),'1.Learning-Goals'!$A$3:$B$100,2,FALSE)))"),"")</f>
        <v/>
      </c>
      <c r="Y1610" s="46" t="str">
        <f>IFERROR(__xludf.DUMMYFUNCTION("if(U1610="""","""",if($S1610,""Not aligned w/ a specific learning goal."",U1610&amp;"": ""&amp;vlookup(to_text(U1610),'1.Learning-Goals'!$A$3:$B$100,2,FALSE)))"),"")</f>
        <v/>
      </c>
      <c r="Z1610" s="46" t="str">
        <f>IFERROR(__xludf.DUMMYFUNCTION("if(V1610="""","""",if($S1610,""Not aligned w/ a specific learning goal."",V1610&amp;"": ""&amp;vlookup(to_text(V1610),'1.Learning-Goals'!$A$3:$B$100,2,FALSE)))"),"")</f>
        <v/>
      </c>
      <c r="AA1610" s="46" t="str">
        <f>IFERROR(__xludf.DUMMYFUNCTION("if(W1610="""","""",if($S1610,""Not aligned w/ a specific learning goal."",W1610&amp;"": ""&amp;vlookup(to_text(W1610),'1.Learning-Goals'!$A$3:$B$100,2,FALSE)))"),"")</f>
        <v/>
      </c>
      <c r="AB1610" s="48"/>
      <c r="AC1610" s="48"/>
      <c r="AD1610" s="48"/>
      <c r="AE1610" s="48"/>
      <c r="AF1610" s="48"/>
      <c r="AG1610" s="48"/>
      <c r="AH1610" s="48"/>
      <c r="AI1610" s="48"/>
    </row>
    <row r="1611" ht="15.75" customHeight="1">
      <c r="A1611" s="41"/>
      <c r="B1611" s="42" t="str">
        <f t="shared" si="1"/>
        <v/>
      </c>
      <c r="C1611" s="52"/>
      <c r="D1611" s="53"/>
      <c r="E1611" s="53"/>
      <c r="F1611" s="52"/>
      <c r="G1611" s="53"/>
      <c r="H1611" s="54"/>
      <c r="I1611" s="53"/>
      <c r="J1611" s="53"/>
      <c r="K1611" s="53"/>
      <c r="L1611" s="53"/>
      <c r="M1611" s="53"/>
      <c r="N1611" s="53"/>
      <c r="O1611" s="52"/>
      <c r="P1611" s="52"/>
      <c r="Q1611" s="52"/>
      <c r="R1611" s="46" t="str">
        <f>IFERROR(__xludf.DUMMYFUNCTION("if(isblank($A1611),"""",REGEXREPLACE($A1611,   "",?(\d),?"",  ""$1""&amp;""-""&amp;$H1611))"),"")</f>
        <v/>
      </c>
      <c r="S1611" s="47" t="b">
        <f t="shared" si="2"/>
        <v>0</v>
      </c>
      <c r="T1611" s="47" t="str">
        <f>IFERROR(__xludf.DUMMYFUNCTION("iferror(split(A1611,"","",TRUE,TRUE),"""")"),"")</f>
        <v/>
      </c>
      <c r="U1611" s="47"/>
      <c r="V1611" s="47"/>
      <c r="W1611" s="47"/>
      <c r="X1611" s="46" t="str">
        <f>IFERROR(__xludf.DUMMYFUNCTION("if(T1611="""","""",if($S1611,""Not aligned w/ a specific learning goal."",T1611&amp;"": ""&amp;vlookup(to_text(T1611),'1.Learning-Goals'!$A$3:$B$100,2,FALSE)))"),"")</f>
        <v/>
      </c>
      <c r="Y1611" s="46" t="str">
        <f>IFERROR(__xludf.DUMMYFUNCTION("if(U1611="""","""",if($S1611,""Not aligned w/ a specific learning goal."",U1611&amp;"": ""&amp;vlookup(to_text(U1611),'1.Learning-Goals'!$A$3:$B$100,2,FALSE)))"),"")</f>
        <v/>
      </c>
      <c r="Z1611" s="46" t="str">
        <f>IFERROR(__xludf.DUMMYFUNCTION("if(V1611="""","""",if($S1611,""Not aligned w/ a specific learning goal."",V1611&amp;"": ""&amp;vlookup(to_text(V1611),'1.Learning-Goals'!$A$3:$B$100,2,FALSE)))"),"")</f>
        <v/>
      </c>
      <c r="AA1611" s="46" t="str">
        <f>IFERROR(__xludf.DUMMYFUNCTION("if(W1611="""","""",if($S1611,""Not aligned w/ a specific learning goal."",W1611&amp;"": ""&amp;vlookup(to_text(W1611),'1.Learning-Goals'!$A$3:$B$100,2,FALSE)))"),"")</f>
        <v/>
      </c>
      <c r="AB1611" s="48"/>
      <c r="AC1611" s="48"/>
      <c r="AD1611" s="48"/>
      <c r="AE1611" s="48"/>
      <c r="AF1611" s="48"/>
      <c r="AG1611" s="48"/>
      <c r="AH1611" s="48"/>
      <c r="AI1611" s="48"/>
    </row>
    <row r="1612" ht="15.75" customHeight="1">
      <c r="A1612" s="41"/>
      <c r="B1612" s="42" t="str">
        <f t="shared" si="1"/>
        <v/>
      </c>
      <c r="C1612" s="52"/>
      <c r="D1612" s="53"/>
      <c r="E1612" s="53"/>
      <c r="F1612" s="52"/>
      <c r="G1612" s="53"/>
      <c r="H1612" s="54"/>
      <c r="I1612" s="53"/>
      <c r="J1612" s="53"/>
      <c r="K1612" s="53"/>
      <c r="L1612" s="53"/>
      <c r="M1612" s="53"/>
      <c r="N1612" s="53"/>
      <c r="O1612" s="52"/>
      <c r="P1612" s="52"/>
      <c r="Q1612" s="52"/>
      <c r="R1612" s="46" t="str">
        <f>IFERROR(__xludf.DUMMYFUNCTION("if(isblank($A1612),"""",REGEXREPLACE($A1612,   "",?(\d),?"",  ""$1""&amp;""-""&amp;$H1612))"),"")</f>
        <v/>
      </c>
      <c r="S1612" s="47" t="b">
        <f t="shared" si="2"/>
        <v>0</v>
      </c>
      <c r="T1612" s="47" t="str">
        <f>IFERROR(__xludf.DUMMYFUNCTION("iferror(split(A1612,"","",TRUE,TRUE),"""")"),"")</f>
        <v/>
      </c>
      <c r="U1612" s="47"/>
      <c r="V1612" s="47"/>
      <c r="W1612" s="47"/>
      <c r="X1612" s="46" t="str">
        <f>IFERROR(__xludf.DUMMYFUNCTION("if(T1612="""","""",if($S1612,""Not aligned w/ a specific learning goal."",T1612&amp;"": ""&amp;vlookup(to_text(T1612),'1.Learning-Goals'!$A$3:$B$100,2,FALSE)))"),"")</f>
        <v/>
      </c>
      <c r="Y1612" s="46" t="str">
        <f>IFERROR(__xludf.DUMMYFUNCTION("if(U1612="""","""",if($S1612,""Not aligned w/ a specific learning goal."",U1612&amp;"": ""&amp;vlookup(to_text(U1612),'1.Learning-Goals'!$A$3:$B$100,2,FALSE)))"),"")</f>
        <v/>
      </c>
      <c r="Z1612" s="46" t="str">
        <f>IFERROR(__xludf.DUMMYFUNCTION("if(V1612="""","""",if($S1612,""Not aligned w/ a specific learning goal."",V1612&amp;"": ""&amp;vlookup(to_text(V1612),'1.Learning-Goals'!$A$3:$B$100,2,FALSE)))"),"")</f>
        <v/>
      </c>
      <c r="AA1612" s="46" t="str">
        <f>IFERROR(__xludf.DUMMYFUNCTION("if(W1612="""","""",if($S1612,""Not aligned w/ a specific learning goal."",W1612&amp;"": ""&amp;vlookup(to_text(W1612),'1.Learning-Goals'!$A$3:$B$100,2,FALSE)))"),"")</f>
        <v/>
      </c>
      <c r="AB1612" s="48"/>
      <c r="AC1612" s="48"/>
      <c r="AD1612" s="48"/>
      <c r="AE1612" s="48"/>
      <c r="AF1612" s="48"/>
      <c r="AG1612" s="48"/>
      <c r="AH1612" s="48"/>
      <c r="AI1612" s="48"/>
    </row>
    <row r="1613" ht="15.75" customHeight="1">
      <c r="A1613" s="41"/>
      <c r="B1613" s="42" t="str">
        <f t="shared" si="1"/>
        <v/>
      </c>
      <c r="C1613" s="52"/>
      <c r="D1613" s="53"/>
      <c r="E1613" s="53"/>
      <c r="F1613" s="52"/>
      <c r="G1613" s="53"/>
      <c r="H1613" s="54"/>
      <c r="I1613" s="53"/>
      <c r="J1613" s="53"/>
      <c r="K1613" s="53"/>
      <c r="L1613" s="53"/>
      <c r="M1613" s="53"/>
      <c r="N1613" s="53"/>
      <c r="O1613" s="52"/>
      <c r="P1613" s="52"/>
      <c r="Q1613" s="52"/>
      <c r="R1613" s="46" t="str">
        <f>IFERROR(__xludf.DUMMYFUNCTION("if(isblank($A1613),"""",REGEXREPLACE($A1613,   "",?(\d),?"",  ""$1""&amp;""-""&amp;$H1613))"),"")</f>
        <v/>
      </c>
      <c r="S1613" s="47" t="b">
        <f t="shared" si="2"/>
        <v>0</v>
      </c>
      <c r="T1613" s="47" t="str">
        <f>IFERROR(__xludf.DUMMYFUNCTION("iferror(split(A1613,"","",TRUE,TRUE),"""")"),"")</f>
        <v/>
      </c>
      <c r="U1613" s="47"/>
      <c r="V1613" s="47"/>
      <c r="W1613" s="47"/>
      <c r="X1613" s="46" t="str">
        <f>IFERROR(__xludf.DUMMYFUNCTION("if(T1613="""","""",if($S1613,""Not aligned w/ a specific learning goal."",T1613&amp;"": ""&amp;vlookup(to_text(T1613),'1.Learning-Goals'!$A$3:$B$100,2,FALSE)))"),"")</f>
        <v/>
      </c>
      <c r="Y1613" s="46" t="str">
        <f>IFERROR(__xludf.DUMMYFUNCTION("if(U1613="""","""",if($S1613,""Not aligned w/ a specific learning goal."",U1613&amp;"": ""&amp;vlookup(to_text(U1613),'1.Learning-Goals'!$A$3:$B$100,2,FALSE)))"),"")</f>
        <v/>
      </c>
      <c r="Z1613" s="46" t="str">
        <f>IFERROR(__xludf.DUMMYFUNCTION("if(V1613="""","""",if($S1613,""Not aligned w/ a specific learning goal."",V1613&amp;"": ""&amp;vlookup(to_text(V1613),'1.Learning-Goals'!$A$3:$B$100,2,FALSE)))"),"")</f>
        <v/>
      </c>
      <c r="AA1613" s="46" t="str">
        <f>IFERROR(__xludf.DUMMYFUNCTION("if(W1613="""","""",if($S1613,""Not aligned w/ a specific learning goal."",W1613&amp;"": ""&amp;vlookup(to_text(W1613),'1.Learning-Goals'!$A$3:$B$100,2,FALSE)))"),"")</f>
        <v/>
      </c>
      <c r="AB1613" s="48"/>
      <c r="AC1613" s="48"/>
      <c r="AD1613" s="48"/>
      <c r="AE1613" s="48"/>
      <c r="AF1613" s="48"/>
      <c r="AG1613" s="48"/>
      <c r="AH1613" s="48"/>
      <c r="AI1613" s="48"/>
    </row>
    <row r="1614" ht="15.75" customHeight="1">
      <c r="A1614" s="41"/>
      <c r="B1614" s="42" t="str">
        <f t="shared" si="1"/>
        <v/>
      </c>
      <c r="C1614" s="52"/>
      <c r="D1614" s="53"/>
      <c r="E1614" s="53"/>
      <c r="F1614" s="52"/>
      <c r="G1614" s="53"/>
      <c r="H1614" s="54"/>
      <c r="I1614" s="53"/>
      <c r="J1614" s="53"/>
      <c r="K1614" s="53"/>
      <c r="L1614" s="53"/>
      <c r="M1614" s="53"/>
      <c r="N1614" s="53"/>
      <c r="O1614" s="52"/>
      <c r="P1614" s="52"/>
      <c r="Q1614" s="52"/>
      <c r="R1614" s="46" t="str">
        <f>IFERROR(__xludf.DUMMYFUNCTION("if(isblank($A1614),"""",REGEXREPLACE($A1614,   "",?(\d),?"",  ""$1""&amp;""-""&amp;$H1614))"),"")</f>
        <v/>
      </c>
      <c r="S1614" s="47" t="b">
        <f t="shared" si="2"/>
        <v>0</v>
      </c>
      <c r="T1614" s="47" t="str">
        <f>IFERROR(__xludf.DUMMYFUNCTION("iferror(split(A1614,"","",TRUE,TRUE),"""")"),"")</f>
        <v/>
      </c>
      <c r="U1614" s="47"/>
      <c r="V1614" s="47"/>
      <c r="W1614" s="47"/>
      <c r="X1614" s="46" t="str">
        <f>IFERROR(__xludf.DUMMYFUNCTION("if(T1614="""","""",if($S1614,""Not aligned w/ a specific learning goal."",T1614&amp;"": ""&amp;vlookup(to_text(T1614),'1.Learning-Goals'!$A$3:$B$100,2,FALSE)))"),"")</f>
        <v/>
      </c>
      <c r="Y1614" s="46" t="str">
        <f>IFERROR(__xludf.DUMMYFUNCTION("if(U1614="""","""",if($S1614,""Not aligned w/ a specific learning goal."",U1614&amp;"": ""&amp;vlookup(to_text(U1614),'1.Learning-Goals'!$A$3:$B$100,2,FALSE)))"),"")</f>
        <v/>
      </c>
      <c r="Z1614" s="46" t="str">
        <f>IFERROR(__xludf.DUMMYFUNCTION("if(V1614="""","""",if($S1614,""Not aligned w/ a specific learning goal."",V1614&amp;"": ""&amp;vlookup(to_text(V1614),'1.Learning-Goals'!$A$3:$B$100,2,FALSE)))"),"")</f>
        <v/>
      </c>
      <c r="AA1614" s="46" t="str">
        <f>IFERROR(__xludf.DUMMYFUNCTION("if(W1614="""","""",if($S1614,""Not aligned w/ a specific learning goal."",W1614&amp;"": ""&amp;vlookup(to_text(W1614),'1.Learning-Goals'!$A$3:$B$100,2,FALSE)))"),"")</f>
        <v/>
      </c>
      <c r="AB1614" s="48"/>
      <c r="AC1614" s="48"/>
      <c r="AD1614" s="48"/>
      <c r="AE1614" s="48"/>
      <c r="AF1614" s="48"/>
      <c r="AG1614" s="48"/>
      <c r="AH1614" s="48"/>
      <c r="AI1614" s="48"/>
    </row>
    <row r="1615" ht="15.75" customHeight="1">
      <c r="A1615" s="41"/>
      <c r="B1615" s="42" t="str">
        <f t="shared" si="1"/>
        <v/>
      </c>
      <c r="C1615" s="52"/>
      <c r="D1615" s="53"/>
      <c r="E1615" s="53"/>
      <c r="F1615" s="52"/>
      <c r="G1615" s="53"/>
      <c r="H1615" s="54"/>
      <c r="I1615" s="53"/>
      <c r="J1615" s="53"/>
      <c r="K1615" s="53"/>
      <c r="L1615" s="53"/>
      <c r="M1615" s="53"/>
      <c r="N1615" s="53"/>
      <c r="O1615" s="52"/>
      <c r="P1615" s="52"/>
      <c r="Q1615" s="52"/>
      <c r="R1615" s="46" t="str">
        <f>IFERROR(__xludf.DUMMYFUNCTION("if(isblank($A1615),"""",REGEXREPLACE($A1615,   "",?(\d),?"",  ""$1""&amp;""-""&amp;$H1615))"),"")</f>
        <v/>
      </c>
      <c r="S1615" s="47" t="b">
        <f t="shared" si="2"/>
        <v>0</v>
      </c>
      <c r="T1615" s="47" t="str">
        <f>IFERROR(__xludf.DUMMYFUNCTION("iferror(split(A1615,"","",TRUE,TRUE),"""")"),"")</f>
        <v/>
      </c>
      <c r="U1615" s="47"/>
      <c r="V1615" s="47"/>
      <c r="W1615" s="47"/>
      <c r="X1615" s="46" t="str">
        <f>IFERROR(__xludf.DUMMYFUNCTION("if(T1615="""","""",if($S1615,""Not aligned w/ a specific learning goal."",T1615&amp;"": ""&amp;vlookup(to_text(T1615),'1.Learning-Goals'!$A$3:$B$100,2,FALSE)))"),"")</f>
        <v/>
      </c>
      <c r="Y1615" s="46" t="str">
        <f>IFERROR(__xludf.DUMMYFUNCTION("if(U1615="""","""",if($S1615,""Not aligned w/ a specific learning goal."",U1615&amp;"": ""&amp;vlookup(to_text(U1615),'1.Learning-Goals'!$A$3:$B$100,2,FALSE)))"),"")</f>
        <v/>
      </c>
      <c r="Z1615" s="46" t="str">
        <f>IFERROR(__xludf.DUMMYFUNCTION("if(V1615="""","""",if($S1615,""Not aligned w/ a specific learning goal."",V1615&amp;"": ""&amp;vlookup(to_text(V1615),'1.Learning-Goals'!$A$3:$B$100,2,FALSE)))"),"")</f>
        <v/>
      </c>
      <c r="AA1615" s="46" t="str">
        <f>IFERROR(__xludf.DUMMYFUNCTION("if(W1615="""","""",if($S1615,""Not aligned w/ a specific learning goal."",W1615&amp;"": ""&amp;vlookup(to_text(W1615),'1.Learning-Goals'!$A$3:$B$100,2,FALSE)))"),"")</f>
        <v/>
      </c>
      <c r="AB1615" s="48"/>
      <c r="AC1615" s="48"/>
      <c r="AD1615" s="48"/>
      <c r="AE1615" s="48"/>
      <c r="AF1615" s="48"/>
      <c r="AG1615" s="48"/>
      <c r="AH1615" s="48"/>
      <c r="AI1615" s="48"/>
    </row>
    <row r="1616" ht="15.75" customHeight="1">
      <c r="A1616" s="41"/>
      <c r="B1616" s="42" t="str">
        <f t="shared" si="1"/>
        <v/>
      </c>
      <c r="C1616" s="52"/>
      <c r="D1616" s="53"/>
      <c r="E1616" s="53"/>
      <c r="F1616" s="52"/>
      <c r="G1616" s="53"/>
      <c r="H1616" s="54"/>
      <c r="I1616" s="53"/>
      <c r="J1616" s="53"/>
      <c r="K1616" s="53"/>
      <c r="L1616" s="53"/>
      <c r="M1616" s="53"/>
      <c r="N1616" s="53"/>
      <c r="O1616" s="52"/>
      <c r="P1616" s="52"/>
      <c r="Q1616" s="52"/>
      <c r="R1616" s="46" t="str">
        <f>IFERROR(__xludf.DUMMYFUNCTION("if(isblank($A1616),"""",REGEXREPLACE($A1616,   "",?(\d),?"",  ""$1""&amp;""-""&amp;$H1616))"),"")</f>
        <v/>
      </c>
      <c r="S1616" s="47" t="b">
        <f t="shared" si="2"/>
        <v>0</v>
      </c>
      <c r="T1616" s="47" t="str">
        <f>IFERROR(__xludf.DUMMYFUNCTION("iferror(split(A1616,"","",TRUE,TRUE),"""")"),"")</f>
        <v/>
      </c>
      <c r="U1616" s="47"/>
      <c r="V1616" s="47"/>
      <c r="W1616" s="47"/>
      <c r="X1616" s="46" t="str">
        <f>IFERROR(__xludf.DUMMYFUNCTION("if(T1616="""","""",if($S1616,""Not aligned w/ a specific learning goal."",T1616&amp;"": ""&amp;vlookup(to_text(T1616),'1.Learning-Goals'!$A$3:$B$100,2,FALSE)))"),"")</f>
        <v/>
      </c>
      <c r="Y1616" s="46" t="str">
        <f>IFERROR(__xludf.DUMMYFUNCTION("if(U1616="""","""",if($S1616,""Not aligned w/ a specific learning goal."",U1616&amp;"": ""&amp;vlookup(to_text(U1616),'1.Learning-Goals'!$A$3:$B$100,2,FALSE)))"),"")</f>
        <v/>
      </c>
      <c r="Z1616" s="46" t="str">
        <f>IFERROR(__xludf.DUMMYFUNCTION("if(V1616="""","""",if($S1616,""Not aligned w/ a specific learning goal."",V1616&amp;"": ""&amp;vlookup(to_text(V1616),'1.Learning-Goals'!$A$3:$B$100,2,FALSE)))"),"")</f>
        <v/>
      </c>
      <c r="AA1616" s="46" t="str">
        <f>IFERROR(__xludf.DUMMYFUNCTION("if(W1616="""","""",if($S1616,""Not aligned w/ a specific learning goal."",W1616&amp;"": ""&amp;vlookup(to_text(W1616),'1.Learning-Goals'!$A$3:$B$100,2,FALSE)))"),"")</f>
        <v/>
      </c>
      <c r="AB1616" s="48"/>
      <c r="AC1616" s="48"/>
      <c r="AD1616" s="48"/>
      <c r="AE1616" s="48"/>
      <c r="AF1616" s="48"/>
      <c r="AG1616" s="48"/>
      <c r="AH1616" s="48"/>
      <c r="AI1616" s="48"/>
    </row>
    <row r="1617" ht="15.75" customHeight="1">
      <c r="A1617" s="41"/>
      <c r="B1617" s="42" t="str">
        <f t="shared" si="1"/>
        <v/>
      </c>
      <c r="C1617" s="52"/>
      <c r="D1617" s="53"/>
      <c r="E1617" s="53"/>
      <c r="F1617" s="52"/>
      <c r="G1617" s="53"/>
      <c r="H1617" s="54"/>
      <c r="I1617" s="53"/>
      <c r="J1617" s="53"/>
      <c r="K1617" s="53"/>
      <c r="L1617" s="53"/>
      <c r="M1617" s="53"/>
      <c r="N1617" s="53"/>
      <c r="O1617" s="52"/>
      <c r="P1617" s="52"/>
      <c r="Q1617" s="52"/>
      <c r="R1617" s="46" t="str">
        <f>IFERROR(__xludf.DUMMYFUNCTION("if(isblank($A1617),"""",REGEXREPLACE($A1617,   "",?(\d),?"",  ""$1""&amp;""-""&amp;$H1617))"),"")</f>
        <v/>
      </c>
      <c r="S1617" s="47" t="b">
        <f t="shared" si="2"/>
        <v>0</v>
      </c>
      <c r="T1617" s="47" t="str">
        <f>IFERROR(__xludf.DUMMYFUNCTION("iferror(split(A1617,"","",TRUE,TRUE),"""")"),"")</f>
        <v/>
      </c>
      <c r="U1617" s="47"/>
      <c r="V1617" s="47"/>
      <c r="W1617" s="47"/>
      <c r="X1617" s="46" t="str">
        <f>IFERROR(__xludf.DUMMYFUNCTION("if(T1617="""","""",if($S1617,""Not aligned w/ a specific learning goal."",T1617&amp;"": ""&amp;vlookup(to_text(T1617),'1.Learning-Goals'!$A$3:$B$100,2,FALSE)))"),"")</f>
        <v/>
      </c>
      <c r="Y1617" s="46" t="str">
        <f>IFERROR(__xludf.DUMMYFUNCTION("if(U1617="""","""",if($S1617,""Not aligned w/ a specific learning goal."",U1617&amp;"": ""&amp;vlookup(to_text(U1617),'1.Learning-Goals'!$A$3:$B$100,2,FALSE)))"),"")</f>
        <v/>
      </c>
      <c r="Z1617" s="46" t="str">
        <f>IFERROR(__xludf.DUMMYFUNCTION("if(V1617="""","""",if($S1617,""Not aligned w/ a specific learning goal."",V1617&amp;"": ""&amp;vlookup(to_text(V1617),'1.Learning-Goals'!$A$3:$B$100,2,FALSE)))"),"")</f>
        <v/>
      </c>
      <c r="AA1617" s="46" t="str">
        <f>IFERROR(__xludf.DUMMYFUNCTION("if(W1617="""","""",if($S1617,""Not aligned w/ a specific learning goal."",W1617&amp;"": ""&amp;vlookup(to_text(W1617),'1.Learning-Goals'!$A$3:$B$100,2,FALSE)))"),"")</f>
        <v/>
      </c>
      <c r="AB1617" s="48"/>
      <c r="AC1617" s="48"/>
      <c r="AD1617" s="48"/>
      <c r="AE1617" s="48"/>
      <c r="AF1617" s="48"/>
      <c r="AG1617" s="48"/>
      <c r="AH1617" s="48"/>
      <c r="AI1617" s="48"/>
    </row>
    <row r="1618" ht="15.75" customHeight="1">
      <c r="A1618" s="41"/>
      <c r="B1618" s="42" t="str">
        <f t="shared" si="1"/>
        <v/>
      </c>
      <c r="C1618" s="52"/>
      <c r="D1618" s="53"/>
      <c r="E1618" s="53"/>
      <c r="F1618" s="52"/>
      <c r="G1618" s="53"/>
      <c r="H1618" s="54"/>
      <c r="I1618" s="53"/>
      <c r="J1618" s="53"/>
      <c r="K1618" s="53"/>
      <c r="L1618" s="53"/>
      <c r="M1618" s="53"/>
      <c r="N1618" s="53"/>
      <c r="O1618" s="52"/>
      <c r="P1618" s="52"/>
      <c r="Q1618" s="52"/>
      <c r="R1618" s="46" t="str">
        <f>IFERROR(__xludf.DUMMYFUNCTION("if(isblank($A1618),"""",REGEXREPLACE($A1618,   "",?(\d),?"",  ""$1""&amp;""-""&amp;$H1618))"),"")</f>
        <v/>
      </c>
      <c r="S1618" s="47" t="b">
        <f t="shared" si="2"/>
        <v>0</v>
      </c>
      <c r="T1618" s="47" t="str">
        <f>IFERROR(__xludf.DUMMYFUNCTION("iferror(split(A1618,"","",TRUE,TRUE),"""")"),"")</f>
        <v/>
      </c>
      <c r="U1618" s="47"/>
      <c r="V1618" s="47"/>
      <c r="W1618" s="47"/>
      <c r="X1618" s="46" t="str">
        <f>IFERROR(__xludf.DUMMYFUNCTION("if(T1618="""","""",if($S1618,""Not aligned w/ a specific learning goal."",T1618&amp;"": ""&amp;vlookup(to_text(T1618),'1.Learning-Goals'!$A$3:$B$100,2,FALSE)))"),"")</f>
        <v/>
      </c>
      <c r="Y1618" s="46" t="str">
        <f>IFERROR(__xludf.DUMMYFUNCTION("if(U1618="""","""",if($S1618,""Not aligned w/ a specific learning goal."",U1618&amp;"": ""&amp;vlookup(to_text(U1618),'1.Learning-Goals'!$A$3:$B$100,2,FALSE)))"),"")</f>
        <v/>
      </c>
      <c r="Z1618" s="46" t="str">
        <f>IFERROR(__xludf.DUMMYFUNCTION("if(V1618="""","""",if($S1618,""Not aligned w/ a specific learning goal."",V1618&amp;"": ""&amp;vlookup(to_text(V1618),'1.Learning-Goals'!$A$3:$B$100,2,FALSE)))"),"")</f>
        <v/>
      </c>
      <c r="AA1618" s="46" t="str">
        <f>IFERROR(__xludf.DUMMYFUNCTION("if(W1618="""","""",if($S1618,""Not aligned w/ a specific learning goal."",W1618&amp;"": ""&amp;vlookup(to_text(W1618),'1.Learning-Goals'!$A$3:$B$100,2,FALSE)))"),"")</f>
        <v/>
      </c>
      <c r="AB1618" s="48"/>
      <c r="AC1618" s="48"/>
      <c r="AD1618" s="48"/>
      <c r="AE1618" s="48"/>
      <c r="AF1618" s="48"/>
      <c r="AG1618" s="48"/>
      <c r="AH1618" s="48"/>
      <c r="AI1618" s="48"/>
    </row>
    <row r="1619" ht="15.75" customHeight="1">
      <c r="A1619" s="41"/>
      <c r="B1619" s="42" t="str">
        <f t="shared" si="1"/>
        <v/>
      </c>
      <c r="C1619" s="52"/>
      <c r="D1619" s="53"/>
      <c r="E1619" s="53"/>
      <c r="F1619" s="52"/>
      <c r="G1619" s="53"/>
      <c r="H1619" s="54"/>
      <c r="I1619" s="53"/>
      <c r="J1619" s="53"/>
      <c r="K1619" s="53"/>
      <c r="L1619" s="53"/>
      <c r="M1619" s="53"/>
      <c r="N1619" s="53"/>
      <c r="O1619" s="52"/>
      <c r="P1619" s="52"/>
      <c r="Q1619" s="52"/>
      <c r="R1619" s="46" t="str">
        <f>IFERROR(__xludf.DUMMYFUNCTION("if(isblank($A1619),"""",REGEXREPLACE($A1619,   "",?(\d),?"",  ""$1""&amp;""-""&amp;$H1619))"),"")</f>
        <v/>
      </c>
      <c r="S1619" s="47" t="b">
        <f t="shared" si="2"/>
        <v>0</v>
      </c>
      <c r="T1619" s="47" t="str">
        <f>IFERROR(__xludf.DUMMYFUNCTION("iferror(split(A1619,"","",TRUE,TRUE),"""")"),"")</f>
        <v/>
      </c>
      <c r="U1619" s="47"/>
      <c r="V1619" s="47"/>
      <c r="W1619" s="47"/>
      <c r="X1619" s="46" t="str">
        <f>IFERROR(__xludf.DUMMYFUNCTION("if(T1619="""","""",if($S1619,""Not aligned w/ a specific learning goal."",T1619&amp;"": ""&amp;vlookup(to_text(T1619),'1.Learning-Goals'!$A$3:$B$100,2,FALSE)))"),"")</f>
        <v/>
      </c>
      <c r="Y1619" s="46" t="str">
        <f>IFERROR(__xludf.DUMMYFUNCTION("if(U1619="""","""",if($S1619,""Not aligned w/ a specific learning goal."",U1619&amp;"": ""&amp;vlookup(to_text(U1619),'1.Learning-Goals'!$A$3:$B$100,2,FALSE)))"),"")</f>
        <v/>
      </c>
      <c r="Z1619" s="46" t="str">
        <f>IFERROR(__xludf.DUMMYFUNCTION("if(V1619="""","""",if($S1619,""Not aligned w/ a specific learning goal."",V1619&amp;"": ""&amp;vlookup(to_text(V1619),'1.Learning-Goals'!$A$3:$B$100,2,FALSE)))"),"")</f>
        <v/>
      </c>
      <c r="AA1619" s="46" t="str">
        <f>IFERROR(__xludf.DUMMYFUNCTION("if(W1619="""","""",if($S1619,""Not aligned w/ a specific learning goal."",W1619&amp;"": ""&amp;vlookup(to_text(W1619),'1.Learning-Goals'!$A$3:$B$100,2,FALSE)))"),"")</f>
        <v/>
      </c>
      <c r="AB1619" s="48"/>
      <c r="AC1619" s="48"/>
      <c r="AD1619" s="48"/>
      <c r="AE1619" s="48"/>
      <c r="AF1619" s="48"/>
      <c r="AG1619" s="48"/>
      <c r="AH1619" s="48"/>
      <c r="AI1619" s="48"/>
    </row>
    <row r="1620" ht="15.75" customHeight="1">
      <c r="A1620" s="41"/>
      <c r="B1620" s="42" t="str">
        <f t="shared" si="1"/>
        <v/>
      </c>
      <c r="C1620" s="52"/>
      <c r="D1620" s="53"/>
      <c r="E1620" s="53"/>
      <c r="F1620" s="52"/>
      <c r="G1620" s="53"/>
      <c r="H1620" s="54"/>
      <c r="I1620" s="53"/>
      <c r="J1620" s="53"/>
      <c r="K1620" s="53"/>
      <c r="L1620" s="53"/>
      <c r="M1620" s="53"/>
      <c r="N1620" s="53"/>
      <c r="O1620" s="52"/>
      <c r="P1620" s="52"/>
      <c r="Q1620" s="52"/>
      <c r="R1620" s="46" t="str">
        <f>IFERROR(__xludf.DUMMYFUNCTION("if(isblank($A1620),"""",REGEXREPLACE($A1620,   "",?(\d),?"",  ""$1""&amp;""-""&amp;$H1620))"),"")</f>
        <v/>
      </c>
      <c r="S1620" s="47" t="b">
        <f t="shared" si="2"/>
        <v>0</v>
      </c>
      <c r="T1620" s="47" t="str">
        <f>IFERROR(__xludf.DUMMYFUNCTION("iferror(split(A1620,"","",TRUE,TRUE),"""")"),"")</f>
        <v/>
      </c>
      <c r="U1620" s="47"/>
      <c r="V1620" s="47"/>
      <c r="W1620" s="47"/>
      <c r="X1620" s="46" t="str">
        <f>IFERROR(__xludf.DUMMYFUNCTION("if(T1620="""","""",if($S1620,""Not aligned w/ a specific learning goal."",T1620&amp;"": ""&amp;vlookup(to_text(T1620),'1.Learning-Goals'!$A$3:$B$100,2,FALSE)))"),"")</f>
        <v/>
      </c>
      <c r="Y1620" s="46" t="str">
        <f>IFERROR(__xludf.DUMMYFUNCTION("if(U1620="""","""",if($S1620,""Not aligned w/ a specific learning goal."",U1620&amp;"": ""&amp;vlookup(to_text(U1620),'1.Learning-Goals'!$A$3:$B$100,2,FALSE)))"),"")</f>
        <v/>
      </c>
      <c r="Z1620" s="46" t="str">
        <f>IFERROR(__xludf.DUMMYFUNCTION("if(V1620="""","""",if($S1620,""Not aligned w/ a specific learning goal."",V1620&amp;"": ""&amp;vlookup(to_text(V1620),'1.Learning-Goals'!$A$3:$B$100,2,FALSE)))"),"")</f>
        <v/>
      </c>
      <c r="AA1620" s="46" t="str">
        <f>IFERROR(__xludf.DUMMYFUNCTION("if(W1620="""","""",if($S1620,""Not aligned w/ a specific learning goal."",W1620&amp;"": ""&amp;vlookup(to_text(W1620),'1.Learning-Goals'!$A$3:$B$100,2,FALSE)))"),"")</f>
        <v/>
      </c>
      <c r="AB1620" s="48"/>
      <c r="AC1620" s="48"/>
      <c r="AD1620" s="48"/>
      <c r="AE1620" s="48"/>
      <c r="AF1620" s="48"/>
      <c r="AG1620" s="48"/>
      <c r="AH1620" s="48"/>
      <c r="AI1620" s="48"/>
    </row>
    <row r="1621" ht="15.75" customHeight="1">
      <c r="A1621" s="41"/>
      <c r="B1621" s="42" t="str">
        <f t="shared" si="1"/>
        <v/>
      </c>
      <c r="C1621" s="52"/>
      <c r="D1621" s="53"/>
      <c r="E1621" s="53"/>
      <c r="F1621" s="52"/>
      <c r="G1621" s="53"/>
      <c r="H1621" s="54"/>
      <c r="I1621" s="53"/>
      <c r="J1621" s="53"/>
      <c r="K1621" s="53"/>
      <c r="L1621" s="53"/>
      <c r="M1621" s="53"/>
      <c r="N1621" s="53"/>
      <c r="O1621" s="52"/>
      <c r="P1621" s="52"/>
      <c r="Q1621" s="52"/>
      <c r="R1621" s="46" t="str">
        <f>IFERROR(__xludf.DUMMYFUNCTION("if(isblank($A1621),"""",REGEXREPLACE($A1621,   "",?(\d),?"",  ""$1""&amp;""-""&amp;$H1621))"),"")</f>
        <v/>
      </c>
      <c r="S1621" s="47" t="b">
        <f t="shared" si="2"/>
        <v>0</v>
      </c>
      <c r="T1621" s="47" t="str">
        <f>IFERROR(__xludf.DUMMYFUNCTION("iferror(split(A1621,"","",TRUE,TRUE),"""")"),"")</f>
        <v/>
      </c>
      <c r="U1621" s="47"/>
      <c r="V1621" s="47"/>
      <c r="W1621" s="47"/>
      <c r="X1621" s="46" t="str">
        <f>IFERROR(__xludf.DUMMYFUNCTION("if(T1621="""","""",if($S1621,""Not aligned w/ a specific learning goal."",T1621&amp;"": ""&amp;vlookup(to_text(T1621),'1.Learning-Goals'!$A$3:$B$100,2,FALSE)))"),"")</f>
        <v/>
      </c>
      <c r="Y1621" s="46" t="str">
        <f>IFERROR(__xludf.DUMMYFUNCTION("if(U1621="""","""",if($S1621,""Not aligned w/ a specific learning goal."",U1621&amp;"": ""&amp;vlookup(to_text(U1621),'1.Learning-Goals'!$A$3:$B$100,2,FALSE)))"),"")</f>
        <v/>
      </c>
      <c r="Z1621" s="46" t="str">
        <f>IFERROR(__xludf.DUMMYFUNCTION("if(V1621="""","""",if($S1621,""Not aligned w/ a specific learning goal."",V1621&amp;"": ""&amp;vlookup(to_text(V1621),'1.Learning-Goals'!$A$3:$B$100,2,FALSE)))"),"")</f>
        <v/>
      </c>
      <c r="AA1621" s="46" t="str">
        <f>IFERROR(__xludf.DUMMYFUNCTION("if(W1621="""","""",if($S1621,""Not aligned w/ a specific learning goal."",W1621&amp;"": ""&amp;vlookup(to_text(W1621),'1.Learning-Goals'!$A$3:$B$100,2,FALSE)))"),"")</f>
        <v/>
      </c>
      <c r="AB1621" s="48"/>
      <c r="AC1621" s="48"/>
      <c r="AD1621" s="48"/>
      <c r="AE1621" s="48"/>
      <c r="AF1621" s="48"/>
      <c r="AG1621" s="48"/>
      <c r="AH1621" s="48"/>
      <c r="AI1621" s="48"/>
    </row>
    <row r="1622" ht="15.75" customHeight="1">
      <c r="A1622" s="41"/>
      <c r="B1622" s="42" t="str">
        <f t="shared" si="1"/>
        <v/>
      </c>
      <c r="C1622" s="52"/>
      <c r="D1622" s="53"/>
      <c r="E1622" s="53"/>
      <c r="F1622" s="52"/>
      <c r="G1622" s="53"/>
      <c r="H1622" s="54"/>
      <c r="I1622" s="53"/>
      <c r="J1622" s="53"/>
      <c r="K1622" s="53"/>
      <c r="L1622" s="53"/>
      <c r="M1622" s="53"/>
      <c r="N1622" s="53"/>
      <c r="O1622" s="52"/>
      <c r="P1622" s="52"/>
      <c r="Q1622" s="52"/>
      <c r="R1622" s="46" t="str">
        <f>IFERROR(__xludf.DUMMYFUNCTION("if(isblank($A1622),"""",REGEXREPLACE($A1622,   "",?(\d),?"",  ""$1""&amp;""-""&amp;$H1622))"),"")</f>
        <v/>
      </c>
      <c r="S1622" s="47" t="b">
        <f t="shared" si="2"/>
        <v>0</v>
      </c>
      <c r="T1622" s="47" t="str">
        <f>IFERROR(__xludf.DUMMYFUNCTION("iferror(split(A1622,"","",TRUE,TRUE),"""")"),"")</f>
        <v/>
      </c>
      <c r="U1622" s="47"/>
      <c r="V1622" s="47"/>
      <c r="W1622" s="47"/>
      <c r="X1622" s="46" t="str">
        <f>IFERROR(__xludf.DUMMYFUNCTION("if(T1622="""","""",if($S1622,""Not aligned w/ a specific learning goal."",T1622&amp;"": ""&amp;vlookup(to_text(T1622),'1.Learning-Goals'!$A$3:$B$100,2,FALSE)))"),"")</f>
        <v/>
      </c>
      <c r="Y1622" s="46" t="str">
        <f>IFERROR(__xludf.DUMMYFUNCTION("if(U1622="""","""",if($S1622,""Not aligned w/ a specific learning goal."",U1622&amp;"": ""&amp;vlookup(to_text(U1622),'1.Learning-Goals'!$A$3:$B$100,2,FALSE)))"),"")</f>
        <v/>
      </c>
      <c r="Z1622" s="46" t="str">
        <f>IFERROR(__xludf.DUMMYFUNCTION("if(V1622="""","""",if($S1622,""Not aligned w/ a specific learning goal."",V1622&amp;"": ""&amp;vlookup(to_text(V1622),'1.Learning-Goals'!$A$3:$B$100,2,FALSE)))"),"")</f>
        <v/>
      </c>
      <c r="AA1622" s="46" t="str">
        <f>IFERROR(__xludf.DUMMYFUNCTION("if(W1622="""","""",if($S1622,""Not aligned w/ a specific learning goal."",W1622&amp;"": ""&amp;vlookup(to_text(W1622),'1.Learning-Goals'!$A$3:$B$100,2,FALSE)))"),"")</f>
        <v/>
      </c>
      <c r="AB1622" s="48"/>
      <c r="AC1622" s="48"/>
      <c r="AD1622" s="48"/>
      <c r="AE1622" s="48"/>
      <c r="AF1622" s="48"/>
      <c r="AG1622" s="48"/>
      <c r="AH1622" s="48"/>
      <c r="AI1622" s="48"/>
    </row>
    <row r="1623" ht="15.75" customHeight="1">
      <c r="A1623" s="41"/>
      <c r="B1623" s="42" t="str">
        <f t="shared" si="1"/>
        <v/>
      </c>
      <c r="C1623" s="52"/>
      <c r="D1623" s="53"/>
      <c r="E1623" s="53"/>
      <c r="F1623" s="52"/>
      <c r="G1623" s="53"/>
      <c r="H1623" s="54"/>
      <c r="I1623" s="53"/>
      <c r="J1623" s="53"/>
      <c r="K1623" s="53"/>
      <c r="L1623" s="53"/>
      <c r="M1623" s="53"/>
      <c r="N1623" s="53"/>
      <c r="O1623" s="52"/>
      <c r="P1623" s="52"/>
      <c r="Q1623" s="52"/>
      <c r="R1623" s="46" t="str">
        <f>IFERROR(__xludf.DUMMYFUNCTION("if(isblank($A1623),"""",REGEXREPLACE($A1623,   "",?(\d),?"",  ""$1""&amp;""-""&amp;$H1623))"),"")</f>
        <v/>
      </c>
      <c r="S1623" s="47" t="b">
        <f t="shared" si="2"/>
        <v>0</v>
      </c>
      <c r="T1623" s="47" t="str">
        <f>IFERROR(__xludf.DUMMYFUNCTION("iferror(split(A1623,"","",TRUE,TRUE),"""")"),"")</f>
        <v/>
      </c>
      <c r="U1623" s="47"/>
      <c r="V1623" s="47"/>
      <c r="W1623" s="47"/>
      <c r="X1623" s="46" t="str">
        <f>IFERROR(__xludf.DUMMYFUNCTION("if(T1623="""","""",if($S1623,""Not aligned w/ a specific learning goal."",T1623&amp;"": ""&amp;vlookup(to_text(T1623),'1.Learning-Goals'!$A$3:$B$100,2,FALSE)))"),"")</f>
        <v/>
      </c>
      <c r="Y1623" s="46" t="str">
        <f>IFERROR(__xludf.DUMMYFUNCTION("if(U1623="""","""",if($S1623,""Not aligned w/ a specific learning goal."",U1623&amp;"": ""&amp;vlookup(to_text(U1623),'1.Learning-Goals'!$A$3:$B$100,2,FALSE)))"),"")</f>
        <v/>
      </c>
      <c r="Z1623" s="46" t="str">
        <f>IFERROR(__xludf.DUMMYFUNCTION("if(V1623="""","""",if($S1623,""Not aligned w/ a specific learning goal."",V1623&amp;"": ""&amp;vlookup(to_text(V1623),'1.Learning-Goals'!$A$3:$B$100,2,FALSE)))"),"")</f>
        <v/>
      </c>
      <c r="AA1623" s="46" t="str">
        <f>IFERROR(__xludf.DUMMYFUNCTION("if(W1623="""","""",if($S1623,""Not aligned w/ a specific learning goal."",W1623&amp;"": ""&amp;vlookup(to_text(W1623),'1.Learning-Goals'!$A$3:$B$100,2,FALSE)))"),"")</f>
        <v/>
      </c>
      <c r="AB1623" s="48"/>
      <c r="AC1623" s="48"/>
      <c r="AD1623" s="48"/>
      <c r="AE1623" s="48"/>
      <c r="AF1623" s="48"/>
      <c r="AG1623" s="48"/>
      <c r="AH1623" s="48"/>
      <c r="AI1623" s="48"/>
    </row>
    <row r="1624" ht="15.75" customHeight="1">
      <c r="A1624" s="41"/>
      <c r="B1624" s="42" t="str">
        <f t="shared" si="1"/>
        <v/>
      </c>
      <c r="C1624" s="52"/>
      <c r="D1624" s="53"/>
      <c r="E1624" s="53"/>
      <c r="F1624" s="52"/>
      <c r="G1624" s="53"/>
      <c r="H1624" s="54"/>
      <c r="I1624" s="53"/>
      <c r="J1624" s="53"/>
      <c r="K1624" s="53"/>
      <c r="L1624" s="53"/>
      <c r="M1624" s="53"/>
      <c r="N1624" s="53"/>
      <c r="O1624" s="52"/>
      <c r="P1624" s="52"/>
      <c r="Q1624" s="52"/>
      <c r="R1624" s="46" t="str">
        <f>IFERROR(__xludf.DUMMYFUNCTION("if(isblank($A1624),"""",REGEXREPLACE($A1624,   "",?(\d),?"",  ""$1""&amp;""-""&amp;$H1624))"),"")</f>
        <v/>
      </c>
      <c r="S1624" s="47" t="b">
        <f t="shared" si="2"/>
        <v>0</v>
      </c>
      <c r="T1624" s="47" t="str">
        <f>IFERROR(__xludf.DUMMYFUNCTION("iferror(split(A1624,"","",TRUE,TRUE),"""")"),"")</f>
        <v/>
      </c>
      <c r="U1624" s="47"/>
      <c r="V1624" s="47"/>
      <c r="W1624" s="47"/>
      <c r="X1624" s="46" t="str">
        <f>IFERROR(__xludf.DUMMYFUNCTION("if(T1624="""","""",if($S1624,""Not aligned w/ a specific learning goal."",T1624&amp;"": ""&amp;vlookup(to_text(T1624),'1.Learning-Goals'!$A$3:$B$100,2,FALSE)))"),"")</f>
        <v/>
      </c>
      <c r="Y1624" s="46" t="str">
        <f>IFERROR(__xludf.DUMMYFUNCTION("if(U1624="""","""",if($S1624,""Not aligned w/ a specific learning goal."",U1624&amp;"": ""&amp;vlookup(to_text(U1624),'1.Learning-Goals'!$A$3:$B$100,2,FALSE)))"),"")</f>
        <v/>
      </c>
      <c r="Z1624" s="46" t="str">
        <f>IFERROR(__xludf.DUMMYFUNCTION("if(V1624="""","""",if($S1624,""Not aligned w/ a specific learning goal."",V1624&amp;"": ""&amp;vlookup(to_text(V1624),'1.Learning-Goals'!$A$3:$B$100,2,FALSE)))"),"")</f>
        <v/>
      </c>
      <c r="AA1624" s="46" t="str">
        <f>IFERROR(__xludf.DUMMYFUNCTION("if(W1624="""","""",if($S1624,""Not aligned w/ a specific learning goal."",W1624&amp;"": ""&amp;vlookup(to_text(W1624),'1.Learning-Goals'!$A$3:$B$100,2,FALSE)))"),"")</f>
        <v/>
      </c>
      <c r="AB1624" s="48"/>
      <c r="AC1624" s="48"/>
      <c r="AD1624" s="48"/>
      <c r="AE1624" s="48"/>
      <c r="AF1624" s="48"/>
      <c r="AG1624" s="48"/>
      <c r="AH1624" s="48"/>
      <c r="AI1624" s="48"/>
    </row>
    <row r="1625" ht="15.75" customHeight="1">
      <c r="A1625" s="41"/>
      <c r="B1625" s="42" t="str">
        <f t="shared" si="1"/>
        <v/>
      </c>
      <c r="C1625" s="52"/>
      <c r="D1625" s="53"/>
      <c r="E1625" s="53"/>
      <c r="F1625" s="52"/>
      <c r="G1625" s="53"/>
      <c r="H1625" s="54"/>
      <c r="I1625" s="53"/>
      <c r="J1625" s="53"/>
      <c r="K1625" s="53"/>
      <c r="L1625" s="53"/>
      <c r="M1625" s="53"/>
      <c r="N1625" s="53"/>
      <c r="O1625" s="52"/>
      <c r="P1625" s="52"/>
      <c r="Q1625" s="52"/>
      <c r="R1625" s="46" t="str">
        <f>IFERROR(__xludf.DUMMYFUNCTION("if(isblank($A1625),"""",REGEXREPLACE($A1625,   "",?(\d),?"",  ""$1""&amp;""-""&amp;$H1625))"),"")</f>
        <v/>
      </c>
      <c r="S1625" s="47" t="b">
        <f t="shared" si="2"/>
        <v>0</v>
      </c>
      <c r="T1625" s="47" t="str">
        <f>IFERROR(__xludf.DUMMYFUNCTION("iferror(split(A1625,"","",TRUE,TRUE),"""")"),"")</f>
        <v/>
      </c>
      <c r="U1625" s="47"/>
      <c r="V1625" s="47"/>
      <c r="W1625" s="47"/>
      <c r="X1625" s="46" t="str">
        <f>IFERROR(__xludf.DUMMYFUNCTION("if(T1625="""","""",if($S1625,""Not aligned w/ a specific learning goal."",T1625&amp;"": ""&amp;vlookup(to_text(T1625),'1.Learning-Goals'!$A$3:$B$100,2,FALSE)))"),"")</f>
        <v/>
      </c>
      <c r="Y1625" s="46" t="str">
        <f>IFERROR(__xludf.DUMMYFUNCTION("if(U1625="""","""",if($S1625,""Not aligned w/ a specific learning goal."",U1625&amp;"": ""&amp;vlookup(to_text(U1625),'1.Learning-Goals'!$A$3:$B$100,2,FALSE)))"),"")</f>
        <v/>
      </c>
      <c r="Z1625" s="46" t="str">
        <f>IFERROR(__xludf.DUMMYFUNCTION("if(V1625="""","""",if($S1625,""Not aligned w/ a specific learning goal."",V1625&amp;"": ""&amp;vlookup(to_text(V1625),'1.Learning-Goals'!$A$3:$B$100,2,FALSE)))"),"")</f>
        <v/>
      </c>
      <c r="AA1625" s="46" t="str">
        <f>IFERROR(__xludf.DUMMYFUNCTION("if(W1625="""","""",if($S1625,""Not aligned w/ a specific learning goal."",W1625&amp;"": ""&amp;vlookup(to_text(W1625),'1.Learning-Goals'!$A$3:$B$100,2,FALSE)))"),"")</f>
        <v/>
      </c>
      <c r="AB1625" s="48"/>
      <c r="AC1625" s="48"/>
      <c r="AD1625" s="48"/>
      <c r="AE1625" s="48"/>
      <c r="AF1625" s="48"/>
      <c r="AG1625" s="48"/>
      <c r="AH1625" s="48"/>
      <c r="AI1625" s="48"/>
    </row>
    <row r="1626" ht="15.75" customHeight="1">
      <c r="A1626" s="41"/>
      <c r="B1626" s="42" t="str">
        <f t="shared" si="1"/>
        <v/>
      </c>
      <c r="C1626" s="52"/>
      <c r="D1626" s="53"/>
      <c r="E1626" s="53"/>
      <c r="F1626" s="52"/>
      <c r="G1626" s="53"/>
      <c r="H1626" s="54"/>
      <c r="I1626" s="53"/>
      <c r="J1626" s="53"/>
      <c r="K1626" s="53"/>
      <c r="L1626" s="53"/>
      <c r="M1626" s="53"/>
      <c r="N1626" s="53"/>
      <c r="O1626" s="52"/>
      <c r="P1626" s="52"/>
      <c r="Q1626" s="52"/>
      <c r="R1626" s="46" t="str">
        <f>IFERROR(__xludf.DUMMYFUNCTION("if(isblank($A1626),"""",REGEXREPLACE($A1626,   "",?(\d),?"",  ""$1""&amp;""-""&amp;$H1626))"),"")</f>
        <v/>
      </c>
      <c r="S1626" s="47" t="b">
        <f t="shared" si="2"/>
        <v>0</v>
      </c>
      <c r="T1626" s="47" t="str">
        <f>IFERROR(__xludf.DUMMYFUNCTION("iferror(split(A1626,"","",TRUE,TRUE),"""")"),"")</f>
        <v/>
      </c>
      <c r="U1626" s="47"/>
      <c r="V1626" s="47"/>
      <c r="W1626" s="47"/>
      <c r="X1626" s="46" t="str">
        <f>IFERROR(__xludf.DUMMYFUNCTION("if(T1626="""","""",if($S1626,""Not aligned w/ a specific learning goal."",T1626&amp;"": ""&amp;vlookup(to_text(T1626),'1.Learning-Goals'!$A$3:$B$100,2,FALSE)))"),"")</f>
        <v/>
      </c>
      <c r="Y1626" s="46" t="str">
        <f>IFERROR(__xludf.DUMMYFUNCTION("if(U1626="""","""",if($S1626,""Not aligned w/ a specific learning goal."",U1626&amp;"": ""&amp;vlookup(to_text(U1626),'1.Learning-Goals'!$A$3:$B$100,2,FALSE)))"),"")</f>
        <v/>
      </c>
      <c r="Z1626" s="46" t="str">
        <f>IFERROR(__xludf.DUMMYFUNCTION("if(V1626="""","""",if($S1626,""Not aligned w/ a specific learning goal."",V1626&amp;"": ""&amp;vlookup(to_text(V1626),'1.Learning-Goals'!$A$3:$B$100,2,FALSE)))"),"")</f>
        <v/>
      </c>
      <c r="AA1626" s="46" t="str">
        <f>IFERROR(__xludf.DUMMYFUNCTION("if(W1626="""","""",if($S1626,""Not aligned w/ a specific learning goal."",W1626&amp;"": ""&amp;vlookup(to_text(W1626),'1.Learning-Goals'!$A$3:$B$100,2,FALSE)))"),"")</f>
        <v/>
      </c>
      <c r="AB1626" s="48"/>
      <c r="AC1626" s="48"/>
      <c r="AD1626" s="48"/>
      <c r="AE1626" s="48"/>
      <c r="AF1626" s="48"/>
      <c r="AG1626" s="48"/>
      <c r="AH1626" s="48"/>
      <c r="AI1626" s="48"/>
    </row>
    <row r="1627" ht="15.75" customHeight="1">
      <c r="A1627" s="41"/>
      <c r="B1627" s="42" t="str">
        <f t="shared" si="1"/>
        <v/>
      </c>
      <c r="C1627" s="52"/>
      <c r="D1627" s="53"/>
      <c r="E1627" s="53"/>
      <c r="F1627" s="52"/>
      <c r="G1627" s="53"/>
      <c r="H1627" s="54"/>
      <c r="I1627" s="53"/>
      <c r="J1627" s="53"/>
      <c r="K1627" s="53"/>
      <c r="L1627" s="53"/>
      <c r="M1627" s="53"/>
      <c r="N1627" s="53"/>
      <c r="O1627" s="52"/>
      <c r="P1627" s="52"/>
      <c r="Q1627" s="52"/>
      <c r="R1627" s="46" t="str">
        <f>IFERROR(__xludf.DUMMYFUNCTION("if(isblank($A1627),"""",REGEXREPLACE($A1627,   "",?(\d),?"",  ""$1""&amp;""-""&amp;$H1627))"),"")</f>
        <v/>
      </c>
      <c r="S1627" s="47" t="b">
        <f t="shared" si="2"/>
        <v>0</v>
      </c>
      <c r="T1627" s="47" t="str">
        <f>IFERROR(__xludf.DUMMYFUNCTION("iferror(split(A1627,"","",TRUE,TRUE),"""")"),"")</f>
        <v/>
      </c>
      <c r="U1627" s="47"/>
      <c r="V1627" s="47"/>
      <c r="W1627" s="47"/>
      <c r="X1627" s="46" t="str">
        <f>IFERROR(__xludf.DUMMYFUNCTION("if(T1627="""","""",if($S1627,""Not aligned w/ a specific learning goal."",T1627&amp;"": ""&amp;vlookup(to_text(T1627),'1.Learning-Goals'!$A$3:$B$100,2,FALSE)))"),"")</f>
        <v/>
      </c>
      <c r="Y1627" s="46" t="str">
        <f>IFERROR(__xludf.DUMMYFUNCTION("if(U1627="""","""",if($S1627,""Not aligned w/ a specific learning goal."",U1627&amp;"": ""&amp;vlookup(to_text(U1627),'1.Learning-Goals'!$A$3:$B$100,2,FALSE)))"),"")</f>
        <v/>
      </c>
      <c r="Z1627" s="46" t="str">
        <f>IFERROR(__xludf.DUMMYFUNCTION("if(V1627="""","""",if($S1627,""Not aligned w/ a specific learning goal."",V1627&amp;"": ""&amp;vlookup(to_text(V1627),'1.Learning-Goals'!$A$3:$B$100,2,FALSE)))"),"")</f>
        <v/>
      </c>
      <c r="AA1627" s="46" t="str">
        <f>IFERROR(__xludf.DUMMYFUNCTION("if(W1627="""","""",if($S1627,""Not aligned w/ a specific learning goal."",W1627&amp;"": ""&amp;vlookup(to_text(W1627),'1.Learning-Goals'!$A$3:$B$100,2,FALSE)))"),"")</f>
        <v/>
      </c>
      <c r="AB1627" s="48"/>
      <c r="AC1627" s="48"/>
      <c r="AD1627" s="48"/>
      <c r="AE1627" s="48"/>
      <c r="AF1627" s="48"/>
      <c r="AG1627" s="48"/>
      <c r="AH1627" s="48"/>
      <c r="AI1627" s="48"/>
    </row>
    <row r="1628" ht="15.75" customHeight="1">
      <c r="A1628" s="41"/>
      <c r="B1628" s="42" t="str">
        <f t="shared" si="1"/>
        <v/>
      </c>
      <c r="C1628" s="52"/>
      <c r="D1628" s="53"/>
      <c r="E1628" s="53"/>
      <c r="F1628" s="52"/>
      <c r="G1628" s="53"/>
      <c r="H1628" s="54"/>
      <c r="I1628" s="53"/>
      <c r="J1628" s="53"/>
      <c r="K1628" s="53"/>
      <c r="L1628" s="53"/>
      <c r="M1628" s="53"/>
      <c r="N1628" s="53"/>
      <c r="O1628" s="52"/>
      <c r="P1628" s="52"/>
      <c r="Q1628" s="52"/>
      <c r="R1628" s="46" t="str">
        <f>IFERROR(__xludf.DUMMYFUNCTION("if(isblank($A1628),"""",REGEXREPLACE($A1628,   "",?(\d),?"",  ""$1""&amp;""-""&amp;$H1628))"),"")</f>
        <v/>
      </c>
      <c r="S1628" s="47" t="b">
        <f t="shared" si="2"/>
        <v>0</v>
      </c>
      <c r="T1628" s="47" t="str">
        <f>IFERROR(__xludf.DUMMYFUNCTION("iferror(split(A1628,"","",TRUE,TRUE),"""")"),"")</f>
        <v/>
      </c>
      <c r="U1628" s="47"/>
      <c r="V1628" s="47"/>
      <c r="W1628" s="47"/>
      <c r="X1628" s="46" t="str">
        <f>IFERROR(__xludf.DUMMYFUNCTION("if(T1628="""","""",if($S1628,""Not aligned w/ a specific learning goal."",T1628&amp;"": ""&amp;vlookup(to_text(T1628),'1.Learning-Goals'!$A$3:$B$100,2,FALSE)))"),"")</f>
        <v/>
      </c>
      <c r="Y1628" s="46" t="str">
        <f>IFERROR(__xludf.DUMMYFUNCTION("if(U1628="""","""",if($S1628,""Not aligned w/ a specific learning goal."",U1628&amp;"": ""&amp;vlookup(to_text(U1628),'1.Learning-Goals'!$A$3:$B$100,2,FALSE)))"),"")</f>
        <v/>
      </c>
      <c r="Z1628" s="46" t="str">
        <f>IFERROR(__xludf.DUMMYFUNCTION("if(V1628="""","""",if($S1628,""Not aligned w/ a specific learning goal."",V1628&amp;"": ""&amp;vlookup(to_text(V1628),'1.Learning-Goals'!$A$3:$B$100,2,FALSE)))"),"")</f>
        <v/>
      </c>
      <c r="AA1628" s="46" t="str">
        <f>IFERROR(__xludf.DUMMYFUNCTION("if(W1628="""","""",if($S1628,""Not aligned w/ a specific learning goal."",W1628&amp;"": ""&amp;vlookup(to_text(W1628),'1.Learning-Goals'!$A$3:$B$100,2,FALSE)))"),"")</f>
        <v/>
      </c>
      <c r="AB1628" s="48"/>
      <c r="AC1628" s="48"/>
      <c r="AD1628" s="48"/>
      <c r="AE1628" s="48"/>
      <c r="AF1628" s="48"/>
      <c r="AG1628" s="48"/>
      <c r="AH1628" s="48"/>
      <c r="AI1628" s="48"/>
    </row>
    <row r="1629" ht="15.75" customHeight="1">
      <c r="A1629" s="41"/>
      <c r="B1629" s="42" t="str">
        <f t="shared" si="1"/>
        <v/>
      </c>
      <c r="C1629" s="52"/>
      <c r="D1629" s="53"/>
      <c r="E1629" s="53"/>
      <c r="F1629" s="52"/>
      <c r="G1629" s="53"/>
      <c r="H1629" s="54"/>
      <c r="I1629" s="53"/>
      <c r="J1629" s="53"/>
      <c r="K1629" s="53"/>
      <c r="L1629" s="53"/>
      <c r="M1629" s="53"/>
      <c r="N1629" s="53"/>
      <c r="O1629" s="52"/>
      <c r="P1629" s="52"/>
      <c r="Q1629" s="52"/>
      <c r="R1629" s="46" t="str">
        <f>IFERROR(__xludf.DUMMYFUNCTION("if(isblank($A1629),"""",REGEXREPLACE($A1629,   "",?(\d),?"",  ""$1""&amp;""-""&amp;$H1629))"),"")</f>
        <v/>
      </c>
      <c r="S1629" s="47" t="b">
        <f t="shared" si="2"/>
        <v>0</v>
      </c>
      <c r="T1629" s="47" t="str">
        <f>IFERROR(__xludf.DUMMYFUNCTION("iferror(split(A1629,"","",TRUE,TRUE),"""")"),"")</f>
        <v/>
      </c>
      <c r="U1629" s="47"/>
      <c r="V1629" s="47"/>
      <c r="W1629" s="47"/>
      <c r="X1629" s="46" t="str">
        <f>IFERROR(__xludf.DUMMYFUNCTION("if(T1629="""","""",if($S1629,""Not aligned w/ a specific learning goal."",T1629&amp;"": ""&amp;vlookup(to_text(T1629),'1.Learning-Goals'!$A$3:$B$100,2,FALSE)))"),"")</f>
        <v/>
      </c>
      <c r="Y1629" s="46" t="str">
        <f>IFERROR(__xludf.DUMMYFUNCTION("if(U1629="""","""",if($S1629,""Not aligned w/ a specific learning goal."",U1629&amp;"": ""&amp;vlookup(to_text(U1629),'1.Learning-Goals'!$A$3:$B$100,2,FALSE)))"),"")</f>
        <v/>
      </c>
      <c r="Z1629" s="46" t="str">
        <f>IFERROR(__xludf.DUMMYFUNCTION("if(V1629="""","""",if($S1629,""Not aligned w/ a specific learning goal."",V1629&amp;"": ""&amp;vlookup(to_text(V1629),'1.Learning-Goals'!$A$3:$B$100,2,FALSE)))"),"")</f>
        <v/>
      </c>
      <c r="AA1629" s="46" t="str">
        <f>IFERROR(__xludf.DUMMYFUNCTION("if(W1629="""","""",if($S1629,""Not aligned w/ a specific learning goal."",W1629&amp;"": ""&amp;vlookup(to_text(W1629),'1.Learning-Goals'!$A$3:$B$100,2,FALSE)))"),"")</f>
        <v/>
      </c>
      <c r="AB1629" s="48"/>
      <c r="AC1629" s="48"/>
      <c r="AD1629" s="48"/>
      <c r="AE1629" s="48"/>
      <c r="AF1629" s="48"/>
      <c r="AG1629" s="48"/>
      <c r="AH1629" s="48"/>
      <c r="AI1629" s="48"/>
    </row>
    <row r="1630" ht="15.75" customHeight="1">
      <c r="A1630" s="41"/>
      <c r="B1630" s="42" t="str">
        <f t="shared" si="1"/>
        <v/>
      </c>
      <c r="C1630" s="52"/>
      <c r="D1630" s="53"/>
      <c r="E1630" s="53"/>
      <c r="F1630" s="52"/>
      <c r="G1630" s="53"/>
      <c r="H1630" s="54"/>
      <c r="I1630" s="53"/>
      <c r="J1630" s="53"/>
      <c r="K1630" s="53"/>
      <c r="L1630" s="53"/>
      <c r="M1630" s="53"/>
      <c r="N1630" s="53"/>
      <c r="O1630" s="52"/>
      <c r="P1630" s="52"/>
      <c r="Q1630" s="52"/>
      <c r="R1630" s="46" t="str">
        <f>IFERROR(__xludf.DUMMYFUNCTION("if(isblank($A1630),"""",REGEXREPLACE($A1630,   "",?(\d),?"",  ""$1""&amp;""-""&amp;$H1630))"),"")</f>
        <v/>
      </c>
      <c r="S1630" s="47" t="b">
        <f t="shared" si="2"/>
        <v>0</v>
      </c>
      <c r="T1630" s="47" t="str">
        <f>IFERROR(__xludf.DUMMYFUNCTION("iferror(split(A1630,"","",TRUE,TRUE),"""")"),"")</f>
        <v/>
      </c>
      <c r="U1630" s="47"/>
      <c r="V1630" s="47"/>
      <c r="W1630" s="47"/>
      <c r="X1630" s="46" t="str">
        <f>IFERROR(__xludf.DUMMYFUNCTION("if(T1630="""","""",if($S1630,""Not aligned w/ a specific learning goal."",T1630&amp;"": ""&amp;vlookup(to_text(T1630),'1.Learning-Goals'!$A$3:$B$100,2,FALSE)))"),"")</f>
        <v/>
      </c>
      <c r="Y1630" s="46" t="str">
        <f>IFERROR(__xludf.DUMMYFUNCTION("if(U1630="""","""",if($S1630,""Not aligned w/ a specific learning goal."",U1630&amp;"": ""&amp;vlookup(to_text(U1630),'1.Learning-Goals'!$A$3:$B$100,2,FALSE)))"),"")</f>
        <v/>
      </c>
      <c r="Z1630" s="46" t="str">
        <f>IFERROR(__xludf.DUMMYFUNCTION("if(V1630="""","""",if($S1630,""Not aligned w/ a specific learning goal."",V1630&amp;"": ""&amp;vlookup(to_text(V1630),'1.Learning-Goals'!$A$3:$B$100,2,FALSE)))"),"")</f>
        <v/>
      </c>
      <c r="AA1630" s="46" t="str">
        <f>IFERROR(__xludf.DUMMYFUNCTION("if(W1630="""","""",if($S1630,""Not aligned w/ a specific learning goal."",W1630&amp;"": ""&amp;vlookup(to_text(W1630),'1.Learning-Goals'!$A$3:$B$100,2,FALSE)))"),"")</f>
        <v/>
      </c>
      <c r="AB1630" s="48"/>
      <c r="AC1630" s="48"/>
      <c r="AD1630" s="48"/>
      <c r="AE1630" s="48"/>
      <c r="AF1630" s="48"/>
      <c r="AG1630" s="48"/>
      <c r="AH1630" s="48"/>
      <c r="AI1630" s="48"/>
    </row>
    <row r="1631" ht="15.75" customHeight="1">
      <c r="A1631" s="41"/>
      <c r="B1631" s="42" t="str">
        <f t="shared" si="1"/>
        <v/>
      </c>
      <c r="C1631" s="52"/>
      <c r="D1631" s="53"/>
      <c r="E1631" s="53"/>
      <c r="F1631" s="52"/>
      <c r="G1631" s="53"/>
      <c r="H1631" s="54"/>
      <c r="I1631" s="53"/>
      <c r="J1631" s="53"/>
      <c r="K1631" s="53"/>
      <c r="L1631" s="53"/>
      <c r="M1631" s="53"/>
      <c r="N1631" s="53"/>
      <c r="O1631" s="52"/>
      <c r="P1631" s="52"/>
      <c r="Q1631" s="52"/>
      <c r="R1631" s="46" t="str">
        <f>IFERROR(__xludf.DUMMYFUNCTION("if(isblank($A1631),"""",REGEXREPLACE($A1631,   "",?(\d),?"",  ""$1""&amp;""-""&amp;$H1631))"),"")</f>
        <v/>
      </c>
      <c r="S1631" s="47" t="b">
        <f t="shared" si="2"/>
        <v>0</v>
      </c>
      <c r="T1631" s="47" t="str">
        <f>IFERROR(__xludf.DUMMYFUNCTION("iferror(split(A1631,"","",TRUE,TRUE),"""")"),"")</f>
        <v/>
      </c>
      <c r="U1631" s="47"/>
      <c r="V1631" s="47"/>
      <c r="W1631" s="47"/>
      <c r="X1631" s="46" t="str">
        <f>IFERROR(__xludf.DUMMYFUNCTION("if(T1631="""","""",if($S1631,""Not aligned w/ a specific learning goal."",T1631&amp;"": ""&amp;vlookup(to_text(T1631),'1.Learning-Goals'!$A$3:$B$100,2,FALSE)))"),"")</f>
        <v/>
      </c>
      <c r="Y1631" s="46" t="str">
        <f>IFERROR(__xludf.DUMMYFUNCTION("if(U1631="""","""",if($S1631,""Not aligned w/ a specific learning goal."",U1631&amp;"": ""&amp;vlookup(to_text(U1631),'1.Learning-Goals'!$A$3:$B$100,2,FALSE)))"),"")</f>
        <v/>
      </c>
      <c r="Z1631" s="46" t="str">
        <f>IFERROR(__xludf.DUMMYFUNCTION("if(V1631="""","""",if($S1631,""Not aligned w/ a specific learning goal."",V1631&amp;"": ""&amp;vlookup(to_text(V1631),'1.Learning-Goals'!$A$3:$B$100,2,FALSE)))"),"")</f>
        <v/>
      </c>
      <c r="AA1631" s="46" t="str">
        <f>IFERROR(__xludf.DUMMYFUNCTION("if(W1631="""","""",if($S1631,""Not aligned w/ a specific learning goal."",W1631&amp;"": ""&amp;vlookup(to_text(W1631),'1.Learning-Goals'!$A$3:$B$100,2,FALSE)))"),"")</f>
        <v/>
      </c>
      <c r="AB1631" s="48"/>
      <c r="AC1631" s="48"/>
      <c r="AD1631" s="48"/>
      <c r="AE1631" s="48"/>
      <c r="AF1631" s="48"/>
      <c r="AG1631" s="48"/>
      <c r="AH1631" s="48"/>
      <c r="AI1631" s="48"/>
    </row>
    <row r="1632" ht="15.75" customHeight="1">
      <c r="A1632" s="41"/>
      <c r="B1632" s="42" t="str">
        <f t="shared" si="1"/>
        <v/>
      </c>
      <c r="C1632" s="52"/>
      <c r="D1632" s="53"/>
      <c r="E1632" s="53"/>
      <c r="F1632" s="52"/>
      <c r="G1632" s="53"/>
      <c r="H1632" s="54"/>
      <c r="I1632" s="53"/>
      <c r="J1632" s="53"/>
      <c r="K1632" s="53"/>
      <c r="L1632" s="53"/>
      <c r="M1632" s="53"/>
      <c r="N1632" s="53"/>
      <c r="O1632" s="52"/>
      <c r="P1632" s="52"/>
      <c r="Q1632" s="52"/>
      <c r="R1632" s="46" t="str">
        <f>IFERROR(__xludf.DUMMYFUNCTION("if(isblank($A1632),"""",REGEXREPLACE($A1632,   "",?(\d),?"",  ""$1""&amp;""-""&amp;$H1632))"),"")</f>
        <v/>
      </c>
      <c r="S1632" s="47" t="b">
        <f t="shared" si="2"/>
        <v>0</v>
      </c>
      <c r="T1632" s="47" t="str">
        <f>IFERROR(__xludf.DUMMYFUNCTION("iferror(split(A1632,"","",TRUE,TRUE),"""")"),"")</f>
        <v/>
      </c>
      <c r="U1632" s="47"/>
      <c r="V1632" s="47"/>
      <c r="W1632" s="47"/>
      <c r="X1632" s="46" t="str">
        <f>IFERROR(__xludf.DUMMYFUNCTION("if(T1632="""","""",if($S1632,""Not aligned w/ a specific learning goal."",T1632&amp;"": ""&amp;vlookup(to_text(T1632),'1.Learning-Goals'!$A$3:$B$100,2,FALSE)))"),"")</f>
        <v/>
      </c>
      <c r="Y1632" s="46" t="str">
        <f>IFERROR(__xludf.DUMMYFUNCTION("if(U1632="""","""",if($S1632,""Not aligned w/ a specific learning goal."",U1632&amp;"": ""&amp;vlookup(to_text(U1632),'1.Learning-Goals'!$A$3:$B$100,2,FALSE)))"),"")</f>
        <v/>
      </c>
      <c r="Z1632" s="46" t="str">
        <f>IFERROR(__xludf.DUMMYFUNCTION("if(V1632="""","""",if($S1632,""Not aligned w/ a specific learning goal."",V1632&amp;"": ""&amp;vlookup(to_text(V1632),'1.Learning-Goals'!$A$3:$B$100,2,FALSE)))"),"")</f>
        <v/>
      </c>
      <c r="AA1632" s="46" t="str">
        <f>IFERROR(__xludf.DUMMYFUNCTION("if(W1632="""","""",if($S1632,""Not aligned w/ a specific learning goal."",W1632&amp;"": ""&amp;vlookup(to_text(W1632),'1.Learning-Goals'!$A$3:$B$100,2,FALSE)))"),"")</f>
        <v/>
      </c>
      <c r="AB1632" s="48"/>
      <c r="AC1632" s="48"/>
      <c r="AD1632" s="48"/>
      <c r="AE1632" s="48"/>
      <c r="AF1632" s="48"/>
      <c r="AG1632" s="48"/>
      <c r="AH1632" s="48"/>
      <c r="AI1632" s="48"/>
    </row>
    <row r="1633" ht="15.75" customHeight="1">
      <c r="A1633" s="41"/>
      <c r="B1633" s="42" t="str">
        <f t="shared" si="1"/>
        <v/>
      </c>
      <c r="C1633" s="52"/>
      <c r="D1633" s="53"/>
      <c r="E1633" s="53"/>
      <c r="F1633" s="52"/>
      <c r="G1633" s="53"/>
      <c r="H1633" s="54"/>
      <c r="I1633" s="53"/>
      <c r="J1633" s="53"/>
      <c r="K1633" s="53"/>
      <c r="L1633" s="53"/>
      <c r="M1633" s="53"/>
      <c r="N1633" s="53"/>
      <c r="O1633" s="52"/>
      <c r="P1633" s="52"/>
      <c r="Q1633" s="52"/>
      <c r="R1633" s="46" t="str">
        <f>IFERROR(__xludf.DUMMYFUNCTION("if(isblank($A1633),"""",REGEXREPLACE($A1633,   "",?(\d),?"",  ""$1""&amp;""-""&amp;$H1633))"),"")</f>
        <v/>
      </c>
      <c r="S1633" s="47" t="b">
        <f t="shared" si="2"/>
        <v>0</v>
      </c>
      <c r="T1633" s="47" t="str">
        <f>IFERROR(__xludf.DUMMYFUNCTION("iferror(split(A1633,"","",TRUE,TRUE),"""")"),"")</f>
        <v/>
      </c>
      <c r="U1633" s="47"/>
      <c r="V1633" s="47"/>
      <c r="W1633" s="47"/>
      <c r="X1633" s="46" t="str">
        <f>IFERROR(__xludf.DUMMYFUNCTION("if(T1633="""","""",if($S1633,""Not aligned w/ a specific learning goal."",T1633&amp;"": ""&amp;vlookup(to_text(T1633),'1.Learning-Goals'!$A$3:$B$100,2,FALSE)))"),"")</f>
        <v/>
      </c>
      <c r="Y1633" s="46" t="str">
        <f>IFERROR(__xludf.DUMMYFUNCTION("if(U1633="""","""",if($S1633,""Not aligned w/ a specific learning goal."",U1633&amp;"": ""&amp;vlookup(to_text(U1633),'1.Learning-Goals'!$A$3:$B$100,2,FALSE)))"),"")</f>
        <v/>
      </c>
      <c r="Z1633" s="46" t="str">
        <f>IFERROR(__xludf.DUMMYFUNCTION("if(V1633="""","""",if($S1633,""Not aligned w/ a specific learning goal."",V1633&amp;"": ""&amp;vlookup(to_text(V1633),'1.Learning-Goals'!$A$3:$B$100,2,FALSE)))"),"")</f>
        <v/>
      </c>
      <c r="AA1633" s="46" t="str">
        <f>IFERROR(__xludf.DUMMYFUNCTION("if(W1633="""","""",if($S1633,""Not aligned w/ a specific learning goal."",W1633&amp;"": ""&amp;vlookup(to_text(W1633),'1.Learning-Goals'!$A$3:$B$100,2,FALSE)))"),"")</f>
        <v/>
      </c>
      <c r="AB1633" s="48"/>
      <c r="AC1633" s="48"/>
      <c r="AD1633" s="48"/>
      <c r="AE1633" s="48"/>
      <c r="AF1633" s="48"/>
      <c r="AG1633" s="48"/>
      <c r="AH1633" s="48"/>
      <c r="AI1633" s="48"/>
    </row>
    <row r="1634" ht="15.75" customHeight="1">
      <c r="A1634" s="41"/>
      <c r="B1634" s="42" t="str">
        <f t="shared" si="1"/>
        <v/>
      </c>
      <c r="C1634" s="52"/>
      <c r="D1634" s="53"/>
      <c r="E1634" s="53"/>
      <c r="F1634" s="52"/>
      <c r="G1634" s="53"/>
      <c r="H1634" s="54"/>
      <c r="I1634" s="53"/>
      <c r="J1634" s="53"/>
      <c r="K1634" s="53"/>
      <c r="L1634" s="53"/>
      <c r="M1634" s="53"/>
      <c r="N1634" s="53"/>
      <c r="O1634" s="52"/>
      <c r="P1634" s="52"/>
      <c r="Q1634" s="52"/>
      <c r="R1634" s="46" t="str">
        <f>IFERROR(__xludf.DUMMYFUNCTION("if(isblank($A1634),"""",REGEXREPLACE($A1634,   "",?(\d),?"",  ""$1""&amp;""-""&amp;$H1634))"),"")</f>
        <v/>
      </c>
      <c r="S1634" s="47" t="b">
        <f t="shared" si="2"/>
        <v>0</v>
      </c>
      <c r="T1634" s="47" t="str">
        <f>IFERROR(__xludf.DUMMYFUNCTION("iferror(split(A1634,"","",TRUE,TRUE),"""")"),"")</f>
        <v/>
      </c>
      <c r="U1634" s="47"/>
      <c r="V1634" s="47"/>
      <c r="W1634" s="47"/>
      <c r="X1634" s="46" t="str">
        <f>IFERROR(__xludf.DUMMYFUNCTION("if(T1634="""","""",if($S1634,""Not aligned w/ a specific learning goal."",T1634&amp;"": ""&amp;vlookup(to_text(T1634),'1.Learning-Goals'!$A$3:$B$100,2,FALSE)))"),"")</f>
        <v/>
      </c>
      <c r="Y1634" s="46" t="str">
        <f>IFERROR(__xludf.DUMMYFUNCTION("if(U1634="""","""",if($S1634,""Not aligned w/ a specific learning goal."",U1634&amp;"": ""&amp;vlookup(to_text(U1634),'1.Learning-Goals'!$A$3:$B$100,2,FALSE)))"),"")</f>
        <v/>
      </c>
      <c r="Z1634" s="46" t="str">
        <f>IFERROR(__xludf.DUMMYFUNCTION("if(V1634="""","""",if($S1634,""Not aligned w/ a specific learning goal."",V1634&amp;"": ""&amp;vlookup(to_text(V1634),'1.Learning-Goals'!$A$3:$B$100,2,FALSE)))"),"")</f>
        <v/>
      </c>
      <c r="AA1634" s="46" t="str">
        <f>IFERROR(__xludf.DUMMYFUNCTION("if(W1634="""","""",if($S1634,""Not aligned w/ a specific learning goal."",W1634&amp;"": ""&amp;vlookup(to_text(W1634),'1.Learning-Goals'!$A$3:$B$100,2,FALSE)))"),"")</f>
        <v/>
      </c>
      <c r="AB1634" s="48"/>
      <c r="AC1634" s="48"/>
      <c r="AD1634" s="48"/>
      <c r="AE1634" s="48"/>
      <c r="AF1634" s="48"/>
      <c r="AG1634" s="48"/>
      <c r="AH1634" s="48"/>
      <c r="AI1634" s="48"/>
    </row>
    <row r="1635" ht="15.75" customHeight="1">
      <c r="A1635" s="41"/>
      <c r="B1635" s="42" t="str">
        <f t="shared" si="1"/>
        <v/>
      </c>
      <c r="C1635" s="52"/>
      <c r="D1635" s="53"/>
      <c r="E1635" s="53"/>
      <c r="F1635" s="52"/>
      <c r="G1635" s="53"/>
      <c r="H1635" s="54"/>
      <c r="I1635" s="53"/>
      <c r="J1635" s="53"/>
      <c r="K1635" s="53"/>
      <c r="L1635" s="53"/>
      <c r="M1635" s="53"/>
      <c r="N1635" s="53"/>
      <c r="O1635" s="52"/>
      <c r="P1635" s="52"/>
      <c r="Q1635" s="52"/>
      <c r="R1635" s="46" t="str">
        <f>IFERROR(__xludf.DUMMYFUNCTION("if(isblank($A1635),"""",REGEXREPLACE($A1635,   "",?(\d),?"",  ""$1""&amp;""-""&amp;$H1635))"),"")</f>
        <v/>
      </c>
      <c r="S1635" s="47" t="b">
        <f t="shared" si="2"/>
        <v>0</v>
      </c>
      <c r="T1635" s="47" t="str">
        <f>IFERROR(__xludf.DUMMYFUNCTION("iferror(split(A1635,"","",TRUE,TRUE),"""")"),"")</f>
        <v/>
      </c>
      <c r="U1635" s="47"/>
      <c r="V1635" s="47"/>
      <c r="W1635" s="47"/>
      <c r="X1635" s="46" t="str">
        <f>IFERROR(__xludf.DUMMYFUNCTION("if(T1635="""","""",if($S1635,""Not aligned w/ a specific learning goal."",T1635&amp;"": ""&amp;vlookup(to_text(T1635),'1.Learning-Goals'!$A$3:$B$100,2,FALSE)))"),"")</f>
        <v/>
      </c>
      <c r="Y1635" s="46" t="str">
        <f>IFERROR(__xludf.DUMMYFUNCTION("if(U1635="""","""",if($S1635,""Not aligned w/ a specific learning goal."",U1635&amp;"": ""&amp;vlookup(to_text(U1635),'1.Learning-Goals'!$A$3:$B$100,2,FALSE)))"),"")</f>
        <v/>
      </c>
      <c r="Z1635" s="46" t="str">
        <f>IFERROR(__xludf.DUMMYFUNCTION("if(V1635="""","""",if($S1635,""Not aligned w/ a specific learning goal."",V1635&amp;"": ""&amp;vlookup(to_text(V1635),'1.Learning-Goals'!$A$3:$B$100,2,FALSE)))"),"")</f>
        <v/>
      </c>
      <c r="AA1635" s="46" t="str">
        <f>IFERROR(__xludf.DUMMYFUNCTION("if(W1635="""","""",if($S1635,""Not aligned w/ a specific learning goal."",W1635&amp;"": ""&amp;vlookup(to_text(W1635),'1.Learning-Goals'!$A$3:$B$100,2,FALSE)))"),"")</f>
        <v/>
      </c>
      <c r="AB1635" s="48"/>
      <c r="AC1635" s="48"/>
      <c r="AD1635" s="48"/>
      <c r="AE1635" s="48"/>
      <c r="AF1635" s="48"/>
      <c r="AG1635" s="48"/>
      <c r="AH1635" s="48"/>
      <c r="AI1635" s="48"/>
    </row>
    <row r="1636" ht="15.75" customHeight="1">
      <c r="A1636" s="41"/>
      <c r="B1636" s="42" t="str">
        <f t="shared" si="1"/>
        <v/>
      </c>
      <c r="C1636" s="52"/>
      <c r="D1636" s="53"/>
      <c r="E1636" s="53"/>
      <c r="F1636" s="52"/>
      <c r="G1636" s="53"/>
      <c r="H1636" s="54"/>
      <c r="I1636" s="53"/>
      <c r="J1636" s="53"/>
      <c r="K1636" s="53"/>
      <c r="L1636" s="53"/>
      <c r="M1636" s="53"/>
      <c r="N1636" s="53"/>
      <c r="O1636" s="52"/>
      <c r="P1636" s="52"/>
      <c r="Q1636" s="52"/>
      <c r="R1636" s="46" t="str">
        <f>IFERROR(__xludf.DUMMYFUNCTION("if(isblank($A1636),"""",REGEXREPLACE($A1636,   "",?(\d),?"",  ""$1""&amp;""-""&amp;$H1636))"),"")</f>
        <v/>
      </c>
      <c r="S1636" s="47" t="b">
        <f t="shared" si="2"/>
        <v>0</v>
      </c>
      <c r="T1636" s="47" t="str">
        <f>IFERROR(__xludf.DUMMYFUNCTION("iferror(split(A1636,"","",TRUE,TRUE),"""")"),"")</f>
        <v/>
      </c>
      <c r="U1636" s="47"/>
      <c r="V1636" s="47"/>
      <c r="W1636" s="47"/>
      <c r="X1636" s="46" t="str">
        <f>IFERROR(__xludf.DUMMYFUNCTION("if(T1636="""","""",if($S1636,""Not aligned w/ a specific learning goal."",T1636&amp;"": ""&amp;vlookup(to_text(T1636),'1.Learning-Goals'!$A$3:$B$100,2,FALSE)))"),"")</f>
        <v/>
      </c>
      <c r="Y1636" s="46" t="str">
        <f>IFERROR(__xludf.DUMMYFUNCTION("if(U1636="""","""",if($S1636,""Not aligned w/ a specific learning goal."",U1636&amp;"": ""&amp;vlookup(to_text(U1636),'1.Learning-Goals'!$A$3:$B$100,2,FALSE)))"),"")</f>
        <v/>
      </c>
      <c r="Z1636" s="46" t="str">
        <f>IFERROR(__xludf.DUMMYFUNCTION("if(V1636="""","""",if($S1636,""Not aligned w/ a specific learning goal."",V1636&amp;"": ""&amp;vlookup(to_text(V1636),'1.Learning-Goals'!$A$3:$B$100,2,FALSE)))"),"")</f>
        <v/>
      </c>
      <c r="AA1636" s="46" t="str">
        <f>IFERROR(__xludf.DUMMYFUNCTION("if(W1636="""","""",if($S1636,""Not aligned w/ a specific learning goal."",W1636&amp;"": ""&amp;vlookup(to_text(W1636),'1.Learning-Goals'!$A$3:$B$100,2,FALSE)))"),"")</f>
        <v/>
      </c>
      <c r="AB1636" s="48"/>
      <c r="AC1636" s="48"/>
      <c r="AD1636" s="48"/>
      <c r="AE1636" s="48"/>
      <c r="AF1636" s="48"/>
      <c r="AG1636" s="48"/>
      <c r="AH1636" s="48"/>
      <c r="AI1636" s="48"/>
    </row>
    <row r="1637" ht="15.75" customHeight="1">
      <c r="A1637" s="41"/>
      <c r="B1637" s="42" t="str">
        <f t="shared" si="1"/>
        <v/>
      </c>
      <c r="C1637" s="52"/>
      <c r="D1637" s="53"/>
      <c r="E1637" s="53"/>
      <c r="F1637" s="52"/>
      <c r="G1637" s="53"/>
      <c r="H1637" s="54"/>
      <c r="I1637" s="53"/>
      <c r="J1637" s="53"/>
      <c r="K1637" s="53"/>
      <c r="L1637" s="53"/>
      <c r="M1637" s="53"/>
      <c r="N1637" s="53"/>
      <c r="O1637" s="52"/>
      <c r="P1637" s="52"/>
      <c r="Q1637" s="52"/>
      <c r="R1637" s="46" t="str">
        <f>IFERROR(__xludf.DUMMYFUNCTION("if(isblank($A1637),"""",REGEXREPLACE($A1637,   "",?(\d),?"",  ""$1""&amp;""-""&amp;$H1637))"),"")</f>
        <v/>
      </c>
      <c r="S1637" s="47" t="b">
        <f t="shared" si="2"/>
        <v>0</v>
      </c>
      <c r="T1637" s="47" t="str">
        <f>IFERROR(__xludf.DUMMYFUNCTION("iferror(split(A1637,"","",TRUE,TRUE),"""")"),"")</f>
        <v/>
      </c>
      <c r="U1637" s="47"/>
      <c r="V1637" s="47"/>
      <c r="W1637" s="47"/>
      <c r="X1637" s="46" t="str">
        <f>IFERROR(__xludf.DUMMYFUNCTION("if(T1637="""","""",if($S1637,""Not aligned w/ a specific learning goal."",T1637&amp;"": ""&amp;vlookup(to_text(T1637),'1.Learning-Goals'!$A$3:$B$100,2,FALSE)))"),"")</f>
        <v/>
      </c>
      <c r="Y1637" s="46" t="str">
        <f>IFERROR(__xludf.DUMMYFUNCTION("if(U1637="""","""",if($S1637,""Not aligned w/ a specific learning goal."",U1637&amp;"": ""&amp;vlookup(to_text(U1637),'1.Learning-Goals'!$A$3:$B$100,2,FALSE)))"),"")</f>
        <v/>
      </c>
      <c r="Z1637" s="46" t="str">
        <f>IFERROR(__xludf.DUMMYFUNCTION("if(V1637="""","""",if($S1637,""Not aligned w/ a specific learning goal."",V1637&amp;"": ""&amp;vlookup(to_text(V1637),'1.Learning-Goals'!$A$3:$B$100,2,FALSE)))"),"")</f>
        <v/>
      </c>
      <c r="AA1637" s="46" t="str">
        <f>IFERROR(__xludf.DUMMYFUNCTION("if(W1637="""","""",if($S1637,""Not aligned w/ a specific learning goal."",W1637&amp;"": ""&amp;vlookup(to_text(W1637),'1.Learning-Goals'!$A$3:$B$100,2,FALSE)))"),"")</f>
        <v/>
      </c>
      <c r="AB1637" s="48"/>
      <c r="AC1637" s="48"/>
      <c r="AD1637" s="48"/>
      <c r="AE1637" s="48"/>
      <c r="AF1637" s="48"/>
      <c r="AG1637" s="48"/>
      <c r="AH1637" s="48"/>
      <c r="AI1637" s="48"/>
    </row>
    <row r="1638" ht="15.75" customHeight="1">
      <c r="A1638" s="41"/>
      <c r="B1638" s="42" t="str">
        <f t="shared" si="1"/>
        <v/>
      </c>
      <c r="C1638" s="52"/>
      <c r="D1638" s="53"/>
      <c r="E1638" s="53"/>
      <c r="F1638" s="52"/>
      <c r="G1638" s="53"/>
      <c r="H1638" s="54"/>
      <c r="I1638" s="53"/>
      <c r="J1638" s="53"/>
      <c r="K1638" s="53"/>
      <c r="L1638" s="53"/>
      <c r="M1638" s="53"/>
      <c r="N1638" s="53"/>
      <c r="O1638" s="52"/>
      <c r="P1638" s="52"/>
      <c r="Q1638" s="52"/>
      <c r="R1638" s="46" t="str">
        <f>IFERROR(__xludf.DUMMYFUNCTION("if(isblank($A1638),"""",REGEXREPLACE($A1638,   "",?(\d),?"",  ""$1""&amp;""-""&amp;$H1638))"),"")</f>
        <v/>
      </c>
      <c r="S1638" s="47" t="b">
        <f t="shared" si="2"/>
        <v>0</v>
      </c>
      <c r="T1638" s="47" t="str">
        <f>IFERROR(__xludf.DUMMYFUNCTION("iferror(split(A1638,"","",TRUE,TRUE),"""")"),"")</f>
        <v/>
      </c>
      <c r="U1638" s="47"/>
      <c r="V1638" s="47"/>
      <c r="W1638" s="47"/>
      <c r="X1638" s="46" t="str">
        <f>IFERROR(__xludf.DUMMYFUNCTION("if(T1638="""","""",if($S1638,""Not aligned w/ a specific learning goal."",T1638&amp;"": ""&amp;vlookup(to_text(T1638),'1.Learning-Goals'!$A$3:$B$100,2,FALSE)))"),"")</f>
        <v/>
      </c>
      <c r="Y1638" s="46" t="str">
        <f>IFERROR(__xludf.DUMMYFUNCTION("if(U1638="""","""",if($S1638,""Not aligned w/ a specific learning goal."",U1638&amp;"": ""&amp;vlookup(to_text(U1638),'1.Learning-Goals'!$A$3:$B$100,2,FALSE)))"),"")</f>
        <v/>
      </c>
      <c r="Z1638" s="46" t="str">
        <f>IFERROR(__xludf.DUMMYFUNCTION("if(V1638="""","""",if($S1638,""Not aligned w/ a specific learning goal."",V1638&amp;"": ""&amp;vlookup(to_text(V1638),'1.Learning-Goals'!$A$3:$B$100,2,FALSE)))"),"")</f>
        <v/>
      </c>
      <c r="AA1638" s="46" t="str">
        <f>IFERROR(__xludf.DUMMYFUNCTION("if(W1638="""","""",if($S1638,""Not aligned w/ a specific learning goal."",W1638&amp;"": ""&amp;vlookup(to_text(W1638),'1.Learning-Goals'!$A$3:$B$100,2,FALSE)))"),"")</f>
        <v/>
      </c>
      <c r="AB1638" s="48"/>
      <c r="AC1638" s="48"/>
      <c r="AD1638" s="48"/>
      <c r="AE1638" s="48"/>
      <c r="AF1638" s="48"/>
      <c r="AG1638" s="48"/>
      <c r="AH1638" s="48"/>
      <c r="AI1638" s="48"/>
    </row>
    <row r="1639" ht="15.75" customHeight="1">
      <c r="A1639" s="41"/>
      <c r="B1639" s="42" t="str">
        <f t="shared" si="1"/>
        <v/>
      </c>
      <c r="C1639" s="52"/>
      <c r="D1639" s="53"/>
      <c r="E1639" s="53"/>
      <c r="F1639" s="52"/>
      <c r="G1639" s="53"/>
      <c r="H1639" s="54"/>
      <c r="I1639" s="53"/>
      <c r="J1639" s="53"/>
      <c r="K1639" s="53"/>
      <c r="L1639" s="53"/>
      <c r="M1639" s="53"/>
      <c r="N1639" s="53"/>
      <c r="O1639" s="52"/>
      <c r="P1639" s="52"/>
      <c r="Q1639" s="52"/>
      <c r="R1639" s="46" t="str">
        <f>IFERROR(__xludf.DUMMYFUNCTION("if(isblank($A1639),"""",REGEXREPLACE($A1639,   "",?(\d),?"",  ""$1""&amp;""-""&amp;$H1639))"),"")</f>
        <v/>
      </c>
      <c r="S1639" s="47" t="b">
        <f t="shared" si="2"/>
        <v>0</v>
      </c>
      <c r="T1639" s="47" t="str">
        <f>IFERROR(__xludf.DUMMYFUNCTION("iferror(split(A1639,"","",TRUE,TRUE),"""")"),"")</f>
        <v/>
      </c>
      <c r="U1639" s="47"/>
      <c r="V1639" s="47"/>
      <c r="W1639" s="47"/>
      <c r="X1639" s="46" t="str">
        <f>IFERROR(__xludf.DUMMYFUNCTION("if(T1639="""","""",if($S1639,""Not aligned w/ a specific learning goal."",T1639&amp;"": ""&amp;vlookup(to_text(T1639),'1.Learning-Goals'!$A$3:$B$100,2,FALSE)))"),"")</f>
        <v/>
      </c>
      <c r="Y1639" s="46" t="str">
        <f>IFERROR(__xludf.DUMMYFUNCTION("if(U1639="""","""",if($S1639,""Not aligned w/ a specific learning goal."",U1639&amp;"": ""&amp;vlookup(to_text(U1639),'1.Learning-Goals'!$A$3:$B$100,2,FALSE)))"),"")</f>
        <v/>
      </c>
      <c r="Z1639" s="46" t="str">
        <f>IFERROR(__xludf.DUMMYFUNCTION("if(V1639="""","""",if($S1639,""Not aligned w/ a specific learning goal."",V1639&amp;"": ""&amp;vlookup(to_text(V1639),'1.Learning-Goals'!$A$3:$B$100,2,FALSE)))"),"")</f>
        <v/>
      </c>
      <c r="AA1639" s="46" t="str">
        <f>IFERROR(__xludf.DUMMYFUNCTION("if(W1639="""","""",if($S1639,""Not aligned w/ a specific learning goal."",W1639&amp;"": ""&amp;vlookup(to_text(W1639),'1.Learning-Goals'!$A$3:$B$100,2,FALSE)))"),"")</f>
        <v/>
      </c>
      <c r="AB1639" s="48"/>
      <c r="AC1639" s="48"/>
      <c r="AD1639" s="48"/>
      <c r="AE1639" s="48"/>
      <c r="AF1639" s="48"/>
      <c r="AG1639" s="48"/>
      <c r="AH1639" s="48"/>
      <c r="AI1639" s="48"/>
    </row>
    <row r="1640" ht="15.75" customHeight="1">
      <c r="A1640" s="41"/>
      <c r="B1640" s="42" t="str">
        <f t="shared" si="1"/>
        <v/>
      </c>
      <c r="C1640" s="52"/>
      <c r="D1640" s="53"/>
      <c r="E1640" s="53"/>
      <c r="F1640" s="52"/>
      <c r="G1640" s="53"/>
      <c r="H1640" s="54"/>
      <c r="I1640" s="53"/>
      <c r="J1640" s="53"/>
      <c r="K1640" s="53"/>
      <c r="L1640" s="53"/>
      <c r="M1640" s="53"/>
      <c r="N1640" s="53"/>
      <c r="O1640" s="52"/>
      <c r="P1640" s="52"/>
      <c r="Q1640" s="52"/>
      <c r="R1640" s="46" t="str">
        <f>IFERROR(__xludf.DUMMYFUNCTION("if(isblank($A1640),"""",REGEXREPLACE($A1640,   "",?(\d),?"",  ""$1""&amp;""-""&amp;$H1640))"),"")</f>
        <v/>
      </c>
      <c r="S1640" s="47" t="b">
        <f t="shared" si="2"/>
        <v>0</v>
      </c>
      <c r="T1640" s="47" t="str">
        <f>IFERROR(__xludf.DUMMYFUNCTION("iferror(split(A1640,"","",TRUE,TRUE),"""")"),"")</f>
        <v/>
      </c>
      <c r="U1640" s="47"/>
      <c r="V1640" s="47"/>
      <c r="W1640" s="47"/>
      <c r="X1640" s="46" t="str">
        <f>IFERROR(__xludf.DUMMYFUNCTION("if(T1640="""","""",if($S1640,""Not aligned w/ a specific learning goal."",T1640&amp;"": ""&amp;vlookup(to_text(T1640),'1.Learning-Goals'!$A$3:$B$100,2,FALSE)))"),"")</f>
        <v/>
      </c>
      <c r="Y1640" s="46" t="str">
        <f>IFERROR(__xludf.DUMMYFUNCTION("if(U1640="""","""",if($S1640,""Not aligned w/ a specific learning goal."",U1640&amp;"": ""&amp;vlookup(to_text(U1640),'1.Learning-Goals'!$A$3:$B$100,2,FALSE)))"),"")</f>
        <v/>
      </c>
      <c r="Z1640" s="46" t="str">
        <f>IFERROR(__xludf.DUMMYFUNCTION("if(V1640="""","""",if($S1640,""Not aligned w/ a specific learning goal."",V1640&amp;"": ""&amp;vlookup(to_text(V1640),'1.Learning-Goals'!$A$3:$B$100,2,FALSE)))"),"")</f>
        <v/>
      </c>
      <c r="AA1640" s="46" t="str">
        <f>IFERROR(__xludf.DUMMYFUNCTION("if(W1640="""","""",if($S1640,""Not aligned w/ a specific learning goal."",W1640&amp;"": ""&amp;vlookup(to_text(W1640),'1.Learning-Goals'!$A$3:$B$100,2,FALSE)))"),"")</f>
        <v/>
      </c>
      <c r="AB1640" s="48"/>
      <c r="AC1640" s="48"/>
      <c r="AD1640" s="48"/>
      <c r="AE1640" s="48"/>
      <c r="AF1640" s="48"/>
      <c r="AG1640" s="48"/>
      <c r="AH1640" s="48"/>
      <c r="AI1640" s="48"/>
    </row>
    <row r="1641" ht="15.75" customHeight="1">
      <c r="A1641" s="41"/>
      <c r="B1641" s="42" t="str">
        <f t="shared" si="1"/>
        <v/>
      </c>
      <c r="C1641" s="52"/>
      <c r="D1641" s="53"/>
      <c r="E1641" s="53"/>
      <c r="F1641" s="52"/>
      <c r="G1641" s="53"/>
      <c r="H1641" s="54"/>
      <c r="I1641" s="53"/>
      <c r="J1641" s="53"/>
      <c r="K1641" s="53"/>
      <c r="L1641" s="53"/>
      <c r="M1641" s="53"/>
      <c r="N1641" s="53"/>
      <c r="O1641" s="52"/>
      <c r="P1641" s="52"/>
      <c r="Q1641" s="52"/>
      <c r="R1641" s="46" t="str">
        <f>IFERROR(__xludf.DUMMYFUNCTION("if(isblank($A1641),"""",REGEXREPLACE($A1641,   "",?(\d),?"",  ""$1""&amp;""-""&amp;$H1641))"),"")</f>
        <v/>
      </c>
      <c r="S1641" s="47" t="b">
        <f t="shared" si="2"/>
        <v>0</v>
      </c>
      <c r="T1641" s="47" t="str">
        <f>IFERROR(__xludf.DUMMYFUNCTION("iferror(split(A1641,"","",TRUE,TRUE),"""")"),"")</f>
        <v/>
      </c>
      <c r="U1641" s="47"/>
      <c r="V1641" s="47"/>
      <c r="W1641" s="47"/>
      <c r="X1641" s="46" t="str">
        <f>IFERROR(__xludf.DUMMYFUNCTION("if(T1641="""","""",if($S1641,""Not aligned w/ a specific learning goal."",T1641&amp;"": ""&amp;vlookup(to_text(T1641),'1.Learning-Goals'!$A$3:$B$100,2,FALSE)))"),"")</f>
        <v/>
      </c>
      <c r="Y1641" s="46" t="str">
        <f>IFERROR(__xludf.DUMMYFUNCTION("if(U1641="""","""",if($S1641,""Not aligned w/ a specific learning goal."",U1641&amp;"": ""&amp;vlookup(to_text(U1641),'1.Learning-Goals'!$A$3:$B$100,2,FALSE)))"),"")</f>
        <v/>
      </c>
      <c r="Z1641" s="46" t="str">
        <f>IFERROR(__xludf.DUMMYFUNCTION("if(V1641="""","""",if($S1641,""Not aligned w/ a specific learning goal."",V1641&amp;"": ""&amp;vlookup(to_text(V1641),'1.Learning-Goals'!$A$3:$B$100,2,FALSE)))"),"")</f>
        <v/>
      </c>
      <c r="AA1641" s="46" t="str">
        <f>IFERROR(__xludf.DUMMYFUNCTION("if(W1641="""","""",if($S1641,""Not aligned w/ a specific learning goal."",W1641&amp;"": ""&amp;vlookup(to_text(W1641),'1.Learning-Goals'!$A$3:$B$100,2,FALSE)))"),"")</f>
        <v/>
      </c>
      <c r="AB1641" s="48"/>
      <c r="AC1641" s="48"/>
      <c r="AD1641" s="48"/>
      <c r="AE1641" s="48"/>
      <c r="AF1641" s="48"/>
      <c r="AG1641" s="48"/>
      <c r="AH1641" s="48"/>
      <c r="AI1641" s="48"/>
    </row>
    <row r="1642" ht="15.75" customHeight="1">
      <c r="A1642" s="41"/>
      <c r="B1642" s="42" t="str">
        <f t="shared" si="1"/>
        <v/>
      </c>
      <c r="C1642" s="52"/>
      <c r="D1642" s="53"/>
      <c r="E1642" s="53"/>
      <c r="F1642" s="52"/>
      <c r="G1642" s="53"/>
      <c r="H1642" s="54"/>
      <c r="I1642" s="53"/>
      <c r="J1642" s="53"/>
      <c r="K1642" s="53"/>
      <c r="L1642" s="53"/>
      <c r="M1642" s="53"/>
      <c r="N1642" s="53"/>
      <c r="O1642" s="52"/>
      <c r="P1642" s="52"/>
      <c r="Q1642" s="52"/>
      <c r="R1642" s="46" t="str">
        <f>IFERROR(__xludf.DUMMYFUNCTION("if(isblank($A1642),"""",REGEXREPLACE($A1642,   "",?(\d),?"",  ""$1""&amp;""-""&amp;$H1642))"),"")</f>
        <v/>
      </c>
      <c r="S1642" s="47" t="b">
        <f t="shared" si="2"/>
        <v>0</v>
      </c>
      <c r="T1642" s="47" t="str">
        <f>IFERROR(__xludf.DUMMYFUNCTION("iferror(split(A1642,"","",TRUE,TRUE),"""")"),"")</f>
        <v/>
      </c>
      <c r="U1642" s="47"/>
      <c r="V1642" s="47"/>
      <c r="W1642" s="47"/>
      <c r="X1642" s="46" t="str">
        <f>IFERROR(__xludf.DUMMYFUNCTION("if(T1642="""","""",if($S1642,""Not aligned w/ a specific learning goal."",T1642&amp;"": ""&amp;vlookup(to_text(T1642),'1.Learning-Goals'!$A$3:$B$100,2,FALSE)))"),"")</f>
        <v/>
      </c>
      <c r="Y1642" s="46" t="str">
        <f>IFERROR(__xludf.DUMMYFUNCTION("if(U1642="""","""",if($S1642,""Not aligned w/ a specific learning goal."",U1642&amp;"": ""&amp;vlookup(to_text(U1642),'1.Learning-Goals'!$A$3:$B$100,2,FALSE)))"),"")</f>
        <v/>
      </c>
      <c r="Z1642" s="46" t="str">
        <f>IFERROR(__xludf.DUMMYFUNCTION("if(V1642="""","""",if($S1642,""Not aligned w/ a specific learning goal."",V1642&amp;"": ""&amp;vlookup(to_text(V1642),'1.Learning-Goals'!$A$3:$B$100,2,FALSE)))"),"")</f>
        <v/>
      </c>
      <c r="AA1642" s="46" t="str">
        <f>IFERROR(__xludf.DUMMYFUNCTION("if(W1642="""","""",if($S1642,""Not aligned w/ a specific learning goal."",W1642&amp;"": ""&amp;vlookup(to_text(W1642),'1.Learning-Goals'!$A$3:$B$100,2,FALSE)))"),"")</f>
        <v/>
      </c>
      <c r="AB1642" s="48"/>
      <c r="AC1642" s="48"/>
      <c r="AD1642" s="48"/>
      <c r="AE1642" s="48"/>
      <c r="AF1642" s="48"/>
      <c r="AG1642" s="48"/>
      <c r="AH1642" s="48"/>
      <c r="AI1642" s="48"/>
    </row>
    <row r="1643" ht="15.75" customHeight="1">
      <c r="A1643" s="41"/>
      <c r="B1643" s="42" t="str">
        <f t="shared" si="1"/>
        <v/>
      </c>
      <c r="C1643" s="52"/>
      <c r="D1643" s="53"/>
      <c r="E1643" s="53"/>
      <c r="F1643" s="52"/>
      <c r="G1643" s="53"/>
      <c r="H1643" s="54"/>
      <c r="I1643" s="53"/>
      <c r="J1643" s="53"/>
      <c r="K1643" s="53"/>
      <c r="L1643" s="53"/>
      <c r="M1643" s="53"/>
      <c r="N1643" s="53"/>
      <c r="O1643" s="52"/>
      <c r="P1643" s="52"/>
      <c r="Q1643" s="52"/>
      <c r="R1643" s="46" t="str">
        <f>IFERROR(__xludf.DUMMYFUNCTION("if(isblank($A1643),"""",REGEXREPLACE($A1643,   "",?(\d),?"",  ""$1""&amp;""-""&amp;$H1643))"),"")</f>
        <v/>
      </c>
      <c r="S1643" s="47" t="b">
        <f t="shared" si="2"/>
        <v>0</v>
      </c>
      <c r="T1643" s="47" t="str">
        <f>IFERROR(__xludf.DUMMYFUNCTION("iferror(split(A1643,"","",TRUE,TRUE),"""")"),"")</f>
        <v/>
      </c>
      <c r="U1643" s="47"/>
      <c r="V1643" s="47"/>
      <c r="W1643" s="47"/>
      <c r="X1643" s="46" t="str">
        <f>IFERROR(__xludf.DUMMYFUNCTION("if(T1643="""","""",if($S1643,""Not aligned w/ a specific learning goal."",T1643&amp;"": ""&amp;vlookup(to_text(T1643),'1.Learning-Goals'!$A$3:$B$100,2,FALSE)))"),"")</f>
        <v/>
      </c>
      <c r="Y1643" s="46" t="str">
        <f>IFERROR(__xludf.DUMMYFUNCTION("if(U1643="""","""",if($S1643,""Not aligned w/ a specific learning goal."",U1643&amp;"": ""&amp;vlookup(to_text(U1643),'1.Learning-Goals'!$A$3:$B$100,2,FALSE)))"),"")</f>
        <v/>
      </c>
      <c r="Z1643" s="46" t="str">
        <f>IFERROR(__xludf.DUMMYFUNCTION("if(V1643="""","""",if($S1643,""Not aligned w/ a specific learning goal."",V1643&amp;"": ""&amp;vlookup(to_text(V1643),'1.Learning-Goals'!$A$3:$B$100,2,FALSE)))"),"")</f>
        <v/>
      </c>
      <c r="AA1643" s="46" t="str">
        <f>IFERROR(__xludf.DUMMYFUNCTION("if(W1643="""","""",if($S1643,""Not aligned w/ a specific learning goal."",W1643&amp;"": ""&amp;vlookup(to_text(W1643),'1.Learning-Goals'!$A$3:$B$100,2,FALSE)))"),"")</f>
        <v/>
      </c>
      <c r="AB1643" s="48"/>
      <c r="AC1643" s="48"/>
      <c r="AD1643" s="48"/>
      <c r="AE1643" s="48"/>
      <c r="AF1643" s="48"/>
      <c r="AG1643" s="48"/>
      <c r="AH1643" s="48"/>
      <c r="AI1643" s="48"/>
    </row>
    <row r="1644" ht="15.75" customHeight="1">
      <c r="A1644" s="41"/>
      <c r="B1644" s="42" t="str">
        <f t="shared" si="1"/>
        <v/>
      </c>
      <c r="C1644" s="52"/>
      <c r="D1644" s="53"/>
      <c r="E1644" s="53"/>
      <c r="F1644" s="52"/>
      <c r="G1644" s="53"/>
      <c r="H1644" s="54"/>
      <c r="I1644" s="53"/>
      <c r="J1644" s="53"/>
      <c r="K1644" s="53"/>
      <c r="L1644" s="53"/>
      <c r="M1644" s="53"/>
      <c r="N1644" s="53"/>
      <c r="O1644" s="52"/>
      <c r="P1644" s="52"/>
      <c r="Q1644" s="52"/>
      <c r="R1644" s="46" t="str">
        <f>IFERROR(__xludf.DUMMYFUNCTION("if(isblank($A1644),"""",REGEXREPLACE($A1644,   "",?(\d),?"",  ""$1""&amp;""-""&amp;$H1644))"),"")</f>
        <v/>
      </c>
      <c r="S1644" s="47" t="b">
        <f t="shared" si="2"/>
        <v>0</v>
      </c>
      <c r="T1644" s="47" t="str">
        <f>IFERROR(__xludf.DUMMYFUNCTION("iferror(split(A1644,"","",TRUE,TRUE),"""")"),"")</f>
        <v/>
      </c>
      <c r="U1644" s="47"/>
      <c r="V1644" s="47"/>
      <c r="W1644" s="47"/>
      <c r="X1644" s="46" t="str">
        <f>IFERROR(__xludf.DUMMYFUNCTION("if(T1644="""","""",if($S1644,""Not aligned w/ a specific learning goal."",T1644&amp;"": ""&amp;vlookup(to_text(T1644),'1.Learning-Goals'!$A$3:$B$100,2,FALSE)))"),"")</f>
        <v/>
      </c>
      <c r="Y1644" s="46" t="str">
        <f>IFERROR(__xludf.DUMMYFUNCTION("if(U1644="""","""",if($S1644,""Not aligned w/ a specific learning goal."",U1644&amp;"": ""&amp;vlookup(to_text(U1644),'1.Learning-Goals'!$A$3:$B$100,2,FALSE)))"),"")</f>
        <v/>
      </c>
      <c r="Z1644" s="46" t="str">
        <f>IFERROR(__xludf.DUMMYFUNCTION("if(V1644="""","""",if($S1644,""Not aligned w/ a specific learning goal."",V1644&amp;"": ""&amp;vlookup(to_text(V1644),'1.Learning-Goals'!$A$3:$B$100,2,FALSE)))"),"")</f>
        <v/>
      </c>
      <c r="AA1644" s="46" t="str">
        <f>IFERROR(__xludf.DUMMYFUNCTION("if(W1644="""","""",if($S1644,""Not aligned w/ a specific learning goal."",W1644&amp;"": ""&amp;vlookup(to_text(W1644),'1.Learning-Goals'!$A$3:$B$100,2,FALSE)))"),"")</f>
        <v/>
      </c>
      <c r="AB1644" s="48"/>
      <c r="AC1644" s="48"/>
      <c r="AD1644" s="48"/>
      <c r="AE1644" s="48"/>
      <c r="AF1644" s="48"/>
      <c r="AG1644" s="48"/>
      <c r="AH1644" s="48"/>
      <c r="AI1644" s="48"/>
    </row>
    <row r="1645" ht="15.75" customHeight="1">
      <c r="A1645" s="41"/>
      <c r="B1645" s="42" t="str">
        <f t="shared" si="1"/>
        <v/>
      </c>
      <c r="C1645" s="52"/>
      <c r="D1645" s="53"/>
      <c r="E1645" s="53"/>
      <c r="F1645" s="52"/>
      <c r="G1645" s="53"/>
      <c r="H1645" s="54"/>
      <c r="I1645" s="53"/>
      <c r="J1645" s="53"/>
      <c r="K1645" s="53"/>
      <c r="L1645" s="53"/>
      <c r="M1645" s="53"/>
      <c r="N1645" s="53"/>
      <c r="O1645" s="52"/>
      <c r="P1645" s="52"/>
      <c r="Q1645" s="52"/>
      <c r="R1645" s="46" t="str">
        <f>IFERROR(__xludf.DUMMYFUNCTION("if(isblank($A1645),"""",REGEXREPLACE($A1645,   "",?(\d),?"",  ""$1""&amp;""-""&amp;$H1645))"),"")</f>
        <v/>
      </c>
      <c r="S1645" s="47" t="b">
        <f t="shared" si="2"/>
        <v>0</v>
      </c>
      <c r="T1645" s="47" t="str">
        <f>IFERROR(__xludf.DUMMYFUNCTION("iferror(split(A1645,"","",TRUE,TRUE),"""")"),"")</f>
        <v/>
      </c>
      <c r="U1645" s="47"/>
      <c r="V1645" s="47"/>
      <c r="W1645" s="47"/>
      <c r="X1645" s="46" t="str">
        <f>IFERROR(__xludf.DUMMYFUNCTION("if(T1645="""","""",if($S1645,""Not aligned w/ a specific learning goal."",T1645&amp;"": ""&amp;vlookup(to_text(T1645),'1.Learning-Goals'!$A$3:$B$100,2,FALSE)))"),"")</f>
        <v/>
      </c>
      <c r="Y1645" s="46" t="str">
        <f>IFERROR(__xludf.DUMMYFUNCTION("if(U1645="""","""",if($S1645,""Not aligned w/ a specific learning goal."",U1645&amp;"": ""&amp;vlookup(to_text(U1645),'1.Learning-Goals'!$A$3:$B$100,2,FALSE)))"),"")</f>
        <v/>
      </c>
      <c r="Z1645" s="46" t="str">
        <f>IFERROR(__xludf.DUMMYFUNCTION("if(V1645="""","""",if($S1645,""Not aligned w/ a specific learning goal."",V1645&amp;"": ""&amp;vlookup(to_text(V1645),'1.Learning-Goals'!$A$3:$B$100,2,FALSE)))"),"")</f>
        <v/>
      </c>
      <c r="AA1645" s="46" t="str">
        <f>IFERROR(__xludf.DUMMYFUNCTION("if(W1645="""","""",if($S1645,""Not aligned w/ a specific learning goal."",W1645&amp;"": ""&amp;vlookup(to_text(W1645),'1.Learning-Goals'!$A$3:$B$100,2,FALSE)))"),"")</f>
        <v/>
      </c>
      <c r="AB1645" s="48"/>
      <c r="AC1645" s="48"/>
      <c r="AD1645" s="48"/>
      <c r="AE1645" s="48"/>
      <c r="AF1645" s="48"/>
      <c r="AG1645" s="48"/>
      <c r="AH1645" s="48"/>
      <c r="AI1645" s="48"/>
    </row>
    <row r="1646" ht="15.75" customHeight="1">
      <c r="A1646" s="41"/>
      <c r="B1646" s="42" t="str">
        <f t="shared" si="1"/>
        <v/>
      </c>
      <c r="C1646" s="52"/>
      <c r="D1646" s="53"/>
      <c r="E1646" s="53"/>
      <c r="F1646" s="52"/>
      <c r="G1646" s="53"/>
      <c r="H1646" s="54"/>
      <c r="I1646" s="53"/>
      <c r="J1646" s="53"/>
      <c r="K1646" s="53"/>
      <c r="L1646" s="53"/>
      <c r="M1646" s="53"/>
      <c r="N1646" s="53"/>
      <c r="O1646" s="52"/>
      <c r="P1646" s="52"/>
      <c r="Q1646" s="52"/>
      <c r="R1646" s="46" t="str">
        <f>IFERROR(__xludf.DUMMYFUNCTION("if(isblank($A1646),"""",REGEXREPLACE($A1646,   "",?(\d),?"",  ""$1""&amp;""-""&amp;$H1646))"),"")</f>
        <v/>
      </c>
      <c r="S1646" s="47" t="b">
        <f t="shared" si="2"/>
        <v>0</v>
      </c>
      <c r="T1646" s="47" t="str">
        <f>IFERROR(__xludf.DUMMYFUNCTION("iferror(split(A1646,"","",TRUE,TRUE),"""")"),"")</f>
        <v/>
      </c>
      <c r="U1646" s="47"/>
      <c r="V1646" s="47"/>
      <c r="W1646" s="47"/>
      <c r="X1646" s="46" t="str">
        <f>IFERROR(__xludf.DUMMYFUNCTION("if(T1646="""","""",if($S1646,""Not aligned w/ a specific learning goal."",T1646&amp;"": ""&amp;vlookup(to_text(T1646),'1.Learning-Goals'!$A$3:$B$100,2,FALSE)))"),"")</f>
        <v/>
      </c>
      <c r="Y1646" s="46" t="str">
        <f>IFERROR(__xludf.DUMMYFUNCTION("if(U1646="""","""",if($S1646,""Not aligned w/ a specific learning goal."",U1646&amp;"": ""&amp;vlookup(to_text(U1646),'1.Learning-Goals'!$A$3:$B$100,2,FALSE)))"),"")</f>
        <v/>
      </c>
      <c r="Z1646" s="46" t="str">
        <f>IFERROR(__xludf.DUMMYFUNCTION("if(V1646="""","""",if($S1646,""Not aligned w/ a specific learning goal."",V1646&amp;"": ""&amp;vlookup(to_text(V1646),'1.Learning-Goals'!$A$3:$B$100,2,FALSE)))"),"")</f>
        <v/>
      </c>
      <c r="AA1646" s="46" t="str">
        <f>IFERROR(__xludf.DUMMYFUNCTION("if(W1646="""","""",if($S1646,""Not aligned w/ a specific learning goal."",W1646&amp;"": ""&amp;vlookup(to_text(W1646),'1.Learning-Goals'!$A$3:$B$100,2,FALSE)))"),"")</f>
        <v/>
      </c>
      <c r="AB1646" s="48"/>
      <c r="AC1646" s="48"/>
      <c r="AD1646" s="48"/>
      <c r="AE1646" s="48"/>
      <c r="AF1646" s="48"/>
      <c r="AG1646" s="48"/>
      <c r="AH1646" s="48"/>
      <c r="AI1646" s="48"/>
    </row>
    <row r="1647" ht="15.75" customHeight="1">
      <c r="A1647" s="41"/>
      <c r="B1647" s="42" t="str">
        <f t="shared" si="1"/>
        <v/>
      </c>
      <c r="C1647" s="52"/>
      <c r="D1647" s="53"/>
      <c r="E1647" s="53"/>
      <c r="F1647" s="52"/>
      <c r="G1647" s="53"/>
      <c r="H1647" s="54"/>
      <c r="I1647" s="53"/>
      <c r="J1647" s="53"/>
      <c r="K1647" s="53"/>
      <c r="L1647" s="53"/>
      <c r="M1647" s="53"/>
      <c r="N1647" s="53"/>
      <c r="O1647" s="52"/>
      <c r="P1647" s="52"/>
      <c r="Q1647" s="52"/>
      <c r="R1647" s="46" t="str">
        <f>IFERROR(__xludf.DUMMYFUNCTION("if(isblank($A1647),"""",REGEXREPLACE($A1647,   "",?(\d),?"",  ""$1""&amp;""-""&amp;$H1647))"),"")</f>
        <v/>
      </c>
      <c r="S1647" s="47" t="b">
        <f t="shared" si="2"/>
        <v>0</v>
      </c>
      <c r="T1647" s="47" t="str">
        <f>IFERROR(__xludf.DUMMYFUNCTION("iferror(split(A1647,"","",TRUE,TRUE),"""")"),"")</f>
        <v/>
      </c>
      <c r="U1647" s="47"/>
      <c r="V1647" s="47"/>
      <c r="W1647" s="47"/>
      <c r="X1647" s="46" t="str">
        <f>IFERROR(__xludf.DUMMYFUNCTION("if(T1647="""","""",if($S1647,""Not aligned w/ a specific learning goal."",T1647&amp;"": ""&amp;vlookup(to_text(T1647),'1.Learning-Goals'!$A$3:$B$100,2,FALSE)))"),"")</f>
        <v/>
      </c>
      <c r="Y1647" s="46" t="str">
        <f>IFERROR(__xludf.DUMMYFUNCTION("if(U1647="""","""",if($S1647,""Not aligned w/ a specific learning goal."",U1647&amp;"": ""&amp;vlookup(to_text(U1647),'1.Learning-Goals'!$A$3:$B$100,2,FALSE)))"),"")</f>
        <v/>
      </c>
      <c r="Z1647" s="46" t="str">
        <f>IFERROR(__xludf.DUMMYFUNCTION("if(V1647="""","""",if($S1647,""Not aligned w/ a specific learning goal."",V1647&amp;"": ""&amp;vlookup(to_text(V1647),'1.Learning-Goals'!$A$3:$B$100,2,FALSE)))"),"")</f>
        <v/>
      </c>
      <c r="AA1647" s="46" t="str">
        <f>IFERROR(__xludf.DUMMYFUNCTION("if(W1647="""","""",if($S1647,""Not aligned w/ a specific learning goal."",W1647&amp;"": ""&amp;vlookup(to_text(W1647),'1.Learning-Goals'!$A$3:$B$100,2,FALSE)))"),"")</f>
        <v/>
      </c>
      <c r="AB1647" s="48"/>
      <c r="AC1647" s="48"/>
      <c r="AD1647" s="48"/>
      <c r="AE1647" s="48"/>
      <c r="AF1647" s="48"/>
      <c r="AG1647" s="48"/>
      <c r="AH1647" s="48"/>
      <c r="AI1647" s="48"/>
    </row>
    <row r="1648" ht="15.75" customHeight="1">
      <c r="A1648" s="41"/>
      <c r="B1648" s="42" t="str">
        <f t="shared" si="1"/>
        <v/>
      </c>
      <c r="C1648" s="52"/>
      <c r="D1648" s="53"/>
      <c r="E1648" s="53"/>
      <c r="F1648" s="52"/>
      <c r="G1648" s="53"/>
      <c r="H1648" s="54"/>
      <c r="I1648" s="53"/>
      <c r="J1648" s="53"/>
      <c r="K1648" s="53"/>
      <c r="L1648" s="53"/>
      <c r="M1648" s="53"/>
      <c r="N1648" s="53"/>
      <c r="O1648" s="52"/>
      <c r="P1648" s="52"/>
      <c r="Q1648" s="52"/>
      <c r="R1648" s="46" t="str">
        <f>IFERROR(__xludf.DUMMYFUNCTION("if(isblank($A1648),"""",REGEXREPLACE($A1648,   "",?(\d),?"",  ""$1""&amp;""-""&amp;$H1648))"),"")</f>
        <v/>
      </c>
      <c r="S1648" s="47" t="b">
        <f t="shared" si="2"/>
        <v>0</v>
      </c>
      <c r="T1648" s="47" t="str">
        <f>IFERROR(__xludf.DUMMYFUNCTION("iferror(split(A1648,"","",TRUE,TRUE),"""")"),"")</f>
        <v/>
      </c>
      <c r="U1648" s="47"/>
      <c r="V1648" s="47"/>
      <c r="W1648" s="47"/>
      <c r="X1648" s="46" t="str">
        <f>IFERROR(__xludf.DUMMYFUNCTION("if(T1648="""","""",if($S1648,""Not aligned w/ a specific learning goal."",T1648&amp;"": ""&amp;vlookup(to_text(T1648),'1.Learning-Goals'!$A$3:$B$100,2,FALSE)))"),"")</f>
        <v/>
      </c>
      <c r="Y1648" s="46" t="str">
        <f>IFERROR(__xludf.DUMMYFUNCTION("if(U1648="""","""",if($S1648,""Not aligned w/ a specific learning goal."",U1648&amp;"": ""&amp;vlookup(to_text(U1648),'1.Learning-Goals'!$A$3:$B$100,2,FALSE)))"),"")</f>
        <v/>
      </c>
      <c r="Z1648" s="46" t="str">
        <f>IFERROR(__xludf.DUMMYFUNCTION("if(V1648="""","""",if($S1648,""Not aligned w/ a specific learning goal."",V1648&amp;"": ""&amp;vlookup(to_text(V1648),'1.Learning-Goals'!$A$3:$B$100,2,FALSE)))"),"")</f>
        <v/>
      </c>
      <c r="AA1648" s="46" t="str">
        <f>IFERROR(__xludf.DUMMYFUNCTION("if(W1648="""","""",if($S1648,""Not aligned w/ a specific learning goal."",W1648&amp;"": ""&amp;vlookup(to_text(W1648),'1.Learning-Goals'!$A$3:$B$100,2,FALSE)))"),"")</f>
        <v/>
      </c>
      <c r="AB1648" s="48"/>
      <c r="AC1648" s="48"/>
      <c r="AD1648" s="48"/>
      <c r="AE1648" s="48"/>
      <c r="AF1648" s="48"/>
      <c r="AG1648" s="48"/>
      <c r="AH1648" s="48"/>
      <c r="AI1648" s="48"/>
    </row>
    <row r="1649" ht="15.75" customHeight="1">
      <c r="A1649" s="41"/>
      <c r="B1649" s="42" t="str">
        <f t="shared" si="1"/>
        <v/>
      </c>
      <c r="C1649" s="52"/>
      <c r="D1649" s="53"/>
      <c r="E1649" s="53"/>
      <c r="F1649" s="52"/>
      <c r="G1649" s="53"/>
      <c r="H1649" s="54"/>
      <c r="I1649" s="53"/>
      <c r="J1649" s="53"/>
      <c r="K1649" s="53"/>
      <c r="L1649" s="53"/>
      <c r="M1649" s="53"/>
      <c r="N1649" s="53"/>
      <c r="O1649" s="52"/>
      <c r="P1649" s="52"/>
      <c r="Q1649" s="52"/>
      <c r="R1649" s="46" t="str">
        <f>IFERROR(__xludf.DUMMYFUNCTION("if(isblank($A1649),"""",REGEXREPLACE($A1649,   "",?(\d),?"",  ""$1""&amp;""-""&amp;$H1649))"),"")</f>
        <v/>
      </c>
      <c r="S1649" s="47" t="b">
        <f t="shared" si="2"/>
        <v>0</v>
      </c>
      <c r="T1649" s="47" t="str">
        <f>IFERROR(__xludf.DUMMYFUNCTION("iferror(split(A1649,"","",TRUE,TRUE),"""")"),"")</f>
        <v/>
      </c>
      <c r="U1649" s="47"/>
      <c r="V1649" s="47"/>
      <c r="W1649" s="47"/>
      <c r="X1649" s="46" t="str">
        <f>IFERROR(__xludf.DUMMYFUNCTION("if(T1649="""","""",if($S1649,""Not aligned w/ a specific learning goal."",T1649&amp;"": ""&amp;vlookup(to_text(T1649),'1.Learning-Goals'!$A$3:$B$100,2,FALSE)))"),"")</f>
        <v/>
      </c>
      <c r="Y1649" s="46" t="str">
        <f>IFERROR(__xludf.DUMMYFUNCTION("if(U1649="""","""",if($S1649,""Not aligned w/ a specific learning goal."",U1649&amp;"": ""&amp;vlookup(to_text(U1649),'1.Learning-Goals'!$A$3:$B$100,2,FALSE)))"),"")</f>
        <v/>
      </c>
      <c r="Z1649" s="46" t="str">
        <f>IFERROR(__xludf.DUMMYFUNCTION("if(V1649="""","""",if($S1649,""Not aligned w/ a specific learning goal."",V1649&amp;"": ""&amp;vlookup(to_text(V1649),'1.Learning-Goals'!$A$3:$B$100,2,FALSE)))"),"")</f>
        <v/>
      </c>
      <c r="AA1649" s="46" t="str">
        <f>IFERROR(__xludf.DUMMYFUNCTION("if(W1649="""","""",if($S1649,""Not aligned w/ a specific learning goal."",W1649&amp;"": ""&amp;vlookup(to_text(W1649),'1.Learning-Goals'!$A$3:$B$100,2,FALSE)))"),"")</f>
        <v/>
      </c>
      <c r="AB1649" s="48"/>
      <c r="AC1649" s="48"/>
      <c r="AD1649" s="48"/>
      <c r="AE1649" s="48"/>
      <c r="AF1649" s="48"/>
      <c r="AG1649" s="48"/>
      <c r="AH1649" s="48"/>
      <c r="AI1649" s="48"/>
    </row>
    <row r="1650" ht="15.75" customHeight="1">
      <c r="A1650" s="41"/>
      <c r="B1650" s="42" t="str">
        <f t="shared" si="1"/>
        <v/>
      </c>
      <c r="C1650" s="52"/>
      <c r="D1650" s="53"/>
      <c r="E1650" s="53"/>
      <c r="F1650" s="52"/>
      <c r="G1650" s="53"/>
      <c r="H1650" s="54"/>
      <c r="I1650" s="53"/>
      <c r="J1650" s="53"/>
      <c r="K1650" s="53"/>
      <c r="L1650" s="53"/>
      <c r="M1650" s="53"/>
      <c r="N1650" s="53"/>
      <c r="O1650" s="52"/>
      <c r="P1650" s="52"/>
      <c r="Q1650" s="52"/>
      <c r="R1650" s="46" t="str">
        <f>IFERROR(__xludf.DUMMYFUNCTION("if(isblank($A1650),"""",REGEXREPLACE($A1650,   "",?(\d),?"",  ""$1""&amp;""-""&amp;$H1650))"),"")</f>
        <v/>
      </c>
      <c r="S1650" s="47" t="b">
        <f t="shared" si="2"/>
        <v>0</v>
      </c>
      <c r="T1650" s="47" t="str">
        <f>IFERROR(__xludf.DUMMYFUNCTION("iferror(split(A1650,"","",TRUE,TRUE),"""")"),"")</f>
        <v/>
      </c>
      <c r="U1650" s="47"/>
      <c r="V1650" s="47"/>
      <c r="W1650" s="47"/>
      <c r="X1650" s="46" t="str">
        <f>IFERROR(__xludf.DUMMYFUNCTION("if(T1650="""","""",if($S1650,""Not aligned w/ a specific learning goal."",T1650&amp;"": ""&amp;vlookup(to_text(T1650),'1.Learning-Goals'!$A$3:$B$100,2,FALSE)))"),"")</f>
        <v/>
      </c>
      <c r="Y1650" s="46" t="str">
        <f>IFERROR(__xludf.DUMMYFUNCTION("if(U1650="""","""",if($S1650,""Not aligned w/ a specific learning goal."",U1650&amp;"": ""&amp;vlookup(to_text(U1650),'1.Learning-Goals'!$A$3:$B$100,2,FALSE)))"),"")</f>
        <v/>
      </c>
      <c r="Z1650" s="46" t="str">
        <f>IFERROR(__xludf.DUMMYFUNCTION("if(V1650="""","""",if($S1650,""Not aligned w/ a specific learning goal."",V1650&amp;"": ""&amp;vlookup(to_text(V1650),'1.Learning-Goals'!$A$3:$B$100,2,FALSE)))"),"")</f>
        <v/>
      </c>
      <c r="AA1650" s="46" t="str">
        <f>IFERROR(__xludf.DUMMYFUNCTION("if(W1650="""","""",if($S1650,""Not aligned w/ a specific learning goal."",W1650&amp;"": ""&amp;vlookup(to_text(W1650),'1.Learning-Goals'!$A$3:$B$100,2,FALSE)))"),"")</f>
        <v/>
      </c>
      <c r="AB1650" s="48"/>
      <c r="AC1650" s="48"/>
      <c r="AD1650" s="48"/>
      <c r="AE1650" s="48"/>
      <c r="AF1650" s="48"/>
      <c r="AG1650" s="48"/>
      <c r="AH1650" s="48"/>
      <c r="AI1650" s="48"/>
    </row>
    <row r="1651" ht="15.75" customHeight="1">
      <c r="A1651" s="41"/>
      <c r="B1651" s="42" t="str">
        <f t="shared" si="1"/>
        <v/>
      </c>
      <c r="C1651" s="52"/>
      <c r="D1651" s="53"/>
      <c r="E1651" s="53"/>
      <c r="F1651" s="52"/>
      <c r="G1651" s="53"/>
      <c r="H1651" s="54"/>
      <c r="I1651" s="53"/>
      <c r="J1651" s="53"/>
      <c r="K1651" s="53"/>
      <c r="L1651" s="53"/>
      <c r="M1651" s="53"/>
      <c r="N1651" s="53"/>
      <c r="O1651" s="52"/>
      <c r="P1651" s="52"/>
      <c r="Q1651" s="52"/>
      <c r="R1651" s="46" t="str">
        <f>IFERROR(__xludf.DUMMYFUNCTION("if(isblank($A1651),"""",REGEXREPLACE($A1651,   "",?(\d),?"",  ""$1""&amp;""-""&amp;$H1651))"),"")</f>
        <v/>
      </c>
      <c r="S1651" s="47" t="b">
        <f t="shared" si="2"/>
        <v>0</v>
      </c>
      <c r="T1651" s="47" t="str">
        <f>IFERROR(__xludf.DUMMYFUNCTION("iferror(split(A1651,"","",TRUE,TRUE),"""")"),"")</f>
        <v/>
      </c>
      <c r="U1651" s="47"/>
      <c r="V1651" s="47"/>
      <c r="W1651" s="47"/>
      <c r="X1651" s="46" t="str">
        <f>IFERROR(__xludf.DUMMYFUNCTION("if(T1651="""","""",if($S1651,""Not aligned w/ a specific learning goal."",T1651&amp;"": ""&amp;vlookup(to_text(T1651),'1.Learning-Goals'!$A$3:$B$100,2,FALSE)))"),"")</f>
        <v/>
      </c>
      <c r="Y1651" s="46" t="str">
        <f>IFERROR(__xludf.DUMMYFUNCTION("if(U1651="""","""",if($S1651,""Not aligned w/ a specific learning goal."",U1651&amp;"": ""&amp;vlookup(to_text(U1651),'1.Learning-Goals'!$A$3:$B$100,2,FALSE)))"),"")</f>
        <v/>
      </c>
      <c r="Z1651" s="46" t="str">
        <f>IFERROR(__xludf.DUMMYFUNCTION("if(V1651="""","""",if($S1651,""Not aligned w/ a specific learning goal."",V1651&amp;"": ""&amp;vlookup(to_text(V1651),'1.Learning-Goals'!$A$3:$B$100,2,FALSE)))"),"")</f>
        <v/>
      </c>
      <c r="AA1651" s="46" t="str">
        <f>IFERROR(__xludf.DUMMYFUNCTION("if(W1651="""","""",if($S1651,""Not aligned w/ a specific learning goal."",W1651&amp;"": ""&amp;vlookup(to_text(W1651),'1.Learning-Goals'!$A$3:$B$100,2,FALSE)))"),"")</f>
        <v/>
      </c>
      <c r="AB1651" s="48"/>
      <c r="AC1651" s="48"/>
      <c r="AD1651" s="48"/>
      <c r="AE1651" s="48"/>
      <c r="AF1651" s="48"/>
      <c r="AG1651" s="48"/>
      <c r="AH1651" s="48"/>
      <c r="AI1651" s="48"/>
    </row>
    <row r="1652" ht="15.75" customHeight="1">
      <c r="A1652" s="41"/>
      <c r="B1652" s="42" t="str">
        <f t="shared" si="1"/>
        <v/>
      </c>
      <c r="C1652" s="52"/>
      <c r="D1652" s="53"/>
      <c r="E1652" s="53"/>
      <c r="F1652" s="52"/>
      <c r="G1652" s="53"/>
      <c r="H1652" s="54"/>
      <c r="I1652" s="53"/>
      <c r="J1652" s="53"/>
      <c r="K1652" s="53"/>
      <c r="L1652" s="53"/>
      <c r="M1652" s="53"/>
      <c r="N1652" s="53"/>
      <c r="O1652" s="52"/>
      <c r="P1652" s="52"/>
      <c r="Q1652" s="52"/>
      <c r="R1652" s="46" t="str">
        <f>IFERROR(__xludf.DUMMYFUNCTION("if(isblank($A1652),"""",REGEXREPLACE($A1652,   "",?(\d),?"",  ""$1""&amp;""-""&amp;$H1652))"),"")</f>
        <v/>
      </c>
      <c r="S1652" s="47" t="b">
        <f t="shared" si="2"/>
        <v>0</v>
      </c>
      <c r="T1652" s="47" t="str">
        <f>IFERROR(__xludf.DUMMYFUNCTION("iferror(split(A1652,"","",TRUE,TRUE),"""")"),"")</f>
        <v/>
      </c>
      <c r="U1652" s="47"/>
      <c r="V1652" s="47"/>
      <c r="W1652" s="47"/>
      <c r="X1652" s="46" t="str">
        <f>IFERROR(__xludf.DUMMYFUNCTION("if(T1652="""","""",if($S1652,""Not aligned w/ a specific learning goal."",T1652&amp;"": ""&amp;vlookup(to_text(T1652),'1.Learning-Goals'!$A$3:$B$100,2,FALSE)))"),"")</f>
        <v/>
      </c>
      <c r="Y1652" s="46" t="str">
        <f>IFERROR(__xludf.DUMMYFUNCTION("if(U1652="""","""",if($S1652,""Not aligned w/ a specific learning goal."",U1652&amp;"": ""&amp;vlookup(to_text(U1652),'1.Learning-Goals'!$A$3:$B$100,2,FALSE)))"),"")</f>
        <v/>
      </c>
      <c r="Z1652" s="46" t="str">
        <f>IFERROR(__xludf.DUMMYFUNCTION("if(V1652="""","""",if($S1652,""Not aligned w/ a specific learning goal."",V1652&amp;"": ""&amp;vlookup(to_text(V1652),'1.Learning-Goals'!$A$3:$B$100,2,FALSE)))"),"")</f>
        <v/>
      </c>
      <c r="AA1652" s="46" t="str">
        <f>IFERROR(__xludf.DUMMYFUNCTION("if(W1652="""","""",if($S1652,""Not aligned w/ a specific learning goal."",W1652&amp;"": ""&amp;vlookup(to_text(W1652),'1.Learning-Goals'!$A$3:$B$100,2,FALSE)))"),"")</f>
        <v/>
      </c>
      <c r="AB1652" s="48"/>
      <c r="AC1652" s="48"/>
      <c r="AD1652" s="48"/>
      <c r="AE1652" s="48"/>
      <c r="AF1652" s="48"/>
      <c r="AG1652" s="48"/>
      <c r="AH1652" s="48"/>
      <c r="AI1652" s="48"/>
    </row>
    <row r="1653" ht="15.75" customHeight="1">
      <c r="A1653" s="41"/>
      <c r="B1653" s="42" t="str">
        <f t="shared" si="1"/>
        <v/>
      </c>
      <c r="C1653" s="52"/>
      <c r="D1653" s="53"/>
      <c r="E1653" s="53"/>
      <c r="F1653" s="52"/>
      <c r="G1653" s="53"/>
      <c r="H1653" s="54"/>
      <c r="I1653" s="53"/>
      <c r="J1653" s="53"/>
      <c r="K1653" s="53"/>
      <c r="L1653" s="53"/>
      <c r="M1653" s="53"/>
      <c r="N1653" s="53"/>
      <c r="O1653" s="52"/>
      <c r="P1653" s="52"/>
      <c r="Q1653" s="52"/>
      <c r="R1653" s="46" t="str">
        <f>IFERROR(__xludf.DUMMYFUNCTION("if(isblank($A1653),"""",REGEXREPLACE($A1653,   "",?(\d),?"",  ""$1""&amp;""-""&amp;$H1653))"),"")</f>
        <v/>
      </c>
      <c r="S1653" s="47" t="b">
        <f t="shared" si="2"/>
        <v>0</v>
      </c>
      <c r="T1653" s="47" t="str">
        <f>IFERROR(__xludf.DUMMYFUNCTION("iferror(split(A1653,"","",TRUE,TRUE),"""")"),"")</f>
        <v/>
      </c>
      <c r="U1653" s="47"/>
      <c r="V1653" s="47"/>
      <c r="W1653" s="47"/>
      <c r="X1653" s="46" t="str">
        <f>IFERROR(__xludf.DUMMYFUNCTION("if(T1653="""","""",if($S1653,""Not aligned w/ a specific learning goal."",T1653&amp;"": ""&amp;vlookup(to_text(T1653),'1.Learning-Goals'!$A$3:$B$100,2,FALSE)))"),"")</f>
        <v/>
      </c>
      <c r="Y1653" s="46" t="str">
        <f>IFERROR(__xludf.DUMMYFUNCTION("if(U1653="""","""",if($S1653,""Not aligned w/ a specific learning goal."",U1653&amp;"": ""&amp;vlookup(to_text(U1653),'1.Learning-Goals'!$A$3:$B$100,2,FALSE)))"),"")</f>
        <v/>
      </c>
      <c r="Z1653" s="46" t="str">
        <f>IFERROR(__xludf.DUMMYFUNCTION("if(V1653="""","""",if($S1653,""Not aligned w/ a specific learning goal."",V1653&amp;"": ""&amp;vlookup(to_text(V1653),'1.Learning-Goals'!$A$3:$B$100,2,FALSE)))"),"")</f>
        <v/>
      </c>
      <c r="AA1653" s="46" t="str">
        <f>IFERROR(__xludf.DUMMYFUNCTION("if(W1653="""","""",if($S1653,""Not aligned w/ a specific learning goal."",W1653&amp;"": ""&amp;vlookup(to_text(W1653),'1.Learning-Goals'!$A$3:$B$100,2,FALSE)))"),"")</f>
        <v/>
      </c>
      <c r="AB1653" s="48"/>
      <c r="AC1653" s="48"/>
      <c r="AD1653" s="48"/>
      <c r="AE1653" s="48"/>
      <c r="AF1653" s="48"/>
      <c r="AG1653" s="48"/>
      <c r="AH1653" s="48"/>
      <c r="AI1653" s="48"/>
    </row>
    <row r="1654" ht="15.75" customHeight="1">
      <c r="A1654" s="41"/>
      <c r="B1654" s="42" t="str">
        <f t="shared" si="1"/>
        <v/>
      </c>
      <c r="C1654" s="52"/>
      <c r="D1654" s="53"/>
      <c r="E1654" s="53"/>
      <c r="F1654" s="52"/>
      <c r="G1654" s="53"/>
      <c r="H1654" s="54"/>
      <c r="I1654" s="53"/>
      <c r="J1654" s="53"/>
      <c r="K1654" s="53"/>
      <c r="L1654" s="53"/>
      <c r="M1654" s="53"/>
      <c r="N1654" s="53"/>
      <c r="O1654" s="52"/>
      <c r="P1654" s="52"/>
      <c r="Q1654" s="52"/>
      <c r="R1654" s="46" t="str">
        <f>IFERROR(__xludf.DUMMYFUNCTION("if(isblank($A1654),"""",REGEXREPLACE($A1654,   "",?(\d),?"",  ""$1""&amp;""-""&amp;$H1654))"),"")</f>
        <v/>
      </c>
      <c r="S1654" s="47" t="b">
        <f t="shared" si="2"/>
        <v>0</v>
      </c>
      <c r="T1654" s="47" t="str">
        <f>IFERROR(__xludf.DUMMYFUNCTION("iferror(split(A1654,"","",TRUE,TRUE),"""")"),"")</f>
        <v/>
      </c>
      <c r="U1654" s="47"/>
      <c r="V1654" s="47"/>
      <c r="W1654" s="47"/>
      <c r="X1654" s="46" t="str">
        <f>IFERROR(__xludf.DUMMYFUNCTION("if(T1654="""","""",if($S1654,""Not aligned w/ a specific learning goal."",T1654&amp;"": ""&amp;vlookup(to_text(T1654),'1.Learning-Goals'!$A$3:$B$100,2,FALSE)))"),"")</f>
        <v/>
      </c>
      <c r="Y1654" s="46" t="str">
        <f>IFERROR(__xludf.DUMMYFUNCTION("if(U1654="""","""",if($S1654,""Not aligned w/ a specific learning goal."",U1654&amp;"": ""&amp;vlookup(to_text(U1654),'1.Learning-Goals'!$A$3:$B$100,2,FALSE)))"),"")</f>
        <v/>
      </c>
      <c r="Z1654" s="46" t="str">
        <f>IFERROR(__xludf.DUMMYFUNCTION("if(V1654="""","""",if($S1654,""Not aligned w/ a specific learning goal."",V1654&amp;"": ""&amp;vlookup(to_text(V1654),'1.Learning-Goals'!$A$3:$B$100,2,FALSE)))"),"")</f>
        <v/>
      </c>
      <c r="AA1654" s="46" t="str">
        <f>IFERROR(__xludf.DUMMYFUNCTION("if(W1654="""","""",if($S1654,""Not aligned w/ a specific learning goal."",W1654&amp;"": ""&amp;vlookup(to_text(W1654),'1.Learning-Goals'!$A$3:$B$100,2,FALSE)))"),"")</f>
        <v/>
      </c>
      <c r="AB1654" s="48"/>
      <c r="AC1654" s="48"/>
      <c r="AD1654" s="48"/>
      <c r="AE1654" s="48"/>
      <c r="AF1654" s="48"/>
      <c r="AG1654" s="48"/>
      <c r="AH1654" s="48"/>
      <c r="AI1654" s="48"/>
    </row>
    <row r="1655" ht="15.75" customHeight="1">
      <c r="A1655" s="41"/>
      <c r="B1655" s="42" t="str">
        <f t="shared" si="1"/>
        <v/>
      </c>
      <c r="C1655" s="52"/>
      <c r="D1655" s="53"/>
      <c r="E1655" s="53"/>
      <c r="F1655" s="52"/>
      <c r="G1655" s="53"/>
      <c r="H1655" s="54"/>
      <c r="I1655" s="53"/>
      <c r="J1655" s="53"/>
      <c r="K1655" s="53"/>
      <c r="L1655" s="53"/>
      <c r="M1655" s="53"/>
      <c r="N1655" s="53"/>
      <c r="O1655" s="52"/>
      <c r="P1655" s="52"/>
      <c r="Q1655" s="52"/>
      <c r="R1655" s="46" t="str">
        <f>IFERROR(__xludf.DUMMYFUNCTION("if(isblank($A1655),"""",REGEXREPLACE($A1655,   "",?(\d),?"",  ""$1""&amp;""-""&amp;$H1655))"),"")</f>
        <v/>
      </c>
      <c r="S1655" s="47" t="b">
        <f t="shared" si="2"/>
        <v>0</v>
      </c>
      <c r="T1655" s="47" t="str">
        <f>IFERROR(__xludf.DUMMYFUNCTION("iferror(split(A1655,"","",TRUE,TRUE),"""")"),"")</f>
        <v/>
      </c>
      <c r="U1655" s="47"/>
      <c r="V1655" s="47"/>
      <c r="W1655" s="47"/>
      <c r="X1655" s="46" t="str">
        <f>IFERROR(__xludf.DUMMYFUNCTION("if(T1655="""","""",if($S1655,""Not aligned w/ a specific learning goal."",T1655&amp;"": ""&amp;vlookup(to_text(T1655),'1.Learning-Goals'!$A$3:$B$100,2,FALSE)))"),"")</f>
        <v/>
      </c>
      <c r="Y1655" s="46" t="str">
        <f>IFERROR(__xludf.DUMMYFUNCTION("if(U1655="""","""",if($S1655,""Not aligned w/ a specific learning goal."",U1655&amp;"": ""&amp;vlookup(to_text(U1655),'1.Learning-Goals'!$A$3:$B$100,2,FALSE)))"),"")</f>
        <v/>
      </c>
      <c r="Z1655" s="46" t="str">
        <f>IFERROR(__xludf.DUMMYFUNCTION("if(V1655="""","""",if($S1655,""Not aligned w/ a specific learning goal."",V1655&amp;"": ""&amp;vlookup(to_text(V1655),'1.Learning-Goals'!$A$3:$B$100,2,FALSE)))"),"")</f>
        <v/>
      </c>
      <c r="AA1655" s="46" t="str">
        <f>IFERROR(__xludf.DUMMYFUNCTION("if(W1655="""","""",if($S1655,""Not aligned w/ a specific learning goal."",W1655&amp;"": ""&amp;vlookup(to_text(W1655),'1.Learning-Goals'!$A$3:$B$100,2,FALSE)))"),"")</f>
        <v/>
      </c>
      <c r="AB1655" s="48"/>
      <c r="AC1655" s="48"/>
      <c r="AD1655" s="48"/>
      <c r="AE1655" s="48"/>
      <c r="AF1655" s="48"/>
      <c r="AG1655" s="48"/>
      <c r="AH1655" s="48"/>
      <c r="AI1655" s="48"/>
    </row>
    <row r="1656" ht="15.75" customHeight="1">
      <c r="A1656" s="41"/>
      <c r="B1656" s="42" t="str">
        <f t="shared" si="1"/>
        <v/>
      </c>
      <c r="C1656" s="52"/>
      <c r="D1656" s="53"/>
      <c r="E1656" s="53"/>
      <c r="F1656" s="52"/>
      <c r="G1656" s="53"/>
      <c r="H1656" s="54"/>
      <c r="I1656" s="53"/>
      <c r="J1656" s="53"/>
      <c r="K1656" s="53"/>
      <c r="L1656" s="53"/>
      <c r="M1656" s="53"/>
      <c r="N1656" s="53"/>
      <c r="O1656" s="52"/>
      <c r="P1656" s="52"/>
      <c r="Q1656" s="52"/>
      <c r="R1656" s="46" t="str">
        <f>IFERROR(__xludf.DUMMYFUNCTION("if(isblank($A1656),"""",REGEXREPLACE($A1656,   "",?(\d),?"",  ""$1""&amp;""-""&amp;$H1656))"),"")</f>
        <v/>
      </c>
      <c r="S1656" s="47" t="b">
        <f t="shared" si="2"/>
        <v>0</v>
      </c>
      <c r="T1656" s="47" t="str">
        <f>IFERROR(__xludf.DUMMYFUNCTION("iferror(split(A1656,"","",TRUE,TRUE),"""")"),"")</f>
        <v/>
      </c>
      <c r="U1656" s="47"/>
      <c r="V1656" s="47"/>
      <c r="W1656" s="47"/>
      <c r="X1656" s="46" t="str">
        <f>IFERROR(__xludf.DUMMYFUNCTION("if(T1656="""","""",if($S1656,""Not aligned w/ a specific learning goal."",T1656&amp;"": ""&amp;vlookup(to_text(T1656),'1.Learning-Goals'!$A$3:$B$100,2,FALSE)))"),"")</f>
        <v/>
      </c>
      <c r="Y1656" s="46" t="str">
        <f>IFERROR(__xludf.DUMMYFUNCTION("if(U1656="""","""",if($S1656,""Not aligned w/ a specific learning goal."",U1656&amp;"": ""&amp;vlookup(to_text(U1656),'1.Learning-Goals'!$A$3:$B$100,2,FALSE)))"),"")</f>
        <v/>
      </c>
      <c r="Z1656" s="46" t="str">
        <f>IFERROR(__xludf.DUMMYFUNCTION("if(V1656="""","""",if($S1656,""Not aligned w/ a specific learning goal."",V1656&amp;"": ""&amp;vlookup(to_text(V1656),'1.Learning-Goals'!$A$3:$B$100,2,FALSE)))"),"")</f>
        <v/>
      </c>
      <c r="AA1656" s="46" t="str">
        <f>IFERROR(__xludf.DUMMYFUNCTION("if(W1656="""","""",if($S1656,""Not aligned w/ a specific learning goal."",W1656&amp;"": ""&amp;vlookup(to_text(W1656),'1.Learning-Goals'!$A$3:$B$100,2,FALSE)))"),"")</f>
        <v/>
      </c>
      <c r="AB1656" s="48"/>
      <c r="AC1656" s="48"/>
      <c r="AD1656" s="48"/>
      <c r="AE1656" s="48"/>
      <c r="AF1656" s="48"/>
      <c r="AG1656" s="48"/>
      <c r="AH1656" s="48"/>
      <c r="AI1656" s="48"/>
    </row>
    <row r="1657" ht="15.75" customHeight="1">
      <c r="A1657" s="41"/>
      <c r="B1657" s="42" t="str">
        <f t="shared" si="1"/>
        <v/>
      </c>
      <c r="C1657" s="52"/>
      <c r="D1657" s="53"/>
      <c r="E1657" s="53"/>
      <c r="F1657" s="52"/>
      <c r="G1657" s="53"/>
      <c r="H1657" s="54"/>
      <c r="I1657" s="53"/>
      <c r="J1657" s="53"/>
      <c r="K1657" s="53"/>
      <c r="L1657" s="53"/>
      <c r="M1657" s="53"/>
      <c r="N1657" s="53"/>
      <c r="O1657" s="52"/>
      <c r="P1657" s="52"/>
      <c r="Q1657" s="52"/>
      <c r="R1657" s="46" t="str">
        <f>IFERROR(__xludf.DUMMYFUNCTION("if(isblank($A1657),"""",REGEXREPLACE($A1657,   "",?(\d),?"",  ""$1""&amp;""-""&amp;$H1657))"),"")</f>
        <v/>
      </c>
      <c r="S1657" s="47" t="b">
        <f t="shared" si="2"/>
        <v>0</v>
      </c>
      <c r="T1657" s="47" t="str">
        <f>IFERROR(__xludf.DUMMYFUNCTION("iferror(split(A1657,"","",TRUE,TRUE),"""")"),"")</f>
        <v/>
      </c>
      <c r="U1657" s="47"/>
      <c r="V1657" s="47"/>
      <c r="W1657" s="47"/>
      <c r="X1657" s="46" t="str">
        <f>IFERROR(__xludf.DUMMYFUNCTION("if(T1657="""","""",if($S1657,""Not aligned w/ a specific learning goal."",T1657&amp;"": ""&amp;vlookup(to_text(T1657),'1.Learning-Goals'!$A$3:$B$100,2,FALSE)))"),"")</f>
        <v/>
      </c>
      <c r="Y1657" s="46" t="str">
        <f>IFERROR(__xludf.DUMMYFUNCTION("if(U1657="""","""",if($S1657,""Not aligned w/ a specific learning goal."",U1657&amp;"": ""&amp;vlookup(to_text(U1657),'1.Learning-Goals'!$A$3:$B$100,2,FALSE)))"),"")</f>
        <v/>
      </c>
      <c r="Z1657" s="46" t="str">
        <f>IFERROR(__xludf.DUMMYFUNCTION("if(V1657="""","""",if($S1657,""Not aligned w/ a specific learning goal."",V1657&amp;"": ""&amp;vlookup(to_text(V1657),'1.Learning-Goals'!$A$3:$B$100,2,FALSE)))"),"")</f>
        <v/>
      </c>
      <c r="AA1657" s="46" t="str">
        <f>IFERROR(__xludf.DUMMYFUNCTION("if(W1657="""","""",if($S1657,""Not aligned w/ a specific learning goal."",W1657&amp;"": ""&amp;vlookup(to_text(W1657),'1.Learning-Goals'!$A$3:$B$100,2,FALSE)))"),"")</f>
        <v/>
      </c>
      <c r="AB1657" s="48"/>
      <c r="AC1657" s="48"/>
      <c r="AD1657" s="48"/>
      <c r="AE1657" s="48"/>
      <c r="AF1657" s="48"/>
      <c r="AG1657" s="48"/>
      <c r="AH1657" s="48"/>
      <c r="AI1657" s="48"/>
    </row>
    <row r="1658" ht="15.75" customHeight="1">
      <c r="A1658" s="41"/>
      <c r="B1658" s="42" t="str">
        <f t="shared" si="1"/>
        <v/>
      </c>
      <c r="C1658" s="52"/>
      <c r="D1658" s="53"/>
      <c r="E1658" s="53"/>
      <c r="F1658" s="52"/>
      <c r="G1658" s="53"/>
      <c r="H1658" s="54"/>
      <c r="I1658" s="53"/>
      <c r="J1658" s="53"/>
      <c r="K1658" s="53"/>
      <c r="L1658" s="53"/>
      <c r="M1658" s="53"/>
      <c r="N1658" s="53"/>
      <c r="O1658" s="52"/>
      <c r="P1658" s="52"/>
      <c r="Q1658" s="52"/>
      <c r="R1658" s="46" t="str">
        <f>IFERROR(__xludf.DUMMYFUNCTION("if(isblank($A1658),"""",REGEXREPLACE($A1658,   "",?(\d),?"",  ""$1""&amp;""-""&amp;$H1658))"),"")</f>
        <v/>
      </c>
      <c r="S1658" s="47" t="b">
        <f t="shared" si="2"/>
        <v>0</v>
      </c>
      <c r="T1658" s="47" t="str">
        <f>IFERROR(__xludf.DUMMYFUNCTION("iferror(split(A1658,"","",TRUE,TRUE),"""")"),"")</f>
        <v/>
      </c>
      <c r="U1658" s="47"/>
      <c r="V1658" s="47"/>
      <c r="W1658" s="47"/>
      <c r="X1658" s="46" t="str">
        <f>IFERROR(__xludf.DUMMYFUNCTION("if(T1658="""","""",if($S1658,""Not aligned w/ a specific learning goal."",T1658&amp;"": ""&amp;vlookup(to_text(T1658),'1.Learning-Goals'!$A$3:$B$100,2,FALSE)))"),"")</f>
        <v/>
      </c>
      <c r="Y1658" s="46" t="str">
        <f>IFERROR(__xludf.DUMMYFUNCTION("if(U1658="""","""",if($S1658,""Not aligned w/ a specific learning goal."",U1658&amp;"": ""&amp;vlookup(to_text(U1658),'1.Learning-Goals'!$A$3:$B$100,2,FALSE)))"),"")</f>
        <v/>
      </c>
      <c r="Z1658" s="46" t="str">
        <f>IFERROR(__xludf.DUMMYFUNCTION("if(V1658="""","""",if($S1658,""Not aligned w/ a specific learning goal."",V1658&amp;"": ""&amp;vlookup(to_text(V1658),'1.Learning-Goals'!$A$3:$B$100,2,FALSE)))"),"")</f>
        <v/>
      </c>
      <c r="AA1658" s="46" t="str">
        <f>IFERROR(__xludf.DUMMYFUNCTION("if(W1658="""","""",if($S1658,""Not aligned w/ a specific learning goal."",W1658&amp;"": ""&amp;vlookup(to_text(W1658),'1.Learning-Goals'!$A$3:$B$100,2,FALSE)))"),"")</f>
        <v/>
      </c>
      <c r="AB1658" s="48"/>
      <c r="AC1658" s="48"/>
      <c r="AD1658" s="48"/>
      <c r="AE1658" s="48"/>
      <c r="AF1658" s="48"/>
      <c r="AG1658" s="48"/>
      <c r="AH1658" s="48"/>
      <c r="AI1658" s="48"/>
    </row>
    <row r="1659" ht="15.75" customHeight="1">
      <c r="A1659" s="41"/>
      <c r="B1659" s="42" t="str">
        <f t="shared" si="1"/>
        <v/>
      </c>
      <c r="C1659" s="52"/>
      <c r="D1659" s="53"/>
      <c r="E1659" s="53"/>
      <c r="F1659" s="52"/>
      <c r="G1659" s="53"/>
      <c r="H1659" s="54"/>
      <c r="I1659" s="53"/>
      <c r="J1659" s="53"/>
      <c r="K1659" s="53"/>
      <c r="L1659" s="53"/>
      <c r="M1659" s="53"/>
      <c r="N1659" s="53"/>
      <c r="O1659" s="52"/>
      <c r="P1659" s="52"/>
      <c r="Q1659" s="52"/>
      <c r="R1659" s="46" t="str">
        <f>IFERROR(__xludf.DUMMYFUNCTION("if(isblank($A1659),"""",REGEXREPLACE($A1659,   "",?(\d),?"",  ""$1""&amp;""-""&amp;$H1659))"),"")</f>
        <v/>
      </c>
      <c r="S1659" s="47" t="b">
        <f t="shared" si="2"/>
        <v>0</v>
      </c>
      <c r="T1659" s="47" t="str">
        <f>IFERROR(__xludf.DUMMYFUNCTION("iferror(split(A1659,"","",TRUE,TRUE),"""")"),"")</f>
        <v/>
      </c>
      <c r="U1659" s="47"/>
      <c r="V1659" s="47"/>
      <c r="W1659" s="47"/>
      <c r="X1659" s="46" t="str">
        <f>IFERROR(__xludf.DUMMYFUNCTION("if(T1659="""","""",if($S1659,""Not aligned w/ a specific learning goal."",T1659&amp;"": ""&amp;vlookup(to_text(T1659),'1.Learning-Goals'!$A$3:$B$100,2,FALSE)))"),"")</f>
        <v/>
      </c>
      <c r="Y1659" s="46" t="str">
        <f>IFERROR(__xludf.DUMMYFUNCTION("if(U1659="""","""",if($S1659,""Not aligned w/ a specific learning goal."",U1659&amp;"": ""&amp;vlookup(to_text(U1659),'1.Learning-Goals'!$A$3:$B$100,2,FALSE)))"),"")</f>
        <v/>
      </c>
      <c r="Z1659" s="46" t="str">
        <f>IFERROR(__xludf.DUMMYFUNCTION("if(V1659="""","""",if($S1659,""Not aligned w/ a specific learning goal."",V1659&amp;"": ""&amp;vlookup(to_text(V1659),'1.Learning-Goals'!$A$3:$B$100,2,FALSE)))"),"")</f>
        <v/>
      </c>
      <c r="AA1659" s="46" t="str">
        <f>IFERROR(__xludf.DUMMYFUNCTION("if(W1659="""","""",if($S1659,""Not aligned w/ a specific learning goal."",W1659&amp;"": ""&amp;vlookup(to_text(W1659),'1.Learning-Goals'!$A$3:$B$100,2,FALSE)))"),"")</f>
        <v/>
      </c>
      <c r="AB1659" s="48"/>
      <c r="AC1659" s="48"/>
      <c r="AD1659" s="48"/>
      <c r="AE1659" s="48"/>
      <c r="AF1659" s="48"/>
      <c r="AG1659" s="48"/>
      <c r="AH1659" s="48"/>
      <c r="AI1659" s="48"/>
    </row>
    <row r="1660" ht="15.75" customHeight="1">
      <c r="A1660" s="41"/>
      <c r="B1660" s="42" t="str">
        <f t="shared" si="1"/>
        <v/>
      </c>
      <c r="C1660" s="52"/>
      <c r="D1660" s="53"/>
      <c r="E1660" s="53"/>
      <c r="F1660" s="52"/>
      <c r="G1660" s="53"/>
      <c r="H1660" s="54"/>
      <c r="I1660" s="53"/>
      <c r="J1660" s="53"/>
      <c r="K1660" s="53"/>
      <c r="L1660" s="53"/>
      <c r="M1660" s="53"/>
      <c r="N1660" s="53"/>
      <c r="O1660" s="52"/>
      <c r="P1660" s="52"/>
      <c r="Q1660" s="52"/>
      <c r="R1660" s="46" t="str">
        <f>IFERROR(__xludf.DUMMYFUNCTION("if(isblank($A1660),"""",REGEXREPLACE($A1660,   "",?(\d),?"",  ""$1""&amp;""-""&amp;$H1660))"),"")</f>
        <v/>
      </c>
      <c r="S1660" s="47" t="b">
        <f t="shared" si="2"/>
        <v>0</v>
      </c>
      <c r="T1660" s="47" t="str">
        <f>IFERROR(__xludf.DUMMYFUNCTION("iferror(split(A1660,"","",TRUE,TRUE),"""")"),"")</f>
        <v/>
      </c>
      <c r="U1660" s="47"/>
      <c r="V1660" s="47"/>
      <c r="W1660" s="47"/>
      <c r="X1660" s="46" t="str">
        <f>IFERROR(__xludf.DUMMYFUNCTION("if(T1660="""","""",if($S1660,""Not aligned w/ a specific learning goal."",T1660&amp;"": ""&amp;vlookup(to_text(T1660),'1.Learning-Goals'!$A$3:$B$100,2,FALSE)))"),"")</f>
        <v/>
      </c>
      <c r="Y1660" s="46" t="str">
        <f>IFERROR(__xludf.DUMMYFUNCTION("if(U1660="""","""",if($S1660,""Not aligned w/ a specific learning goal."",U1660&amp;"": ""&amp;vlookup(to_text(U1660),'1.Learning-Goals'!$A$3:$B$100,2,FALSE)))"),"")</f>
        <v/>
      </c>
      <c r="Z1660" s="46" t="str">
        <f>IFERROR(__xludf.DUMMYFUNCTION("if(V1660="""","""",if($S1660,""Not aligned w/ a specific learning goal."",V1660&amp;"": ""&amp;vlookup(to_text(V1660),'1.Learning-Goals'!$A$3:$B$100,2,FALSE)))"),"")</f>
        <v/>
      </c>
      <c r="AA1660" s="46" t="str">
        <f>IFERROR(__xludf.DUMMYFUNCTION("if(W1660="""","""",if($S1660,""Not aligned w/ a specific learning goal."",W1660&amp;"": ""&amp;vlookup(to_text(W1660),'1.Learning-Goals'!$A$3:$B$100,2,FALSE)))"),"")</f>
        <v/>
      </c>
      <c r="AB1660" s="48"/>
      <c r="AC1660" s="48"/>
      <c r="AD1660" s="48"/>
      <c r="AE1660" s="48"/>
      <c r="AF1660" s="48"/>
      <c r="AG1660" s="48"/>
      <c r="AH1660" s="48"/>
      <c r="AI1660" s="48"/>
    </row>
    <row r="1661" ht="15.75" customHeight="1">
      <c r="A1661" s="41"/>
      <c r="B1661" s="42" t="str">
        <f t="shared" si="1"/>
        <v/>
      </c>
      <c r="C1661" s="52"/>
      <c r="D1661" s="53"/>
      <c r="E1661" s="53"/>
      <c r="F1661" s="52"/>
      <c r="G1661" s="53"/>
      <c r="H1661" s="54"/>
      <c r="I1661" s="53"/>
      <c r="J1661" s="53"/>
      <c r="K1661" s="53"/>
      <c r="L1661" s="53"/>
      <c r="M1661" s="53"/>
      <c r="N1661" s="53"/>
      <c r="O1661" s="52"/>
      <c r="P1661" s="52"/>
      <c r="Q1661" s="52"/>
      <c r="R1661" s="46" t="str">
        <f>IFERROR(__xludf.DUMMYFUNCTION("if(isblank($A1661),"""",REGEXREPLACE($A1661,   "",?(\d),?"",  ""$1""&amp;""-""&amp;$H1661))"),"")</f>
        <v/>
      </c>
      <c r="S1661" s="47" t="b">
        <f t="shared" si="2"/>
        <v>0</v>
      </c>
      <c r="T1661" s="47" t="str">
        <f>IFERROR(__xludf.DUMMYFUNCTION("iferror(split(A1661,"","",TRUE,TRUE),"""")"),"")</f>
        <v/>
      </c>
      <c r="U1661" s="47"/>
      <c r="V1661" s="47"/>
      <c r="W1661" s="47"/>
      <c r="X1661" s="46" t="str">
        <f>IFERROR(__xludf.DUMMYFUNCTION("if(T1661="""","""",if($S1661,""Not aligned w/ a specific learning goal."",T1661&amp;"": ""&amp;vlookup(to_text(T1661),'1.Learning-Goals'!$A$3:$B$100,2,FALSE)))"),"")</f>
        <v/>
      </c>
      <c r="Y1661" s="46" t="str">
        <f>IFERROR(__xludf.DUMMYFUNCTION("if(U1661="""","""",if($S1661,""Not aligned w/ a specific learning goal."",U1661&amp;"": ""&amp;vlookup(to_text(U1661),'1.Learning-Goals'!$A$3:$B$100,2,FALSE)))"),"")</f>
        <v/>
      </c>
      <c r="Z1661" s="46" t="str">
        <f>IFERROR(__xludf.DUMMYFUNCTION("if(V1661="""","""",if($S1661,""Not aligned w/ a specific learning goal."",V1661&amp;"": ""&amp;vlookup(to_text(V1661),'1.Learning-Goals'!$A$3:$B$100,2,FALSE)))"),"")</f>
        <v/>
      </c>
      <c r="AA1661" s="46" t="str">
        <f>IFERROR(__xludf.DUMMYFUNCTION("if(W1661="""","""",if($S1661,""Not aligned w/ a specific learning goal."",W1661&amp;"": ""&amp;vlookup(to_text(W1661),'1.Learning-Goals'!$A$3:$B$100,2,FALSE)))"),"")</f>
        <v/>
      </c>
      <c r="AB1661" s="48"/>
      <c r="AC1661" s="48"/>
      <c r="AD1661" s="48"/>
      <c r="AE1661" s="48"/>
      <c r="AF1661" s="48"/>
      <c r="AG1661" s="48"/>
      <c r="AH1661" s="48"/>
      <c r="AI1661" s="48"/>
    </row>
    <row r="1662" ht="15.75" customHeight="1">
      <c r="A1662" s="41"/>
      <c r="B1662" s="42" t="str">
        <f t="shared" si="1"/>
        <v/>
      </c>
      <c r="C1662" s="52"/>
      <c r="D1662" s="53"/>
      <c r="E1662" s="53"/>
      <c r="F1662" s="52"/>
      <c r="G1662" s="53"/>
      <c r="H1662" s="54"/>
      <c r="I1662" s="53"/>
      <c r="J1662" s="53"/>
      <c r="K1662" s="53"/>
      <c r="L1662" s="53"/>
      <c r="M1662" s="53"/>
      <c r="N1662" s="53"/>
      <c r="O1662" s="52"/>
      <c r="P1662" s="52"/>
      <c r="Q1662" s="52"/>
      <c r="R1662" s="46" t="str">
        <f>IFERROR(__xludf.DUMMYFUNCTION("if(isblank($A1662),"""",REGEXREPLACE($A1662,   "",?(\d),?"",  ""$1""&amp;""-""&amp;$H1662))"),"")</f>
        <v/>
      </c>
      <c r="S1662" s="47" t="b">
        <f t="shared" si="2"/>
        <v>0</v>
      </c>
      <c r="T1662" s="47" t="str">
        <f>IFERROR(__xludf.DUMMYFUNCTION("iferror(split(A1662,"","",TRUE,TRUE),"""")"),"")</f>
        <v/>
      </c>
      <c r="U1662" s="47"/>
      <c r="V1662" s="47"/>
      <c r="W1662" s="47"/>
      <c r="X1662" s="46" t="str">
        <f>IFERROR(__xludf.DUMMYFUNCTION("if(T1662="""","""",if($S1662,""Not aligned w/ a specific learning goal."",T1662&amp;"": ""&amp;vlookup(to_text(T1662),'1.Learning-Goals'!$A$3:$B$100,2,FALSE)))"),"")</f>
        <v/>
      </c>
      <c r="Y1662" s="46" t="str">
        <f>IFERROR(__xludf.DUMMYFUNCTION("if(U1662="""","""",if($S1662,""Not aligned w/ a specific learning goal."",U1662&amp;"": ""&amp;vlookup(to_text(U1662),'1.Learning-Goals'!$A$3:$B$100,2,FALSE)))"),"")</f>
        <v/>
      </c>
      <c r="Z1662" s="46" t="str">
        <f>IFERROR(__xludf.DUMMYFUNCTION("if(V1662="""","""",if($S1662,""Not aligned w/ a specific learning goal."",V1662&amp;"": ""&amp;vlookup(to_text(V1662),'1.Learning-Goals'!$A$3:$B$100,2,FALSE)))"),"")</f>
        <v/>
      </c>
      <c r="AA1662" s="46" t="str">
        <f>IFERROR(__xludf.DUMMYFUNCTION("if(W1662="""","""",if($S1662,""Not aligned w/ a specific learning goal."",W1662&amp;"": ""&amp;vlookup(to_text(W1662),'1.Learning-Goals'!$A$3:$B$100,2,FALSE)))"),"")</f>
        <v/>
      </c>
      <c r="AB1662" s="48"/>
      <c r="AC1662" s="48"/>
      <c r="AD1662" s="48"/>
      <c r="AE1662" s="48"/>
      <c r="AF1662" s="48"/>
      <c r="AG1662" s="48"/>
      <c r="AH1662" s="48"/>
      <c r="AI1662" s="48"/>
    </row>
    <row r="1663" ht="15.75" customHeight="1">
      <c r="A1663" s="41"/>
      <c r="B1663" s="42" t="str">
        <f t="shared" si="1"/>
        <v/>
      </c>
      <c r="C1663" s="52"/>
      <c r="D1663" s="53"/>
      <c r="E1663" s="53"/>
      <c r="F1663" s="52"/>
      <c r="G1663" s="53"/>
      <c r="H1663" s="54"/>
      <c r="I1663" s="53"/>
      <c r="J1663" s="53"/>
      <c r="K1663" s="53"/>
      <c r="L1663" s="53"/>
      <c r="M1663" s="53"/>
      <c r="N1663" s="53"/>
      <c r="O1663" s="52"/>
      <c r="P1663" s="52"/>
      <c r="Q1663" s="52"/>
      <c r="R1663" s="46" t="str">
        <f>IFERROR(__xludf.DUMMYFUNCTION("if(isblank($A1663),"""",REGEXREPLACE($A1663,   "",?(\d),?"",  ""$1""&amp;""-""&amp;$H1663))"),"")</f>
        <v/>
      </c>
      <c r="S1663" s="47" t="b">
        <f t="shared" si="2"/>
        <v>0</v>
      </c>
      <c r="T1663" s="47" t="str">
        <f>IFERROR(__xludf.DUMMYFUNCTION("iferror(split(A1663,"","",TRUE,TRUE),"""")"),"")</f>
        <v/>
      </c>
      <c r="U1663" s="47"/>
      <c r="V1663" s="47"/>
      <c r="W1663" s="47"/>
      <c r="X1663" s="46" t="str">
        <f>IFERROR(__xludf.DUMMYFUNCTION("if(T1663="""","""",if($S1663,""Not aligned w/ a specific learning goal."",T1663&amp;"": ""&amp;vlookup(to_text(T1663),'1.Learning-Goals'!$A$3:$B$100,2,FALSE)))"),"")</f>
        <v/>
      </c>
      <c r="Y1663" s="46" t="str">
        <f>IFERROR(__xludf.DUMMYFUNCTION("if(U1663="""","""",if($S1663,""Not aligned w/ a specific learning goal."",U1663&amp;"": ""&amp;vlookup(to_text(U1663),'1.Learning-Goals'!$A$3:$B$100,2,FALSE)))"),"")</f>
        <v/>
      </c>
      <c r="Z1663" s="46" t="str">
        <f>IFERROR(__xludf.DUMMYFUNCTION("if(V1663="""","""",if($S1663,""Not aligned w/ a specific learning goal."",V1663&amp;"": ""&amp;vlookup(to_text(V1663),'1.Learning-Goals'!$A$3:$B$100,2,FALSE)))"),"")</f>
        <v/>
      </c>
      <c r="AA1663" s="46" t="str">
        <f>IFERROR(__xludf.DUMMYFUNCTION("if(W1663="""","""",if($S1663,""Not aligned w/ a specific learning goal."",W1663&amp;"": ""&amp;vlookup(to_text(W1663),'1.Learning-Goals'!$A$3:$B$100,2,FALSE)))"),"")</f>
        <v/>
      </c>
      <c r="AB1663" s="48"/>
      <c r="AC1663" s="48"/>
      <c r="AD1663" s="48"/>
      <c r="AE1663" s="48"/>
      <c r="AF1663" s="48"/>
      <c r="AG1663" s="48"/>
      <c r="AH1663" s="48"/>
      <c r="AI1663" s="48"/>
    </row>
    <row r="1664" ht="15.75" customHeight="1">
      <c r="A1664" s="41"/>
      <c r="B1664" s="42" t="str">
        <f t="shared" si="1"/>
        <v/>
      </c>
      <c r="C1664" s="52"/>
      <c r="D1664" s="53"/>
      <c r="E1664" s="53"/>
      <c r="F1664" s="52"/>
      <c r="G1664" s="53"/>
      <c r="H1664" s="54"/>
      <c r="I1664" s="53"/>
      <c r="J1664" s="53"/>
      <c r="K1664" s="53"/>
      <c r="L1664" s="53"/>
      <c r="M1664" s="53"/>
      <c r="N1664" s="53"/>
      <c r="O1664" s="52"/>
      <c r="P1664" s="52"/>
      <c r="Q1664" s="52"/>
      <c r="R1664" s="46" t="str">
        <f>IFERROR(__xludf.DUMMYFUNCTION("if(isblank($A1664),"""",REGEXREPLACE($A1664,   "",?(\d),?"",  ""$1""&amp;""-""&amp;$H1664))"),"")</f>
        <v/>
      </c>
      <c r="S1664" s="47" t="b">
        <f t="shared" si="2"/>
        <v>0</v>
      </c>
      <c r="T1664" s="47" t="str">
        <f>IFERROR(__xludf.DUMMYFUNCTION("iferror(split(A1664,"","",TRUE,TRUE),"""")"),"")</f>
        <v/>
      </c>
      <c r="U1664" s="47"/>
      <c r="V1664" s="47"/>
      <c r="W1664" s="47"/>
      <c r="X1664" s="46" t="str">
        <f>IFERROR(__xludf.DUMMYFUNCTION("if(T1664="""","""",if($S1664,""Not aligned w/ a specific learning goal."",T1664&amp;"": ""&amp;vlookup(to_text(T1664),'1.Learning-Goals'!$A$3:$B$100,2,FALSE)))"),"")</f>
        <v/>
      </c>
      <c r="Y1664" s="46" t="str">
        <f>IFERROR(__xludf.DUMMYFUNCTION("if(U1664="""","""",if($S1664,""Not aligned w/ a specific learning goal."",U1664&amp;"": ""&amp;vlookup(to_text(U1664),'1.Learning-Goals'!$A$3:$B$100,2,FALSE)))"),"")</f>
        <v/>
      </c>
      <c r="Z1664" s="46" t="str">
        <f>IFERROR(__xludf.DUMMYFUNCTION("if(V1664="""","""",if($S1664,""Not aligned w/ a specific learning goal."",V1664&amp;"": ""&amp;vlookup(to_text(V1664),'1.Learning-Goals'!$A$3:$B$100,2,FALSE)))"),"")</f>
        <v/>
      </c>
      <c r="AA1664" s="46" t="str">
        <f>IFERROR(__xludf.DUMMYFUNCTION("if(W1664="""","""",if($S1664,""Not aligned w/ a specific learning goal."",W1664&amp;"": ""&amp;vlookup(to_text(W1664),'1.Learning-Goals'!$A$3:$B$100,2,FALSE)))"),"")</f>
        <v/>
      </c>
      <c r="AB1664" s="48"/>
      <c r="AC1664" s="48"/>
      <c r="AD1664" s="48"/>
      <c r="AE1664" s="48"/>
      <c r="AF1664" s="48"/>
      <c r="AG1664" s="48"/>
      <c r="AH1664" s="48"/>
      <c r="AI1664" s="48"/>
    </row>
    <row r="1665" ht="15.75" customHeight="1">
      <c r="A1665" s="41"/>
      <c r="B1665" s="42" t="str">
        <f t="shared" si="1"/>
        <v/>
      </c>
      <c r="C1665" s="52"/>
      <c r="D1665" s="53"/>
      <c r="E1665" s="53"/>
      <c r="F1665" s="52"/>
      <c r="G1665" s="53"/>
      <c r="H1665" s="54"/>
      <c r="I1665" s="53"/>
      <c r="J1665" s="53"/>
      <c r="K1665" s="53"/>
      <c r="L1665" s="53"/>
      <c r="M1665" s="53"/>
      <c r="N1665" s="53"/>
      <c r="O1665" s="52"/>
      <c r="P1665" s="52"/>
      <c r="Q1665" s="52"/>
      <c r="R1665" s="46" t="str">
        <f>IFERROR(__xludf.DUMMYFUNCTION("if(isblank($A1665),"""",REGEXREPLACE($A1665,   "",?(\d),?"",  ""$1""&amp;""-""&amp;$H1665))"),"")</f>
        <v/>
      </c>
      <c r="S1665" s="47" t="b">
        <f t="shared" si="2"/>
        <v>0</v>
      </c>
      <c r="T1665" s="47" t="str">
        <f>IFERROR(__xludf.DUMMYFUNCTION("iferror(split(A1665,"","",TRUE,TRUE),"""")"),"")</f>
        <v/>
      </c>
      <c r="U1665" s="47"/>
      <c r="V1665" s="47"/>
      <c r="W1665" s="47"/>
      <c r="X1665" s="46" t="str">
        <f>IFERROR(__xludf.DUMMYFUNCTION("if(T1665="""","""",if($S1665,""Not aligned w/ a specific learning goal."",T1665&amp;"": ""&amp;vlookup(to_text(T1665),'1.Learning-Goals'!$A$3:$B$100,2,FALSE)))"),"")</f>
        <v/>
      </c>
      <c r="Y1665" s="46" t="str">
        <f>IFERROR(__xludf.DUMMYFUNCTION("if(U1665="""","""",if($S1665,""Not aligned w/ a specific learning goal."",U1665&amp;"": ""&amp;vlookup(to_text(U1665),'1.Learning-Goals'!$A$3:$B$100,2,FALSE)))"),"")</f>
        <v/>
      </c>
      <c r="Z1665" s="46" t="str">
        <f>IFERROR(__xludf.DUMMYFUNCTION("if(V1665="""","""",if($S1665,""Not aligned w/ a specific learning goal."",V1665&amp;"": ""&amp;vlookup(to_text(V1665),'1.Learning-Goals'!$A$3:$B$100,2,FALSE)))"),"")</f>
        <v/>
      </c>
      <c r="AA1665" s="46" t="str">
        <f>IFERROR(__xludf.DUMMYFUNCTION("if(W1665="""","""",if($S1665,""Not aligned w/ a specific learning goal."",W1665&amp;"": ""&amp;vlookup(to_text(W1665),'1.Learning-Goals'!$A$3:$B$100,2,FALSE)))"),"")</f>
        <v/>
      </c>
      <c r="AB1665" s="48"/>
      <c r="AC1665" s="48"/>
      <c r="AD1665" s="48"/>
      <c r="AE1665" s="48"/>
      <c r="AF1665" s="48"/>
      <c r="AG1665" s="48"/>
      <c r="AH1665" s="48"/>
      <c r="AI1665" s="48"/>
    </row>
    <row r="1666" ht="15.75" customHeight="1">
      <c r="A1666" s="41"/>
      <c r="B1666" s="42" t="str">
        <f t="shared" si="1"/>
        <v/>
      </c>
      <c r="C1666" s="52"/>
      <c r="D1666" s="53"/>
      <c r="E1666" s="53"/>
      <c r="F1666" s="52"/>
      <c r="G1666" s="53"/>
      <c r="H1666" s="54"/>
      <c r="I1666" s="53"/>
      <c r="J1666" s="53"/>
      <c r="K1666" s="53"/>
      <c r="L1666" s="53"/>
      <c r="M1666" s="53"/>
      <c r="N1666" s="53"/>
      <c r="O1666" s="52"/>
      <c r="P1666" s="52"/>
      <c r="Q1666" s="52"/>
      <c r="R1666" s="46" t="str">
        <f>IFERROR(__xludf.DUMMYFUNCTION("if(isblank($A1666),"""",REGEXREPLACE($A1666,   "",?(\d),?"",  ""$1""&amp;""-""&amp;$H1666))"),"")</f>
        <v/>
      </c>
      <c r="S1666" s="47" t="b">
        <f t="shared" si="2"/>
        <v>0</v>
      </c>
      <c r="T1666" s="47" t="str">
        <f>IFERROR(__xludf.DUMMYFUNCTION("iferror(split(A1666,"","",TRUE,TRUE),"""")"),"")</f>
        <v/>
      </c>
      <c r="U1666" s="47"/>
      <c r="V1666" s="47"/>
      <c r="W1666" s="47"/>
      <c r="X1666" s="46" t="str">
        <f>IFERROR(__xludf.DUMMYFUNCTION("if(T1666="""","""",if($S1666,""Not aligned w/ a specific learning goal."",T1666&amp;"": ""&amp;vlookup(to_text(T1666),'1.Learning-Goals'!$A$3:$B$100,2,FALSE)))"),"")</f>
        <v/>
      </c>
      <c r="Y1666" s="46" t="str">
        <f>IFERROR(__xludf.DUMMYFUNCTION("if(U1666="""","""",if($S1666,""Not aligned w/ a specific learning goal."",U1666&amp;"": ""&amp;vlookup(to_text(U1666),'1.Learning-Goals'!$A$3:$B$100,2,FALSE)))"),"")</f>
        <v/>
      </c>
      <c r="Z1666" s="46" t="str">
        <f>IFERROR(__xludf.DUMMYFUNCTION("if(V1666="""","""",if($S1666,""Not aligned w/ a specific learning goal."",V1666&amp;"": ""&amp;vlookup(to_text(V1666),'1.Learning-Goals'!$A$3:$B$100,2,FALSE)))"),"")</f>
        <v/>
      </c>
      <c r="AA1666" s="46" t="str">
        <f>IFERROR(__xludf.DUMMYFUNCTION("if(W1666="""","""",if($S1666,""Not aligned w/ a specific learning goal."",W1666&amp;"": ""&amp;vlookup(to_text(W1666),'1.Learning-Goals'!$A$3:$B$100,2,FALSE)))"),"")</f>
        <v/>
      </c>
      <c r="AB1666" s="48"/>
      <c r="AC1666" s="48"/>
      <c r="AD1666" s="48"/>
      <c r="AE1666" s="48"/>
      <c r="AF1666" s="48"/>
      <c r="AG1666" s="48"/>
      <c r="AH1666" s="48"/>
      <c r="AI1666" s="48"/>
    </row>
    <row r="1667" ht="15.75" customHeight="1">
      <c r="A1667" s="41"/>
      <c r="B1667" s="42" t="str">
        <f t="shared" si="1"/>
        <v/>
      </c>
      <c r="C1667" s="52"/>
      <c r="D1667" s="53"/>
      <c r="E1667" s="53"/>
      <c r="F1667" s="52"/>
      <c r="G1667" s="53"/>
      <c r="H1667" s="54"/>
      <c r="I1667" s="53"/>
      <c r="J1667" s="53"/>
      <c r="K1667" s="53"/>
      <c r="L1667" s="53"/>
      <c r="M1667" s="53"/>
      <c r="N1667" s="53"/>
      <c r="O1667" s="52"/>
      <c r="P1667" s="52"/>
      <c r="Q1667" s="52"/>
      <c r="R1667" s="46" t="str">
        <f>IFERROR(__xludf.DUMMYFUNCTION("if(isblank($A1667),"""",REGEXREPLACE($A1667,   "",?(\d),?"",  ""$1""&amp;""-""&amp;$H1667))"),"")</f>
        <v/>
      </c>
      <c r="S1667" s="47" t="b">
        <f t="shared" si="2"/>
        <v>0</v>
      </c>
      <c r="T1667" s="47" t="str">
        <f>IFERROR(__xludf.DUMMYFUNCTION("iferror(split(A1667,"","",TRUE,TRUE),"""")"),"")</f>
        <v/>
      </c>
      <c r="U1667" s="47"/>
      <c r="V1667" s="47"/>
      <c r="W1667" s="47"/>
      <c r="X1667" s="46" t="str">
        <f>IFERROR(__xludf.DUMMYFUNCTION("if(T1667="""","""",if($S1667,""Not aligned w/ a specific learning goal."",T1667&amp;"": ""&amp;vlookup(to_text(T1667),'1.Learning-Goals'!$A$3:$B$100,2,FALSE)))"),"")</f>
        <v/>
      </c>
      <c r="Y1667" s="46" t="str">
        <f>IFERROR(__xludf.DUMMYFUNCTION("if(U1667="""","""",if($S1667,""Not aligned w/ a specific learning goal."",U1667&amp;"": ""&amp;vlookup(to_text(U1667),'1.Learning-Goals'!$A$3:$B$100,2,FALSE)))"),"")</f>
        <v/>
      </c>
      <c r="Z1667" s="46" t="str">
        <f>IFERROR(__xludf.DUMMYFUNCTION("if(V1667="""","""",if($S1667,""Not aligned w/ a specific learning goal."",V1667&amp;"": ""&amp;vlookup(to_text(V1667),'1.Learning-Goals'!$A$3:$B$100,2,FALSE)))"),"")</f>
        <v/>
      </c>
      <c r="AA1667" s="46" t="str">
        <f>IFERROR(__xludf.DUMMYFUNCTION("if(W1667="""","""",if($S1667,""Not aligned w/ a specific learning goal."",W1667&amp;"": ""&amp;vlookup(to_text(W1667),'1.Learning-Goals'!$A$3:$B$100,2,FALSE)))"),"")</f>
        <v/>
      </c>
      <c r="AB1667" s="48"/>
      <c r="AC1667" s="48"/>
      <c r="AD1667" s="48"/>
      <c r="AE1667" s="48"/>
      <c r="AF1667" s="48"/>
      <c r="AG1667" s="48"/>
      <c r="AH1667" s="48"/>
      <c r="AI1667" s="48"/>
    </row>
    <row r="1668" ht="15.75" customHeight="1">
      <c r="A1668" s="41"/>
      <c r="B1668" s="42" t="str">
        <f t="shared" si="1"/>
        <v/>
      </c>
      <c r="C1668" s="52"/>
      <c r="D1668" s="53"/>
      <c r="E1668" s="53"/>
      <c r="F1668" s="52"/>
      <c r="G1668" s="53"/>
      <c r="H1668" s="54"/>
      <c r="I1668" s="53"/>
      <c r="J1668" s="53"/>
      <c r="K1668" s="53"/>
      <c r="L1668" s="53"/>
      <c r="M1668" s="53"/>
      <c r="N1668" s="53"/>
      <c r="O1668" s="52"/>
      <c r="P1668" s="52"/>
      <c r="Q1668" s="52"/>
      <c r="R1668" s="46" t="str">
        <f>IFERROR(__xludf.DUMMYFUNCTION("if(isblank($A1668),"""",REGEXREPLACE($A1668,   "",?(\d),?"",  ""$1""&amp;""-""&amp;$H1668))"),"")</f>
        <v/>
      </c>
      <c r="S1668" s="47" t="b">
        <f t="shared" si="2"/>
        <v>0</v>
      </c>
      <c r="T1668" s="47" t="str">
        <f>IFERROR(__xludf.DUMMYFUNCTION("iferror(split(A1668,"","",TRUE,TRUE),"""")"),"")</f>
        <v/>
      </c>
      <c r="U1668" s="47"/>
      <c r="V1668" s="47"/>
      <c r="W1668" s="47"/>
      <c r="X1668" s="46" t="str">
        <f>IFERROR(__xludf.DUMMYFUNCTION("if(T1668="""","""",if($S1668,""Not aligned w/ a specific learning goal."",T1668&amp;"": ""&amp;vlookup(to_text(T1668),'1.Learning-Goals'!$A$3:$B$100,2,FALSE)))"),"")</f>
        <v/>
      </c>
      <c r="Y1668" s="46" t="str">
        <f>IFERROR(__xludf.DUMMYFUNCTION("if(U1668="""","""",if($S1668,""Not aligned w/ a specific learning goal."",U1668&amp;"": ""&amp;vlookup(to_text(U1668),'1.Learning-Goals'!$A$3:$B$100,2,FALSE)))"),"")</f>
        <v/>
      </c>
      <c r="Z1668" s="46" t="str">
        <f>IFERROR(__xludf.DUMMYFUNCTION("if(V1668="""","""",if($S1668,""Not aligned w/ a specific learning goal."",V1668&amp;"": ""&amp;vlookup(to_text(V1668),'1.Learning-Goals'!$A$3:$B$100,2,FALSE)))"),"")</f>
        <v/>
      </c>
      <c r="AA1668" s="46" t="str">
        <f>IFERROR(__xludf.DUMMYFUNCTION("if(W1668="""","""",if($S1668,""Not aligned w/ a specific learning goal."",W1668&amp;"": ""&amp;vlookup(to_text(W1668),'1.Learning-Goals'!$A$3:$B$100,2,FALSE)))"),"")</f>
        <v/>
      </c>
      <c r="AB1668" s="48"/>
      <c r="AC1668" s="48"/>
      <c r="AD1668" s="48"/>
      <c r="AE1668" s="48"/>
      <c r="AF1668" s="48"/>
      <c r="AG1668" s="48"/>
      <c r="AH1668" s="48"/>
      <c r="AI1668" s="48"/>
    </row>
    <row r="1669" ht="15.75" customHeight="1">
      <c r="A1669" s="41"/>
      <c r="B1669" s="42" t="str">
        <f t="shared" si="1"/>
        <v/>
      </c>
      <c r="C1669" s="52"/>
      <c r="D1669" s="53"/>
      <c r="E1669" s="53"/>
      <c r="F1669" s="52"/>
      <c r="G1669" s="53"/>
      <c r="H1669" s="54"/>
      <c r="I1669" s="53"/>
      <c r="J1669" s="53"/>
      <c r="K1669" s="53"/>
      <c r="L1669" s="53"/>
      <c r="M1669" s="53"/>
      <c r="N1669" s="53"/>
      <c r="O1669" s="52"/>
      <c r="P1669" s="52"/>
      <c r="Q1669" s="52"/>
      <c r="R1669" s="46" t="str">
        <f>IFERROR(__xludf.DUMMYFUNCTION("if(isblank($A1669),"""",REGEXREPLACE($A1669,   "",?(\d),?"",  ""$1""&amp;""-""&amp;$H1669))"),"")</f>
        <v/>
      </c>
      <c r="S1669" s="47" t="b">
        <f t="shared" si="2"/>
        <v>0</v>
      </c>
      <c r="T1669" s="47" t="str">
        <f>IFERROR(__xludf.DUMMYFUNCTION("iferror(split(A1669,"","",TRUE,TRUE),"""")"),"")</f>
        <v/>
      </c>
      <c r="U1669" s="47"/>
      <c r="V1669" s="47"/>
      <c r="W1669" s="47"/>
      <c r="X1669" s="46" t="str">
        <f>IFERROR(__xludf.DUMMYFUNCTION("if(T1669="""","""",if($S1669,""Not aligned w/ a specific learning goal."",T1669&amp;"": ""&amp;vlookup(to_text(T1669),'1.Learning-Goals'!$A$3:$B$100,2,FALSE)))"),"")</f>
        <v/>
      </c>
      <c r="Y1669" s="46" t="str">
        <f>IFERROR(__xludf.DUMMYFUNCTION("if(U1669="""","""",if($S1669,""Not aligned w/ a specific learning goal."",U1669&amp;"": ""&amp;vlookup(to_text(U1669),'1.Learning-Goals'!$A$3:$B$100,2,FALSE)))"),"")</f>
        <v/>
      </c>
      <c r="Z1669" s="46" t="str">
        <f>IFERROR(__xludf.DUMMYFUNCTION("if(V1669="""","""",if($S1669,""Not aligned w/ a specific learning goal."",V1669&amp;"": ""&amp;vlookup(to_text(V1669),'1.Learning-Goals'!$A$3:$B$100,2,FALSE)))"),"")</f>
        <v/>
      </c>
      <c r="AA1669" s="46" t="str">
        <f>IFERROR(__xludf.DUMMYFUNCTION("if(W1669="""","""",if($S1669,""Not aligned w/ a specific learning goal."",W1669&amp;"": ""&amp;vlookup(to_text(W1669),'1.Learning-Goals'!$A$3:$B$100,2,FALSE)))"),"")</f>
        <v/>
      </c>
      <c r="AB1669" s="48"/>
      <c r="AC1669" s="48"/>
      <c r="AD1669" s="48"/>
      <c r="AE1669" s="48"/>
      <c r="AF1669" s="48"/>
      <c r="AG1669" s="48"/>
      <c r="AH1669" s="48"/>
      <c r="AI1669" s="48"/>
    </row>
    <row r="1670" ht="15.75" customHeight="1">
      <c r="A1670" s="41"/>
      <c r="B1670" s="42" t="str">
        <f t="shared" si="1"/>
        <v/>
      </c>
      <c r="C1670" s="52"/>
      <c r="D1670" s="53"/>
      <c r="E1670" s="53"/>
      <c r="F1670" s="52"/>
      <c r="G1670" s="53"/>
      <c r="H1670" s="54"/>
      <c r="I1670" s="53"/>
      <c r="J1670" s="53"/>
      <c r="K1670" s="53"/>
      <c r="L1670" s="53"/>
      <c r="M1670" s="53"/>
      <c r="N1670" s="53"/>
      <c r="O1670" s="52"/>
      <c r="P1670" s="52"/>
      <c r="Q1670" s="52"/>
      <c r="R1670" s="46" t="str">
        <f>IFERROR(__xludf.DUMMYFUNCTION("if(isblank($A1670),"""",REGEXREPLACE($A1670,   "",?(\d),?"",  ""$1""&amp;""-""&amp;$H1670))"),"")</f>
        <v/>
      </c>
      <c r="S1670" s="47" t="b">
        <f t="shared" si="2"/>
        <v>0</v>
      </c>
      <c r="T1670" s="47" t="str">
        <f>IFERROR(__xludf.DUMMYFUNCTION("iferror(split(A1670,"","",TRUE,TRUE),"""")"),"")</f>
        <v/>
      </c>
      <c r="U1670" s="47"/>
      <c r="V1670" s="47"/>
      <c r="W1670" s="47"/>
      <c r="X1670" s="46" t="str">
        <f>IFERROR(__xludf.DUMMYFUNCTION("if(T1670="""","""",if($S1670,""Not aligned w/ a specific learning goal."",T1670&amp;"": ""&amp;vlookup(to_text(T1670),'1.Learning-Goals'!$A$3:$B$100,2,FALSE)))"),"")</f>
        <v/>
      </c>
      <c r="Y1670" s="46" t="str">
        <f>IFERROR(__xludf.DUMMYFUNCTION("if(U1670="""","""",if($S1670,""Not aligned w/ a specific learning goal."",U1670&amp;"": ""&amp;vlookup(to_text(U1670),'1.Learning-Goals'!$A$3:$B$100,2,FALSE)))"),"")</f>
        <v/>
      </c>
      <c r="Z1670" s="46" t="str">
        <f>IFERROR(__xludf.DUMMYFUNCTION("if(V1670="""","""",if($S1670,""Not aligned w/ a specific learning goal."",V1670&amp;"": ""&amp;vlookup(to_text(V1670),'1.Learning-Goals'!$A$3:$B$100,2,FALSE)))"),"")</f>
        <v/>
      </c>
      <c r="AA1670" s="46" t="str">
        <f>IFERROR(__xludf.DUMMYFUNCTION("if(W1670="""","""",if($S1670,""Not aligned w/ a specific learning goal."",W1670&amp;"": ""&amp;vlookup(to_text(W1670),'1.Learning-Goals'!$A$3:$B$100,2,FALSE)))"),"")</f>
        <v/>
      </c>
      <c r="AB1670" s="48"/>
      <c r="AC1670" s="48"/>
      <c r="AD1670" s="48"/>
      <c r="AE1670" s="48"/>
      <c r="AF1670" s="48"/>
      <c r="AG1670" s="48"/>
      <c r="AH1670" s="48"/>
      <c r="AI1670" s="48"/>
    </row>
    <row r="1671" ht="15.75" customHeight="1">
      <c r="A1671" s="41"/>
      <c r="B1671" s="42" t="str">
        <f t="shared" si="1"/>
        <v/>
      </c>
      <c r="C1671" s="52"/>
      <c r="D1671" s="53"/>
      <c r="E1671" s="53"/>
      <c r="F1671" s="52"/>
      <c r="G1671" s="53"/>
      <c r="H1671" s="54"/>
      <c r="I1671" s="53"/>
      <c r="J1671" s="53"/>
      <c r="K1671" s="53"/>
      <c r="L1671" s="53"/>
      <c r="M1671" s="53"/>
      <c r="N1671" s="53"/>
      <c r="O1671" s="52"/>
      <c r="P1671" s="52"/>
      <c r="Q1671" s="52"/>
      <c r="R1671" s="46" t="str">
        <f>IFERROR(__xludf.DUMMYFUNCTION("if(isblank($A1671),"""",REGEXREPLACE($A1671,   "",?(\d),?"",  ""$1""&amp;""-""&amp;$H1671))"),"")</f>
        <v/>
      </c>
      <c r="S1671" s="47" t="b">
        <f t="shared" si="2"/>
        <v>0</v>
      </c>
      <c r="T1671" s="47" t="str">
        <f>IFERROR(__xludf.DUMMYFUNCTION("iferror(split(A1671,"","",TRUE,TRUE),"""")"),"")</f>
        <v/>
      </c>
      <c r="U1671" s="47"/>
      <c r="V1671" s="47"/>
      <c r="W1671" s="47"/>
      <c r="X1671" s="46" t="str">
        <f>IFERROR(__xludf.DUMMYFUNCTION("if(T1671="""","""",if($S1671,""Not aligned w/ a specific learning goal."",T1671&amp;"": ""&amp;vlookup(to_text(T1671),'1.Learning-Goals'!$A$3:$B$100,2,FALSE)))"),"")</f>
        <v/>
      </c>
      <c r="Y1671" s="46" t="str">
        <f>IFERROR(__xludf.DUMMYFUNCTION("if(U1671="""","""",if($S1671,""Not aligned w/ a specific learning goal."",U1671&amp;"": ""&amp;vlookup(to_text(U1671),'1.Learning-Goals'!$A$3:$B$100,2,FALSE)))"),"")</f>
        <v/>
      </c>
      <c r="Z1671" s="46" t="str">
        <f>IFERROR(__xludf.DUMMYFUNCTION("if(V1671="""","""",if($S1671,""Not aligned w/ a specific learning goal."",V1671&amp;"": ""&amp;vlookup(to_text(V1671),'1.Learning-Goals'!$A$3:$B$100,2,FALSE)))"),"")</f>
        <v/>
      </c>
      <c r="AA1671" s="46" t="str">
        <f>IFERROR(__xludf.DUMMYFUNCTION("if(W1671="""","""",if($S1671,""Not aligned w/ a specific learning goal."",W1671&amp;"": ""&amp;vlookup(to_text(W1671),'1.Learning-Goals'!$A$3:$B$100,2,FALSE)))"),"")</f>
        <v/>
      </c>
      <c r="AB1671" s="48"/>
      <c r="AC1671" s="48"/>
      <c r="AD1671" s="48"/>
      <c r="AE1671" s="48"/>
      <c r="AF1671" s="48"/>
      <c r="AG1671" s="48"/>
      <c r="AH1671" s="48"/>
      <c r="AI1671" s="48"/>
    </row>
    <row r="1672" ht="15.75" customHeight="1">
      <c r="A1672" s="41"/>
      <c r="B1672" s="42" t="str">
        <f t="shared" si="1"/>
        <v/>
      </c>
      <c r="C1672" s="52"/>
      <c r="D1672" s="53"/>
      <c r="E1672" s="53"/>
      <c r="F1672" s="52"/>
      <c r="G1672" s="53"/>
      <c r="H1672" s="54"/>
      <c r="I1672" s="53"/>
      <c r="J1672" s="53"/>
      <c r="K1672" s="53"/>
      <c r="L1672" s="53"/>
      <c r="M1672" s="53"/>
      <c r="N1672" s="53"/>
      <c r="O1672" s="52"/>
      <c r="P1672" s="52"/>
      <c r="Q1672" s="52"/>
      <c r="R1672" s="46" t="str">
        <f>IFERROR(__xludf.DUMMYFUNCTION("if(isblank($A1672),"""",REGEXREPLACE($A1672,   "",?(\d),?"",  ""$1""&amp;""-""&amp;$H1672))"),"")</f>
        <v/>
      </c>
      <c r="S1672" s="47" t="b">
        <f t="shared" si="2"/>
        <v>0</v>
      </c>
      <c r="T1672" s="47" t="str">
        <f>IFERROR(__xludf.DUMMYFUNCTION("iferror(split(A1672,"","",TRUE,TRUE),"""")"),"")</f>
        <v/>
      </c>
      <c r="U1672" s="47"/>
      <c r="V1672" s="47"/>
      <c r="W1672" s="47"/>
      <c r="X1672" s="46" t="str">
        <f>IFERROR(__xludf.DUMMYFUNCTION("if(T1672="""","""",if($S1672,""Not aligned w/ a specific learning goal."",T1672&amp;"": ""&amp;vlookup(to_text(T1672),'1.Learning-Goals'!$A$3:$B$100,2,FALSE)))"),"")</f>
        <v/>
      </c>
      <c r="Y1672" s="46" t="str">
        <f>IFERROR(__xludf.DUMMYFUNCTION("if(U1672="""","""",if($S1672,""Not aligned w/ a specific learning goal."",U1672&amp;"": ""&amp;vlookup(to_text(U1672),'1.Learning-Goals'!$A$3:$B$100,2,FALSE)))"),"")</f>
        <v/>
      </c>
      <c r="Z1672" s="46" t="str">
        <f>IFERROR(__xludf.DUMMYFUNCTION("if(V1672="""","""",if($S1672,""Not aligned w/ a specific learning goal."",V1672&amp;"": ""&amp;vlookup(to_text(V1672),'1.Learning-Goals'!$A$3:$B$100,2,FALSE)))"),"")</f>
        <v/>
      </c>
      <c r="AA1672" s="46" t="str">
        <f>IFERROR(__xludf.DUMMYFUNCTION("if(W1672="""","""",if($S1672,""Not aligned w/ a specific learning goal."",W1672&amp;"": ""&amp;vlookup(to_text(W1672),'1.Learning-Goals'!$A$3:$B$100,2,FALSE)))"),"")</f>
        <v/>
      </c>
      <c r="AB1672" s="48"/>
      <c r="AC1672" s="48"/>
      <c r="AD1672" s="48"/>
      <c r="AE1672" s="48"/>
      <c r="AF1672" s="48"/>
      <c r="AG1672" s="48"/>
      <c r="AH1672" s="48"/>
      <c r="AI1672" s="48"/>
    </row>
    <row r="1673" ht="15.75" customHeight="1">
      <c r="A1673" s="41"/>
      <c r="B1673" s="42" t="str">
        <f t="shared" si="1"/>
        <v/>
      </c>
      <c r="C1673" s="52"/>
      <c r="D1673" s="53"/>
      <c r="E1673" s="53"/>
      <c r="F1673" s="52"/>
      <c r="G1673" s="53"/>
      <c r="H1673" s="54"/>
      <c r="I1673" s="53"/>
      <c r="J1673" s="53"/>
      <c r="K1673" s="53"/>
      <c r="L1673" s="53"/>
      <c r="M1673" s="53"/>
      <c r="N1673" s="53"/>
      <c r="O1673" s="52"/>
      <c r="P1673" s="52"/>
      <c r="Q1673" s="52"/>
      <c r="R1673" s="46" t="str">
        <f>IFERROR(__xludf.DUMMYFUNCTION("if(isblank($A1673),"""",REGEXREPLACE($A1673,   "",?(\d),?"",  ""$1""&amp;""-""&amp;$H1673))"),"")</f>
        <v/>
      </c>
      <c r="S1673" s="47" t="b">
        <f t="shared" si="2"/>
        <v>0</v>
      </c>
      <c r="T1673" s="47" t="str">
        <f>IFERROR(__xludf.DUMMYFUNCTION("iferror(split(A1673,"","",TRUE,TRUE),"""")"),"")</f>
        <v/>
      </c>
      <c r="U1673" s="47"/>
      <c r="V1673" s="47"/>
      <c r="W1673" s="47"/>
      <c r="X1673" s="46" t="str">
        <f>IFERROR(__xludf.DUMMYFUNCTION("if(T1673="""","""",if($S1673,""Not aligned w/ a specific learning goal."",T1673&amp;"": ""&amp;vlookup(to_text(T1673),'1.Learning-Goals'!$A$3:$B$100,2,FALSE)))"),"")</f>
        <v/>
      </c>
      <c r="Y1673" s="46" t="str">
        <f>IFERROR(__xludf.DUMMYFUNCTION("if(U1673="""","""",if($S1673,""Not aligned w/ a specific learning goal."",U1673&amp;"": ""&amp;vlookup(to_text(U1673),'1.Learning-Goals'!$A$3:$B$100,2,FALSE)))"),"")</f>
        <v/>
      </c>
      <c r="Z1673" s="46" t="str">
        <f>IFERROR(__xludf.DUMMYFUNCTION("if(V1673="""","""",if($S1673,""Not aligned w/ a specific learning goal."",V1673&amp;"": ""&amp;vlookup(to_text(V1673),'1.Learning-Goals'!$A$3:$B$100,2,FALSE)))"),"")</f>
        <v/>
      </c>
      <c r="AA1673" s="46" t="str">
        <f>IFERROR(__xludf.DUMMYFUNCTION("if(W1673="""","""",if($S1673,""Not aligned w/ a specific learning goal."",W1673&amp;"": ""&amp;vlookup(to_text(W1673),'1.Learning-Goals'!$A$3:$B$100,2,FALSE)))"),"")</f>
        <v/>
      </c>
      <c r="AB1673" s="48"/>
      <c r="AC1673" s="48"/>
      <c r="AD1673" s="48"/>
      <c r="AE1673" s="48"/>
      <c r="AF1673" s="48"/>
      <c r="AG1673" s="48"/>
      <c r="AH1673" s="48"/>
      <c r="AI1673" s="48"/>
    </row>
    <row r="1674" ht="15.75" customHeight="1">
      <c r="A1674" s="41"/>
      <c r="B1674" s="42" t="str">
        <f t="shared" si="1"/>
        <v/>
      </c>
      <c r="C1674" s="52"/>
      <c r="D1674" s="53"/>
      <c r="E1674" s="53"/>
      <c r="F1674" s="52"/>
      <c r="G1674" s="53"/>
      <c r="H1674" s="54"/>
      <c r="I1674" s="53"/>
      <c r="J1674" s="53"/>
      <c r="K1674" s="53"/>
      <c r="L1674" s="53"/>
      <c r="M1674" s="53"/>
      <c r="N1674" s="53"/>
      <c r="O1674" s="52"/>
      <c r="P1674" s="52"/>
      <c r="Q1674" s="52"/>
      <c r="R1674" s="46" t="str">
        <f>IFERROR(__xludf.DUMMYFUNCTION("if(isblank($A1674),"""",REGEXREPLACE($A1674,   "",?(\d),?"",  ""$1""&amp;""-""&amp;$H1674))"),"")</f>
        <v/>
      </c>
      <c r="S1674" s="47" t="b">
        <f t="shared" si="2"/>
        <v>0</v>
      </c>
      <c r="T1674" s="47" t="str">
        <f>IFERROR(__xludf.DUMMYFUNCTION("iferror(split(A1674,"","",TRUE,TRUE),"""")"),"")</f>
        <v/>
      </c>
      <c r="U1674" s="47"/>
      <c r="V1674" s="47"/>
      <c r="W1674" s="47"/>
      <c r="X1674" s="46" t="str">
        <f>IFERROR(__xludf.DUMMYFUNCTION("if(T1674="""","""",if($S1674,""Not aligned w/ a specific learning goal."",T1674&amp;"": ""&amp;vlookup(to_text(T1674),'1.Learning-Goals'!$A$3:$B$100,2,FALSE)))"),"")</f>
        <v/>
      </c>
      <c r="Y1674" s="46" t="str">
        <f>IFERROR(__xludf.DUMMYFUNCTION("if(U1674="""","""",if($S1674,""Not aligned w/ a specific learning goal."",U1674&amp;"": ""&amp;vlookup(to_text(U1674),'1.Learning-Goals'!$A$3:$B$100,2,FALSE)))"),"")</f>
        <v/>
      </c>
      <c r="Z1674" s="46" t="str">
        <f>IFERROR(__xludf.DUMMYFUNCTION("if(V1674="""","""",if($S1674,""Not aligned w/ a specific learning goal."",V1674&amp;"": ""&amp;vlookup(to_text(V1674),'1.Learning-Goals'!$A$3:$B$100,2,FALSE)))"),"")</f>
        <v/>
      </c>
      <c r="AA1674" s="46" t="str">
        <f>IFERROR(__xludf.DUMMYFUNCTION("if(W1674="""","""",if($S1674,""Not aligned w/ a specific learning goal."",W1674&amp;"": ""&amp;vlookup(to_text(W1674),'1.Learning-Goals'!$A$3:$B$100,2,FALSE)))"),"")</f>
        <v/>
      </c>
      <c r="AB1674" s="48"/>
      <c r="AC1674" s="48"/>
      <c r="AD1674" s="48"/>
      <c r="AE1674" s="48"/>
      <c r="AF1674" s="48"/>
      <c r="AG1674" s="48"/>
      <c r="AH1674" s="48"/>
      <c r="AI1674" s="48"/>
    </row>
    <row r="1675" ht="15.75" customHeight="1">
      <c r="A1675" s="41"/>
      <c r="B1675" s="42" t="str">
        <f t="shared" si="1"/>
        <v/>
      </c>
      <c r="C1675" s="52"/>
      <c r="D1675" s="53"/>
      <c r="E1675" s="53"/>
      <c r="F1675" s="52"/>
      <c r="G1675" s="53"/>
      <c r="H1675" s="54"/>
      <c r="I1675" s="53"/>
      <c r="J1675" s="53"/>
      <c r="K1675" s="53"/>
      <c r="L1675" s="53"/>
      <c r="M1675" s="53"/>
      <c r="N1675" s="53"/>
      <c r="O1675" s="52"/>
      <c r="P1675" s="52"/>
      <c r="Q1675" s="52"/>
      <c r="R1675" s="46" t="str">
        <f>IFERROR(__xludf.DUMMYFUNCTION("if(isblank($A1675),"""",REGEXREPLACE($A1675,   "",?(\d),?"",  ""$1""&amp;""-""&amp;$H1675))"),"")</f>
        <v/>
      </c>
      <c r="S1675" s="47" t="b">
        <f t="shared" si="2"/>
        <v>0</v>
      </c>
      <c r="T1675" s="47" t="str">
        <f>IFERROR(__xludf.DUMMYFUNCTION("iferror(split(A1675,"","",TRUE,TRUE),"""")"),"")</f>
        <v/>
      </c>
      <c r="U1675" s="47"/>
      <c r="V1675" s="47"/>
      <c r="W1675" s="47"/>
      <c r="X1675" s="46" t="str">
        <f>IFERROR(__xludf.DUMMYFUNCTION("if(T1675="""","""",if($S1675,""Not aligned w/ a specific learning goal."",T1675&amp;"": ""&amp;vlookup(to_text(T1675),'1.Learning-Goals'!$A$3:$B$100,2,FALSE)))"),"")</f>
        <v/>
      </c>
      <c r="Y1675" s="46" t="str">
        <f>IFERROR(__xludf.DUMMYFUNCTION("if(U1675="""","""",if($S1675,""Not aligned w/ a specific learning goal."",U1675&amp;"": ""&amp;vlookup(to_text(U1675),'1.Learning-Goals'!$A$3:$B$100,2,FALSE)))"),"")</f>
        <v/>
      </c>
      <c r="Z1675" s="46" t="str">
        <f>IFERROR(__xludf.DUMMYFUNCTION("if(V1675="""","""",if($S1675,""Not aligned w/ a specific learning goal."",V1675&amp;"": ""&amp;vlookup(to_text(V1675),'1.Learning-Goals'!$A$3:$B$100,2,FALSE)))"),"")</f>
        <v/>
      </c>
      <c r="AA1675" s="46" t="str">
        <f>IFERROR(__xludf.DUMMYFUNCTION("if(W1675="""","""",if($S1675,""Not aligned w/ a specific learning goal."",W1675&amp;"": ""&amp;vlookup(to_text(W1675),'1.Learning-Goals'!$A$3:$B$100,2,FALSE)))"),"")</f>
        <v/>
      </c>
      <c r="AB1675" s="48"/>
      <c r="AC1675" s="48"/>
      <c r="AD1675" s="48"/>
      <c r="AE1675" s="48"/>
      <c r="AF1675" s="48"/>
      <c r="AG1675" s="48"/>
      <c r="AH1675" s="48"/>
      <c r="AI1675" s="48"/>
    </row>
    <row r="1676" ht="15.75" customHeight="1">
      <c r="A1676" s="41"/>
      <c r="B1676" s="42" t="str">
        <f t="shared" si="1"/>
        <v/>
      </c>
      <c r="C1676" s="52"/>
      <c r="D1676" s="53"/>
      <c r="E1676" s="53"/>
      <c r="F1676" s="52"/>
      <c r="G1676" s="53"/>
      <c r="H1676" s="54"/>
      <c r="I1676" s="53"/>
      <c r="J1676" s="53"/>
      <c r="K1676" s="53"/>
      <c r="L1676" s="53"/>
      <c r="M1676" s="53"/>
      <c r="N1676" s="53"/>
      <c r="O1676" s="52"/>
      <c r="P1676" s="52"/>
      <c r="Q1676" s="52"/>
      <c r="R1676" s="46" t="str">
        <f>IFERROR(__xludf.DUMMYFUNCTION("if(isblank($A1676),"""",REGEXREPLACE($A1676,   "",?(\d),?"",  ""$1""&amp;""-""&amp;$H1676))"),"")</f>
        <v/>
      </c>
      <c r="S1676" s="47" t="b">
        <f t="shared" si="2"/>
        <v>0</v>
      </c>
      <c r="T1676" s="47" t="str">
        <f>IFERROR(__xludf.DUMMYFUNCTION("iferror(split(A1676,"","",TRUE,TRUE),"""")"),"")</f>
        <v/>
      </c>
      <c r="U1676" s="47"/>
      <c r="V1676" s="47"/>
      <c r="W1676" s="47"/>
      <c r="X1676" s="46" t="str">
        <f>IFERROR(__xludf.DUMMYFUNCTION("if(T1676="""","""",if($S1676,""Not aligned w/ a specific learning goal."",T1676&amp;"": ""&amp;vlookup(to_text(T1676),'1.Learning-Goals'!$A$3:$B$100,2,FALSE)))"),"")</f>
        <v/>
      </c>
      <c r="Y1676" s="46" t="str">
        <f>IFERROR(__xludf.DUMMYFUNCTION("if(U1676="""","""",if($S1676,""Not aligned w/ a specific learning goal."",U1676&amp;"": ""&amp;vlookup(to_text(U1676),'1.Learning-Goals'!$A$3:$B$100,2,FALSE)))"),"")</f>
        <v/>
      </c>
      <c r="Z1676" s="46" t="str">
        <f>IFERROR(__xludf.DUMMYFUNCTION("if(V1676="""","""",if($S1676,""Not aligned w/ a specific learning goal."",V1676&amp;"": ""&amp;vlookup(to_text(V1676),'1.Learning-Goals'!$A$3:$B$100,2,FALSE)))"),"")</f>
        <v/>
      </c>
      <c r="AA1676" s="46" t="str">
        <f>IFERROR(__xludf.DUMMYFUNCTION("if(W1676="""","""",if($S1676,""Not aligned w/ a specific learning goal."",W1676&amp;"": ""&amp;vlookup(to_text(W1676),'1.Learning-Goals'!$A$3:$B$100,2,FALSE)))"),"")</f>
        <v/>
      </c>
      <c r="AB1676" s="48"/>
      <c r="AC1676" s="48"/>
      <c r="AD1676" s="48"/>
      <c r="AE1676" s="48"/>
      <c r="AF1676" s="48"/>
      <c r="AG1676" s="48"/>
      <c r="AH1676" s="48"/>
      <c r="AI1676" s="48"/>
    </row>
    <row r="1677" ht="15.75" customHeight="1">
      <c r="A1677" s="41"/>
      <c r="B1677" s="42" t="str">
        <f t="shared" si="1"/>
        <v/>
      </c>
      <c r="C1677" s="52"/>
      <c r="D1677" s="53"/>
      <c r="E1677" s="53"/>
      <c r="F1677" s="52"/>
      <c r="G1677" s="53"/>
      <c r="H1677" s="54"/>
      <c r="I1677" s="53"/>
      <c r="J1677" s="53"/>
      <c r="K1677" s="53"/>
      <c r="L1677" s="53"/>
      <c r="M1677" s="53"/>
      <c r="N1677" s="53"/>
      <c r="O1677" s="52"/>
      <c r="P1677" s="52"/>
      <c r="Q1677" s="52"/>
      <c r="R1677" s="46" t="str">
        <f>IFERROR(__xludf.DUMMYFUNCTION("if(isblank($A1677),"""",REGEXREPLACE($A1677,   "",?(\d),?"",  ""$1""&amp;""-""&amp;$H1677))"),"")</f>
        <v/>
      </c>
      <c r="S1677" s="47" t="b">
        <f t="shared" si="2"/>
        <v>0</v>
      </c>
      <c r="T1677" s="47" t="str">
        <f>IFERROR(__xludf.DUMMYFUNCTION("iferror(split(A1677,"","",TRUE,TRUE),"""")"),"")</f>
        <v/>
      </c>
      <c r="U1677" s="47"/>
      <c r="V1677" s="47"/>
      <c r="W1677" s="47"/>
      <c r="X1677" s="46" t="str">
        <f>IFERROR(__xludf.DUMMYFUNCTION("if(T1677="""","""",if($S1677,""Not aligned w/ a specific learning goal."",T1677&amp;"": ""&amp;vlookup(to_text(T1677),'1.Learning-Goals'!$A$3:$B$100,2,FALSE)))"),"")</f>
        <v/>
      </c>
      <c r="Y1677" s="46" t="str">
        <f>IFERROR(__xludf.DUMMYFUNCTION("if(U1677="""","""",if($S1677,""Not aligned w/ a specific learning goal."",U1677&amp;"": ""&amp;vlookup(to_text(U1677),'1.Learning-Goals'!$A$3:$B$100,2,FALSE)))"),"")</f>
        <v/>
      </c>
      <c r="Z1677" s="46" t="str">
        <f>IFERROR(__xludf.DUMMYFUNCTION("if(V1677="""","""",if($S1677,""Not aligned w/ a specific learning goal."",V1677&amp;"": ""&amp;vlookup(to_text(V1677),'1.Learning-Goals'!$A$3:$B$100,2,FALSE)))"),"")</f>
        <v/>
      </c>
      <c r="AA1677" s="46" t="str">
        <f>IFERROR(__xludf.DUMMYFUNCTION("if(W1677="""","""",if($S1677,""Not aligned w/ a specific learning goal."",W1677&amp;"": ""&amp;vlookup(to_text(W1677),'1.Learning-Goals'!$A$3:$B$100,2,FALSE)))"),"")</f>
        <v/>
      </c>
      <c r="AB1677" s="48"/>
      <c r="AC1677" s="48"/>
      <c r="AD1677" s="48"/>
      <c r="AE1677" s="48"/>
      <c r="AF1677" s="48"/>
      <c r="AG1677" s="48"/>
      <c r="AH1677" s="48"/>
      <c r="AI1677" s="48"/>
    </row>
    <row r="1678" ht="15.75" customHeight="1">
      <c r="A1678" s="41"/>
      <c r="B1678" s="42" t="str">
        <f t="shared" si="1"/>
        <v/>
      </c>
      <c r="C1678" s="52"/>
      <c r="D1678" s="53"/>
      <c r="E1678" s="53"/>
      <c r="F1678" s="52"/>
      <c r="G1678" s="53"/>
      <c r="H1678" s="54"/>
      <c r="I1678" s="53"/>
      <c r="J1678" s="53"/>
      <c r="K1678" s="53"/>
      <c r="L1678" s="53"/>
      <c r="M1678" s="53"/>
      <c r="N1678" s="53"/>
      <c r="O1678" s="52"/>
      <c r="P1678" s="52"/>
      <c r="Q1678" s="52"/>
      <c r="R1678" s="46" t="str">
        <f>IFERROR(__xludf.DUMMYFUNCTION("if(isblank($A1678),"""",REGEXREPLACE($A1678,   "",?(\d),?"",  ""$1""&amp;""-""&amp;$H1678))"),"")</f>
        <v/>
      </c>
      <c r="S1678" s="47" t="b">
        <f t="shared" si="2"/>
        <v>0</v>
      </c>
      <c r="T1678" s="47" t="str">
        <f>IFERROR(__xludf.DUMMYFUNCTION("iferror(split(A1678,"","",TRUE,TRUE),"""")"),"")</f>
        <v/>
      </c>
      <c r="U1678" s="47"/>
      <c r="V1678" s="47"/>
      <c r="W1678" s="47"/>
      <c r="X1678" s="46" t="str">
        <f>IFERROR(__xludf.DUMMYFUNCTION("if(T1678="""","""",if($S1678,""Not aligned w/ a specific learning goal."",T1678&amp;"": ""&amp;vlookup(to_text(T1678),'1.Learning-Goals'!$A$3:$B$100,2,FALSE)))"),"")</f>
        <v/>
      </c>
      <c r="Y1678" s="46" t="str">
        <f>IFERROR(__xludf.DUMMYFUNCTION("if(U1678="""","""",if($S1678,""Not aligned w/ a specific learning goal."",U1678&amp;"": ""&amp;vlookup(to_text(U1678),'1.Learning-Goals'!$A$3:$B$100,2,FALSE)))"),"")</f>
        <v/>
      </c>
      <c r="Z1678" s="46" t="str">
        <f>IFERROR(__xludf.DUMMYFUNCTION("if(V1678="""","""",if($S1678,""Not aligned w/ a specific learning goal."",V1678&amp;"": ""&amp;vlookup(to_text(V1678),'1.Learning-Goals'!$A$3:$B$100,2,FALSE)))"),"")</f>
        <v/>
      </c>
      <c r="AA1678" s="46" t="str">
        <f>IFERROR(__xludf.DUMMYFUNCTION("if(W1678="""","""",if($S1678,""Not aligned w/ a specific learning goal."",W1678&amp;"": ""&amp;vlookup(to_text(W1678),'1.Learning-Goals'!$A$3:$B$100,2,FALSE)))"),"")</f>
        <v/>
      </c>
      <c r="AB1678" s="48"/>
      <c r="AC1678" s="48"/>
      <c r="AD1678" s="48"/>
      <c r="AE1678" s="48"/>
      <c r="AF1678" s="48"/>
      <c r="AG1678" s="48"/>
      <c r="AH1678" s="48"/>
      <c r="AI1678" s="48"/>
    </row>
    <row r="1679" ht="15.75" customHeight="1">
      <c r="A1679" s="41"/>
      <c r="B1679" s="42" t="str">
        <f t="shared" si="1"/>
        <v/>
      </c>
      <c r="C1679" s="52"/>
      <c r="D1679" s="53"/>
      <c r="E1679" s="53"/>
      <c r="F1679" s="52"/>
      <c r="G1679" s="53"/>
      <c r="H1679" s="54"/>
      <c r="I1679" s="53"/>
      <c r="J1679" s="53"/>
      <c r="K1679" s="53"/>
      <c r="L1679" s="53"/>
      <c r="M1679" s="53"/>
      <c r="N1679" s="53"/>
      <c r="O1679" s="52"/>
      <c r="P1679" s="52"/>
      <c r="Q1679" s="52"/>
      <c r="R1679" s="46" t="str">
        <f>IFERROR(__xludf.DUMMYFUNCTION("if(isblank($A1679),"""",REGEXREPLACE($A1679,   "",?(\d),?"",  ""$1""&amp;""-""&amp;$H1679))"),"")</f>
        <v/>
      </c>
      <c r="S1679" s="47" t="b">
        <f t="shared" si="2"/>
        <v>0</v>
      </c>
      <c r="T1679" s="47" t="str">
        <f>IFERROR(__xludf.DUMMYFUNCTION("iferror(split(A1679,"","",TRUE,TRUE),"""")"),"")</f>
        <v/>
      </c>
      <c r="U1679" s="47"/>
      <c r="V1679" s="47"/>
      <c r="W1679" s="47"/>
      <c r="X1679" s="46" t="str">
        <f>IFERROR(__xludf.DUMMYFUNCTION("if(T1679="""","""",if($S1679,""Not aligned w/ a specific learning goal."",T1679&amp;"": ""&amp;vlookup(to_text(T1679),'1.Learning-Goals'!$A$3:$B$100,2,FALSE)))"),"")</f>
        <v/>
      </c>
      <c r="Y1679" s="46" t="str">
        <f>IFERROR(__xludf.DUMMYFUNCTION("if(U1679="""","""",if($S1679,""Not aligned w/ a specific learning goal."",U1679&amp;"": ""&amp;vlookup(to_text(U1679),'1.Learning-Goals'!$A$3:$B$100,2,FALSE)))"),"")</f>
        <v/>
      </c>
      <c r="Z1679" s="46" t="str">
        <f>IFERROR(__xludf.DUMMYFUNCTION("if(V1679="""","""",if($S1679,""Not aligned w/ a specific learning goal."",V1679&amp;"": ""&amp;vlookup(to_text(V1679),'1.Learning-Goals'!$A$3:$B$100,2,FALSE)))"),"")</f>
        <v/>
      </c>
      <c r="AA1679" s="46" t="str">
        <f>IFERROR(__xludf.DUMMYFUNCTION("if(W1679="""","""",if($S1679,""Not aligned w/ a specific learning goal."",W1679&amp;"": ""&amp;vlookup(to_text(W1679),'1.Learning-Goals'!$A$3:$B$100,2,FALSE)))"),"")</f>
        <v/>
      </c>
      <c r="AB1679" s="48"/>
      <c r="AC1679" s="48"/>
      <c r="AD1679" s="48"/>
      <c r="AE1679" s="48"/>
      <c r="AF1679" s="48"/>
      <c r="AG1679" s="48"/>
      <c r="AH1679" s="48"/>
      <c r="AI1679" s="48"/>
    </row>
    <row r="1680" ht="15.75" customHeight="1">
      <c r="A1680" s="41"/>
      <c r="B1680" s="42" t="str">
        <f t="shared" si="1"/>
        <v/>
      </c>
      <c r="C1680" s="52"/>
      <c r="D1680" s="53"/>
      <c r="E1680" s="53"/>
      <c r="F1680" s="52"/>
      <c r="G1680" s="53"/>
      <c r="H1680" s="54"/>
      <c r="I1680" s="53"/>
      <c r="J1680" s="53"/>
      <c r="K1680" s="53"/>
      <c r="L1680" s="53"/>
      <c r="M1680" s="53"/>
      <c r="N1680" s="53"/>
      <c r="O1680" s="52"/>
      <c r="P1680" s="52"/>
      <c r="Q1680" s="52"/>
      <c r="R1680" s="46" t="str">
        <f>IFERROR(__xludf.DUMMYFUNCTION("if(isblank($A1680),"""",REGEXREPLACE($A1680,   "",?(\d),?"",  ""$1""&amp;""-""&amp;$H1680))"),"")</f>
        <v/>
      </c>
      <c r="S1680" s="47" t="b">
        <f t="shared" si="2"/>
        <v>0</v>
      </c>
      <c r="T1680" s="47" t="str">
        <f>IFERROR(__xludf.DUMMYFUNCTION("iferror(split(A1680,"","",TRUE,TRUE),"""")"),"")</f>
        <v/>
      </c>
      <c r="U1680" s="47"/>
      <c r="V1680" s="47"/>
      <c r="W1680" s="47"/>
      <c r="X1680" s="46" t="str">
        <f>IFERROR(__xludf.DUMMYFUNCTION("if(T1680="""","""",if($S1680,""Not aligned w/ a specific learning goal."",T1680&amp;"": ""&amp;vlookup(to_text(T1680),'1.Learning-Goals'!$A$3:$B$100,2,FALSE)))"),"")</f>
        <v/>
      </c>
      <c r="Y1680" s="46" t="str">
        <f>IFERROR(__xludf.DUMMYFUNCTION("if(U1680="""","""",if($S1680,""Not aligned w/ a specific learning goal."",U1680&amp;"": ""&amp;vlookup(to_text(U1680),'1.Learning-Goals'!$A$3:$B$100,2,FALSE)))"),"")</f>
        <v/>
      </c>
      <c r="Z1680" s="46" t="str">
        <f>IFERROR(__xludf.DUMMYFUNCTION("if(V1680="""","""",if($S1680,""Not aligned w/ a specific learning goal."",V1680&amp;"": ""&amp;vlookup(to_text(V1680),'1.Learning-Goals'!$A$3:$B$100,2,FALSE)))"),"")</f>
        <v/>
      </c>
      <c r="AA1680" s="46" t="str">
        <f>IFERROR(__xludf.DUMMYFUNCTION("if(W1680="""","""",if($S1680,""Not aligned w/ a specific learning goal."",W1680&amp;"": ""&amp;vlookup(to_text(W1680),'1.Learning-Goals'!$A$3:$B$100,2,FALSE)))"),"")</f>
        <v/>
      </c>
      <c r="AB1680" s="48"/>
      <c r="AC1680" s="48"/>
      <c r="AD1680" s="48"/>
      <c r="AE1680" s="48"/>
      <c r="AF1680" s="48"/>
      <c r="AG1680" s="48"/>
      <c r="AH1680" s="48"/>
      <c r="AI1680" s="48"/>
    </row>
    <row r="1681" ht="15.75" customHeight="1">
      <c r="A1681" s="41"/>
      <c r="B1681" s="42" t="str">
        <f t="shared" si="1"/>
        <v/>
      </c>
      <c r="C1681" s="52"/>
      <c r="D1681" s="53"/>
      <c r="E1681" s="53"/>
      <c r="F1681" s="52"/>
      <c r="G1681" s="53"/>
      <c r="H1681" s="54"/>
      <c r="I1681" s="53"/>
      <c r="J1681" s="53"/>
      <c r="K1681" s="53"/>
      <c r="L1681" s="53"/>
      <c r="M1681" s="53"/>
      <c r="N1681" s="53"/>
      <c r="O1681" s="52"/>
      <c r="P1681" s="52"/>
      <c r="Q1681" s="52"/>
      <c r="R1681" s="46" t="str">
        <f>IFERROR(__xludf.DUMMYFUNCTION("if(isblank($A1681),"""",REGEXREPLACE($A1681,   "",?(\d),?"",  ""$1""&amp;""-""&amp;$H1681))"),"")</f>
        <v/>
      </c>
      <c r="S1681" s="47" t="b">
        <f t="shared" si="2"/>
        <v>0</v>
      </c>
      <c r="T1681" s="47" t="str">
        <f>IFERROR(__xludf.DUMMYFUNCTION("iferror(split(A1681,"","",TRUE,TRUE),"""")"),"")</f>
        <v/>
      </c>
      <c r="U1681" s="47"/>
      <c r="V1681" s="47"/>
      <c r="W1681" s="47"/>
      <c r="X1681" s="46" t="str">
        <f>IFERROR(__xludf.DUMMYFUNCTION("if(T1681="""","""",if($S1681,""Not aligned w/ a specific learning goal."",T1681&amp;"": ""&amp;vlookup(to_text(T1681),'1.Learning-Goals'!$A$3:$B$100,2,FALSE)))"),"")</f>
        <v/>
      </c>
      <c r="Y1681" s="46" t="str">
        <f>IFERROR(__xludf.DUMMYFUNCTION("if(U1681="""","""",if($S1681,""Not aligned w/ a specific learning goal."",U1681&amp;"": ""&amp;vlookup(to_text(U1681),'1.Learning-Goals'!$A$3:$B$100,2,FALSE)))"),"")</f>
        <v/>
      </c>
      <c r="Z1681" s="46" t="str">
        <f>IFERROR(__xludf.DUMMYFUNCTION("if(V1681="""","""",if($S1681,""Not aligned w/ a specific learning goal."",V1681&amp;"": ""&amp;vlookup(to_text(V1681),'1.Learning-Goals'!$A$3:$B$100,2,FALSE)))"),"")</f>
        <v/>
      </c>
      <c r="AA1681" s="46" t="str">
        <f>IFERROR(__xludf.DUMMYFUNCTION("if(W1681="""","""",if($S1681,""Not aligned w/ a specific learning goal."",W1681&amp;"": ""&amp;vlookup(to_text(W1681),'1.Learning-Goals'!$A$3:$B$100,2,FALSE)))"),"")</f>
        <v/>
      </c>
      <c r="AB1681" s="48"/>
      <c r="AC1681" s="48"/>
      <c r="AD1681" s="48"/>
      <c r="AE1681" s="48"/>
      <c r="AF1681" s="48"/>
      <c r="AG1681" s="48"/>
      <c r="AH1681" s="48"/>
      <c r="AI1681" s="48"/>
    </row>
    <row r="1682" ht="15.75" customHeight="1">
      <c r="A1682" s="41"/>
      <c r="B1682" s="42" t="str">
        <f t="shared" si="1"/>
        <v/>
      </c>
      <c r="C1682" s="52"/>
      <c r="D1682" s="53"/>
      <c r="E1682" s="53"/>
      <c r="F1682" s="52"/>
      <c r="G1682" s="53"/>
      <c r="H1682" s="54"/>
      <c r="I1682" s="53"/>
      <c r="J1682" s="53"/>
      <c r="K1682" s="53"/>
      <c r="L1682" s="53"/>
      <c r="M1682" s="53"/>
      <c r="N1682" s="53"/>
      <c r="O1682" s="52"/>
      <c r="P1682" s="52"/>
      <c r="Q1682" s="52"/>
      <c r="R1682" s="46" t="str">
        <f>IFERROR(__xludf.DUMMYFUNCTION("if(isblank($A1682),"""",REGEXREPLACE($A1682,   "",?(\d),?"",  ""$1""&amp;""-""&amp;$H1682))"),"")</f>
        <v/>
      </c>
      <c r="S1682" s="47" t="b">
        <f t="shared" si="2"/>
        <v>0</v>
      </c>
      <c r="T1682" s="47" t="str">
        <f>IFERROR(__xludf.DUMMYFUNCTION("iferror(split(A1682,"","",TRUE,TRUE),"""")"),"")</f>
        <v/>
      </c>
      <c r="U1682" s="47"/>
      <c r="V1682" s="47"/>
      <c r="W1682" s="47"/>
      <c r="X1682" s="46" t="str">
        <f>IFERROR(__xludf.DUMMYFUNCTION("if(T1682="""","""",if($S1682,""Not aligned w/ a specific learning goal."",T1682&amp;"": ""&amp;vlookup(to_text(T1682),'1.Learning-Goals'!$A$3:$B$100,2,FALSE)))"),"")</f>
        <v/>
      </c>
      <c r="Y1682" s="46" t="str">
        <f>IFERROR(__xludf.DUMMYFUNCTION("if(U1682="""","""",if($S1682,""Not aligned w/ a specific learning goal."",U1682&amp;"": ""&amp;vlookup(to_text(U1682),'1.Learning-Goals'!$A$3:$B$100,2,FALSE)))"),"")</f>
        <v/>
      </c>
      <c r="Z1682" s="46" t="str">
        <f>IFERROR(__xludf.DUMMYFUNCTION("if(V1682="""","""",if($S1682,""Not aligned w/ a specific learning goal."",V1682&amp;"": ""&amp;vlookup(to_text(V1682),'1.Learning-Goals'!$A$3:$B$100,2,FALSE)))"),"")</f>
        <v/>
      </c>
      <c r="AA1682" s="46" t="str">
        <f>IFERROR(__xludf.DUMMYFUNCTION("if(W1682="""","""",if($S1682,""Not aligned w/ a specific learning goal."",W1682&amp;"": ""&amp;vlookup(to_text(W1682),'1.Learning-Goals'!$A$3:$B$100,2,FALSE)))"),"")</f>
        <v/>
      </c>
      <c r="AB1682" s="48"/>
      <c r="AC1682" s="48"/>
      <c r="AD1682" s="48"/>
      <c r="AE1682" s="48"/>
      <c r="AF1682" s="48"/>
      <c r="AG1682" s="48"/>
      <c r="AH1682" s="48"/>
      <c r="AI1682" s="48"/>
    </row>
    <row r="1683" ht="15.75" customHeight="1">
      <c r="A1683" s="41"/>
      <c r="B1683" s="42" t="str">
        <f t="shared" si="1"/>
        <v/>
      </c>
      <c r="C1683" s="52"/>
      <c r="D1683" s="53"/>
      <c r="E1683" s="53"/>
      <c r="F1683" s="52"/>
      <c r="G1683" s="53"/>
      <c r="H1683" s="54"/>
      <c r="I1683" s="53"/>
      <c r="J1683" s="53"/>
      <c r="K1683" s="53"/>
      <c r="L1683" s="53"/>
      <c r="M1683" s="53"/>
      <c r="N1683" s="53"/>
      <c r="O1683" s="52"/>
      <c r="P1683" s="52"/>
      <c r="Q1683" s="52"/>
      <c r="R1683" s="46" t="str">
        <f>IFERROR(__xludf.DUMMYFUNCTION("if(isblank($A1683),"""",REGEXREPLACE($A1683,   "",?(\d),?"",  ""$1""&amp;""-""&amp;$H1683))"),"")</f>
        <v/>
      </c>
      <c r="S1683" s="47" t="b">
        <f t="shared" si="2"/>
        <v>0</v>
      </c>
      <c r="T1683" s="47" t="str">
        <f>IFERROR(__xludf.DUMMYFUNCTION("iferror(split(A1683,"","",TRUE,TRUE),"""")"),"")</f>
        <v/>
      </c>
      <c r="U1683" s="47"/>
      <c r="V1683" s="47"/>
      <c r="W1683" s="47"/>
      <c r="X1683" s="46" t="str">
        <f>IFERROR(__xludf.DUMMYFUNCTION("if(T1683="""","""",if($S1683,""Not aligned w/ a specific learning goal."",T1683&amp;"": ""&amp;vlookup(to_text(T1683),'1.Learning-Goals'!$A$3:$B$100,2,FALSE)))"),"")</f>
        <v/>
      </c>
      <c r="Y1683" s="46" t="str">
        <f>IFERROR(__xludf.DUMMYFUNCTION("if(U1683="""","""",if($S1683,""Not aligned w/ a specific learning goal."",U1683&amp;"": ""&amp;vlookup(to_text(U1683),'1.Learning-Goals'!$A$3:$B$100,2,FALSE)))"),"")</f>
        <v/>
      </c>
      <c r="Z1683" s="46" t="str">
        <f>IFERROR(__xludf.DUMMYFUNCTION("if(V1683="""","""",if($S1683,""Not aligned w/ a specific learning goal."",V1683&amp;"": ""&amp;vlookup(to_text(V1683),'1.Learning-Goals'!$A$3:$B$100,2,FALSE)))"),"")</f>
        <v/>
      </c>
      <c r="AA1683" s="46" t="str">
        <f>IFERROR(__xludf.DUMMYFUNCTION("if(W1683="""","""",if($S1683,""Not aligned w/ a specific learning goal."",W1683&amp;"": ""&amp;vlookup(to_text(W1683),'1.Learning-Goals'!$A$3:$B$100,2,FALSE)))"),"")</f>
        <v/>
      </c>
      <c r="AB1683" s="48"/>
      <c r="AC1683" s="48"/>
      <c r="AD1683" s="48"/>
      <c r="AE1683" s="48"/>
      <c r="AF1683" s="48"/>
      <c r="AG1683" s="48"/>
      <c r="AH1683" s="48"/>
      <c r="AI1683" s="48"/>
    </row>
    <row r="1684" ht="15.75" customHeight="1">
      <c r="A1684" s="41"/>
      <c r="B1684" s="42" t="str">
        <f t="shared" si="1"/>
        <v/>
      </c>
      <c r="C1684" s="52"/>
      <c r="D1684" s="53"/>
      <c r="E1684" s="53"/>
      <c r="F1684" s="52"/>
      <c r="G1684" s="53"/>
      <c r="H1684" s="54"/>
      <c r="I1684" s="53"/>
      <c r="J1684" s="53"/>
      <c r="K1684" s="53"/>
      <c r="L1684" s="53"/>
      <c r="M1684" s="53"/>
      <c r="N1684" s="53"/>
      <c r="O1684" s="52"/>
      <c r="P1684" s="52"/>
      <c r="Q1684" s="52"/>
      <c r="R1684" s="46" t="str">
        <f>IFERROR(__xludf.DUMMYFUNCTION("if(isblank($A1684),"""",REGEXREPLACE($A1684,   "",?(\d),?"",  ""$1""&amp;""-""&amp;$H1684))"),"")</f>
        <v/>
      </c>
      <c r="S1684" s="47" t="b">
        <f t="shared" si="2"/>
        <v>0</v>
      </c>
      <c r="T1684" s="47" t="str">
        <f>IFERROR(__xludf.DUMMYFUNCTION("iferror(split(A1684,"","",TRUE,TRUE),"""")"),"")</f>
        <v/>
      </c>
      <c r="U1684" s="47"/>
      <c r="V1684" s="47"/>
      <c r="W1684" s="47"/>
      <c r="X1684" s="46" t="str">
        <f>IFERROR(__xludf.DUMMYFUNCTION("if(T1684="""","""",if($S1684,""Not aligned w/ a specific learning goal."",T1684&amp;"": ""&amp;vlookup(to_text(T1684),'1.Learning-Goals'!$A$3:$B$100,2,FALSE)))"),"")</f>
        <v/>
      </c>
      <c r="Y1684" s="46" t="str">
        <f>IFERROR(__xludf.DUMMYFUNCTION("if(U1684="""","""",if($S1684,""Not aligned w/ a specific learning goal."",U1684&amp;"": ""&amp;vlookup(to_text(U1684),'1.Learning-Goals'!$A$3:$B$100,2,FALSE)))"),"")</f>
        <v/>
      </c>
      <c r="Z1684" s="46" t="str">
        <f>IFERROR(__xludf.DUMMYFUNCTION("if(V1684="""","""",if($S1684,""Not aligned w/ a specific learning goal."",V1684&amp;"": ""&amp;vlookup(to_text(V1684),'1.Learning-Goals'!$A$3:$B$100,2,FALSE)))"),"")</f>
        <v/>
      </c>
      <c r="AA1684" s="46" t="str">
        <f>IFERROR(__xludf.DUMMYFUNCTION("if(W1684="""","""",if($S1684,""Not aligned w/ a specific learning goal."",W1684&amp;"": ""&amp;vlookup(to_text(W1684),'1.Learning-Goals'!$A$3:$B$100,2,FALSE)))"),"")</f>
        <v/>
      </c>
      <c r="AB1684" s="48"/>
      <c r="AC1684" s="48"/>
      <c r="AD1684" s="48"/>
      <c r="AE1684" s="48"/>
      <c r="AF1684" s="48"/>
      <c r="AG1684" s="48"/>
      <c r="AH1684" s="48"/>
      <c r="AI1684" s="48"/>
    </row>
    <row r="1685" ht="15.75" customHeight="1">
      <c r="A1685" s="41"/>
      <c r="B1685" s="42" t="str">
        <f t="shared" si="1"/>
        <v/>
      </c>
      <c r="C1685" s="52"/>
      <c r="D1685" s="53"/>
      <c r="E1685" s="53"/>
      <c r="F1685" s="52"/>
      <c r="G1685" s="53"/>
      <c r="H1685" s="54"/>
      <c r="I1685" s="53"/>
      <c r="J1685" s="53"/>
      <c r="K1685" s="53"/>
      <c r="L1685" s="53"/>
      <c r="M1685" s="53"/>
      <c r="N1685" s="53"/>
      <c r="O1685" s="52"/>
      <c r="P1685" s="52"/>
      <c r="Q1685" s="52"/>
      <c r="R1685" s="46" t="str">
        <f>IFERROR(__xludf.DUMMYFUNCTION("if(isblank($A1685),"""",REGEXREPLACE($A1685,   "",?(\d),?"",  ""$1""&amp;""-""&amp;$H1685))"),"")</f>
        <v/>
      </c>
      <c r="S1685" s="47" t="b">
        <f t="shared" si="2"/>
        <v>0</v>
      </c>
      <c r="T1685" s="47" t="str">
        <f>IFERROR(__xludf.DUMMYFUNCTION("iferror(split(A1685,"","",TRUE,TRUE),"""")"),"")</f>
        <v/>
      </c>
      <c r="U1685" s="47"/>
      <c r="V1685" s="47"/>
      <c r="W1685" s="47"/>
      <c r="X1685" s="46" t="str">
        <f>IFERROR(__xludf.DUMMYFUNCTION("if(T1685="""","""",if($S1685,""Not aligned w/ a specific learning goal."",T1685&amp;"": ""&amp;vlookup(to_text(T1685),'1.Learning-Goals'!$A$3:$B$100,2,FALSE)))"),"")</f>
        <v/>
      </c>
      <c r="Y1685" s="46" t="str">
        <f>IFERROR(__xludf.DUMMYFUNCTION("if(U1685="""","""",if($S1685,""Not aligned w/ a specific learning goal."",U1685&amp;"": ""&amp;vlookup(to_text(U1685),'1.Learning-Goals'!$A$3:$B$100,2,FALSE)))"),"")</f>
        <v/>
      </c>
      <c r="Z1685" s="46" t="str">
        <f>IFERROR(__xludf.DUMMYFUNCTION("if(V1685="""","""",if($S1685,""Not aligned w/ a specific learning goal."",V1685&amp;"": ""&amp;vlookup(to_text(V1685),'1.Learning-Goals'!$A$3:$B$100,2,FALSE)))"),"")</f>
        <v/>
      </c>
      <c r="AA1685" s="46" t="str">
        <f>IFERROR(__xludf.DUMMYFUNCTION("if(W1685="""","""",if($S1685,""Not aligned w/ a specific learning goal."",W1685&amp;"": ""&amp;vlookup(to_text(W1685),'1.Learning-Goals'!$A$3:$B$100,2,FALSE)))"),"")</f>
        <v/>
      </c>
      <c r="AB1685" s="48"/>
      <c r="AC1685" s="48"/>
      <c r="AD1685" s="48"/>
      <c r="AE1685" s="48"/>
      <c r="AF1685" s="48"/>
      <c r="AG1685" s="48"/>
      <c r="AH1685" s="48"/>
      <c r="AI1685" s="48"/>
    </row>
    <row r="1686" ht="15.75" customHeight="1">
      <c r="A1686" s="41"/>
      <c r="B1686" s="42" t="str">
        <f t="shared" si="1"/>
        <v/>
      </c>
      <c r="C1686" s="52"/>
      <c r="D1686" s="53"/>
      <c r="E1686" s="53"/>
      <c r="F1686" s="52"/>
      <c r="G1686" s="53"/>
      <c r="H1686" s="54"/>
      <c r="I1686" s="53"/>
      <c r="J1686" s="53"/>
      <c r="K1686" s="53"/>
      <c r="L1686" s="53"/>
      <c r="M1686" s="53"/>
      <c r="N1686" s="53"/>
      <c r="O1686" s="52"/>
      <c r="P1686" s="52"/>
      <c r="Q1686" s="52"/>
      <c r="R1686" s="46" t="str">
        <f>IFERROR(__xludf.DUMMYFUNCTION("if(isblank($A1686),"""",REGEXREPLACE($A1686,   "",?(\d),?"",  ""$1""&amp;""-""&amp;$H1686))"),"")</f>
        <v/>
      </c>
      <c r="S1686" s="47" t="b">
        <f t="shared" si="2"/>
        <v>0</v>
      </c>
      <c r="T1686" s="47" t="str">
        <f>IFERROR(__xludf.DUMMYFUNCTION("iferror(split(A1686,"","",TRUE,TRUE),"""")"),"")</f>
        <v/>
      </c>
      <c r="U1686" s="47"/>
      <c r="V1686" s="47"/>
      <c r="W1686" s="47"/>
      <c r="X1686" s="46" t="str">
        <f>IFERROR(__xludf.DUMMYFUNCTION("if(T1686="""","""",if($S1686,""Not aligned w/ a specific learning goal."",T1686&amp;"": ""&amp;vlookup(to_text(T1686),'1.Learning-Goals'!$A$3:$B$100,2,FALSE)))"),"")</f>
        <v/>
      </c>
      <c r="Y1686" s="46" t="str">
        <f>IFERROR(__xludf.DUMMYFUNCTION("if(U1686="""","""",if($S1686,""Not aligned w/ a specific learning goal."",U1686&amp;"": ""&amp;vlookup(to_text(U1686),'1.Learning-Goals'!$A$3:$B$100,2,FALSE)))"),"")</f>
        <v/>
      </c>
      <c r="Z1686" s="46" t="str">
        <f>IFERROR(__xludf.DUMMYFUNCTION("if(V1686="""","""",if($S1686,""Not aligned w/ a specific learning goal."",V1686&amp;"": ""&amp;vlookup(to_text(V1686),'1.Learning-Goals'!$A$3:$B$100,2,FALSE)))"),"")</f>
        <v/>
      </c>
      <c r="AA1686" s="46" t="str">
        <f>IFERROR(__xludf.DUMMYFUNCTION("if(W1686="""","""",if($S1686,""Not aligned w/ a specific learning goal."",W1686&amp;"": ""&amp;vlookup(to_text(W1686),'1.Learning-Goals'!$A$3:$B$100,2,FALSE)))"),"")</f>
        <v/>
      </c>
      <c r="AB1686" s="48"/>
      <c r="AC1686" s="48"/>
      <c r="AD1686" s="48"/>
      <c r="AE1686" s="48"/>
      <c r="AF1686" s="48"/>
      <c r="AG1686" s="48"/>
      <c r="AH1686" s="48"/>
      <c r="AI1686" s="48"/>
    </row>
    <row r="1687" ht="15.75" customHeight="1">
      <c r="A1687" s="41"/>
      <c r="B1687" s="42" t="str">
        <f t="shared" si="1"/>
        <v/>
      </c>
      <c r="C1687" s="52"/>
      <c r="D1687" s="53"/>
      <c r="E1687" s="53"/>
      <c r="F1687" s="52"/>
      <c r="G1687" s="53"/>
      <c r="H1687" s="54"/>
      <c r="I1687" s="53"/>
      <c r="J1687" s="53"/>
      <c r="K1687" s="53"/>
      <c r="L1687" s="53"/>
      <c r="M1687" s="53"/>
      <c r="N1687" s="53"/>
      <c r="O1687" s="52"/>
      <c r="P1687" s="52"/>
      <c r="Q1687" s="52"/>
      <c r="R1687" s="46" t="str">
        <f>IFERROR(__xludf.DUMMYFUNCTION("if(isblank($A1687),"""",REGEXREPLACE($A1687,   "",?(\d),?"",  ""$1""&amp;""-""&amp;$H1687))"),"")</f>
        <v/>
      </c>
      <c r="S1687" s="47" t="b">
        <f t="shared" si="2"/>
        <v>0</v>
      </c>
      <c r="T1687" s="47" t="str">
        <f>IFERROR(__xludf.DUMMYFUNCTION("iferror(split(A1687,"","",TRUE,TRUE),"""")"),"")</f>
        <v/>
      </c>
      <c r="U1687" s="47"/>
      <c r="V1687" s="47"/>
      <c r="W1687" s="47"/>
      <c r="X1687" s="46" t="str">
        <f>IFERROR(__xludf.DUMMYFUNCTION("if(T1687="""","""",if($S1687,""Not aligned w/ a specific learning goal."",T1687&amp;"": ""&amp;vlookup(to_text(T1687),'1.Learning-Goals'!$A$3:$B$100,2,FALSE)))"),"")</f>
        <v/>
      </c>
      <c r="Y1687" s="46" t="str">
        <f>IFERROR(__xludf.DUMMYFUNCTION("if(U1687="""","""",if($S1687,""Not aligned w/ a specific learning goal."",U1687&amp;"": ""&amp;vlookup(to_text(U1687),'1.Learning-Goals'!$A$3:$B$100,2,FALSE)))"),"")</f>
        <v/>
      </c>
      <c r="Z1687" s="46" t="str">
        <f>IFERROR(__xludf.DUMMYFUNCTION("if(V1687="""","""",if($S1687,""Not aligned w/ a specific learning goal."",V1687&amp;"": ""&amp;vlookup(to_text(V1687),'1.Learning-Goals'!$A$3:$B$100,2,FALSE)))"),"")</f>
        <v/>
      </c>
      <c r="AA1687" s="46" t="str">
        <f>IFERROR(__xludf.DUMMYFUNCTION("if(W1687="""","""",if($S1687,""Not aligned w/ a specific learning goal."",W1687&amp;"": ""&amp;vlookup(to_text(W1687),'1.Learning-Goals'!$A$3:$B$100,2,FALSE)))"),"")</f>
        <v/>
      </c>
      <c r="AB1687" s="48"/>
      <c r="AC1687" s="48"/>
      <c r="AD1687" s="48"/>
      <c r="AE1687" s="48"/>
      <c r="AF1687" s="48"/>
      <c r="AG1687" s="48"/>
      <c r="AH1687" s="48"/>
      <c r="AI1687" s="48"/>
    </row>
    <row r="1688" ht="15.75" customHeight="1">
      <c r="A1688" s="41"/>
      <c r="B1688" s="42" t="str">
        <f t="shared" si="1"/>
        <v/>
      </c>
      <c r="C1688" s="52"/>
      <c r="D1688" s="53"/>
      <c r="E1688" s="53"/>
      <c r="F1688" s="52"/>
      <c r="G1688" s="53"/>
      <c r="H1688" s="54"/>
      <c r="I1688" s="53"/>
      <c r="J1688" s="53"/>
      <c r="K1688" s="53"/>
      <c r="L1688" s="53"/>
      <c r="M1688" s="53"/>
      <c r="N1688" s="53"/>
      <c r="O1688" s="52"/>
      <c r="P1688" s="52"/>
      <c r="Q1688" s="52"/>
      <c r="R1688" s="46" t="str">
        <f>IFERROR(__xludf.DUMMYFUNCTION("if(isblank($A1688),"""",REGEXREPLACE($A1688,   "",?(\d),?"",  ""$1""&amp;""-""&amp;$H1688))"),"")</f>
        <v/>
      </c>
      <c r="S1688" s="47" t="b">
        <f t="shared" si="2"/>
        <v>0</v>
      </c>
      <c r="T1688" s="47" t="str">
        <f>IFERROR(__xludf.DUMMYFUNCTION("iferror(split(A1688,"","",TRUE,TRUE),"""")"),"")</f>
        <v/>
      </c>
      <c r="U1688" s="47"/>
      <c r="V1688" s="47"/>
      <c r="W1688" s="47"/>
      <c r="X1688" s="46" t="str">
        <f>IFERROR(__xludf.DUMMYFUNCTION("if(T1688="""","""",if($S1688,""Not aligned w/ a specific learning goal."",T1688&amp;"": ""&amp;vlookup(to_text(T1688),'1.Learning-Goals'!$A$3:$B$100,2,FALSE)))"),"")</f>
        <v/>
      </c>
      <c r="Y1688" s="46" t="str">
        <f>IFERROR(__xludf.DUMMYFUNCTION("if(U1688="""","""",if($S1688,""Not aligned w/ a specific learning goal."",U1688&amp;"": ""&amp;vlookup(to_text(U1688),'1.Learning-Goals'!$A$3:$B$100,2,FALSE)))"),"")</f>
        <v/>
      </c>
      <c r="Z1688" s="46" t="str">
        <f>IFERROR(__xludf.DUMMYFUNCTION("if(V1688="""","""",if($S1688,""Not aligned w/ a specific learning goal."",V1688&amp;"": ""&amp;vlookup(to_text(V1688),'1.Learning-Goals'!$A$3:$B$100,2,FALSE)))"),"")</f>
        <v/>
      </c>
      <c r="AA1688" s="46" t="str">
        <f>IFERROR(__xludf.DUMMYFUNCTION("if(W1688="""","""",if($S1688,""Not aligned w/ a specific learning goal."",W1688&amp;"": ""&amp;vlookup(to_text(W1688),'1.Learning-Goals'!$A$3:$B$100,2,FALSE)))"),"")</f>
        <v/>
      </c>
      <c r="AB1688" s="48"/>
      <c r="AC1688" s="48"/>
      <c r="AD1688" s="48"/>
      <c r="AE1688" s="48"/>
      <c r="AF1688" s="48"/>
      <c r="AG1688" s="48"/>
      <c r="AH1688" s="48"/>
      <c r="AI1688" s="48"/>
    </row>
    <row r="1689" ht="15.75" customHeight="1">
      <c r="A1689" s="41"/>
      <c r="B1689" s="42" t="str">
        <f t="shared" si="1"/>
        <v/>
      </c>
      <c r="C1689" s="52"/>
      <c r="D1689" s="53"/>
      <c r="E1689" s="53"/>
      <c r="F1689" s="52"/>
      <c r="G1689" s="53"/>
      <c r="H1689" s="54"/>
      <c r="I1689" s="53"/>
      <c r="J1689" s="53"/>
      <c r="K1689" s="53"/>
      <c r="L1689" s="53"/>
      <c r="M1689" s="53"/>
      <c r="N1689" s="53"/>
      <c r="O1689" s="52"/>
      <c r="P1689" s="52"/>
      <c r="Q1689" s="52"/>
      <c r="R1689" s="46" t="str">
        <f>IFERROR(__xludf.DUMMYFUNCTION("if(isblank($A1689),"""",REGEXREPLACE($A1689,   "",?(\d),?"",  ""$1""&amp;""-""&amp;$H1689))"),"")</f>
        <v/>
      </c>
      <c r="S1689" s="47" t="b">
        <f t="shared" si="2"/>
        <v>0</v>
      </c>
      <c r="T1689" s="47" t="str">
        <f>IFERROR(__xludf.DUMMYFUNCTION("iferror(split(A1689,"","",TRUE,TRUE),"""")"),"")</f>
        <v/>
      </c>
      <c r="U1689" s="47"/>
      <c r="V1689" s="47"/>
      <c r="W1689" s="47"/>
      <c r="X1689" s="46" t="str">
        <f>IFERROR(__xludf.DUMMYFUNCTION("if(T1689="""","""",if($S1689,""Not aligned w/ a specific learning goal."",T1689&amp;"": ""&amp;vlookup(to_text(T1689),'1.Learning-Goals'!$A$3:$B$100,2,FALSE)))"),"")</f>
        <v/>
      </c>
      <c r="Y1689" s="46" t="str">
        <f>IFERROR(__xludf.DUMMYFUNCTION("if(U1689="""","""",if($S1689,""Not aligned w/ a specific learning goal."",U1689&amp;"": ""&amp;vlookup(to_text(U1689),'1.Learning-Goals'!$A$3:$B$100,2,FALSE)))"),"")</f>
        <v/>
      </c>
      <c r="Z1689" s="46" t="str">
        <f>IFERROR(__xludf.DUMMYFUNCTION("if(V1689="""","""",if($S1689,""Not aligned w/ a specific learning goal."",V1689&amp;"": ""&amp;vlookup(to_text(V1689),'1.Learning-Goals'!$A$3:$B$100,2,FALSE)))"),"")</f>
        <v/>
      </c>
      <c r="AA1689" s="46" t="str">
        <f>IFERROR(__xludf.DUMMYFUNCTION("if(W1689="""","""",if($S1689,""Not aligned w/ a specific learning goal."",W1689&amp;"": ""&amp;vlookup(to_text(W1689),'1.Learning-Goals'!$A$3:$B$100,2,FALSE)))"),"")</f>
        <v/>
      </c>
      <c r="AB1689" s="48"/>
      <c r="AC1689" s="48"/>
      <c r="AD1689" s="48"/>
      <c r="AE1689" s="48"/>
      <c r="AF1689" s="48"/>
      <c r="AG1689" s="48"/>
      <c r="AH1689" s="48"/>
      <c r="AI1689" s="48"/>
    </row>
    <row r="1690" ht="15.75" customHeight="1">
      <c r="A1690" s="41"/>
      <c r="B1690" s="42" t="str">
        <f t="shared" si="1"/>
        <v/>
      </c>
      <c r="C1690" s="52"/>
      <c r="D1690" s="53"/>
      <c r="E1690" s="53"/>
      <c r="F1690" s="52"/>
      <c r="G1690" s="53"/>
      <c r="H1690" s="54"/>
      <c r="I1690" s="53"/>
      <c r="J1690" s="53"/>
      <c r="K1690" s="53"/>
      <c r="L1690" s="53"/>
      <c r="M1690" s="53"/>
      <c r="N1690" s="53"/>
      <c r="O1690" s="52"/>
      <c r="P1690" s="52"/>
      <c r="Q1690" s="52"/>
      <c r="R1690" s="46" t="str">
        <f>IFERROR(__xludf.DUMMYFUNCTION("if(isblank($A1690),"""",REGEXREPLACE($A1690,   "",?(\d),?"",  ""$1""&amp;""-""&amp;$H1690))"),"")</f>
        <v/>
      </c>
      <c r="S1690" s="47" t="b">
        <f t="shared" si="2"/>
        <v>0</v>
      </c>
      <c r="T1690" s="47" t="str">
        <f>IFERROR(__xludf.DUMMYFUNCTION("iferror(split(A1690,"","",TRUE,TRUE),"""")"),"")</f>
        <v/>
      </c>
      <c r="U1690" s="47"/>
      <c r="V1690" s="47"/>
      <c r="W1690" s="47"/>
      <c r="X1690" s="46" t="str">
        <f>IFERROR(__xludf.DUMMYFUNCTION("if(T1690="""","""",if($S1690,""Not aligned w/ a specific learning goal."",T1690&amp;"": ""&amp;vlookup(to_text(T1690),'1.Learning-Goals'!$A$3:$B$100,2,FALSE)))"),"")</f>
        <v/>
      </c>
      <c r="Y1690" s="46" t="str">
        <f>IFERROR(__xludf.DUMMYFUNCTION("if(U1690="""","""",if($S1690,""Not aligned w/ a specific learning goal."",U1690&amp;"": ""&amp;vlookup(to_text(U1690),'1.Learning-Goals'!$A$3:$B$100,2,FALSE)))"),"")</f>
        <v/>
      </c>
      <c r="Z1690" s="46" t="str">
        <f>IFERROR(__xludf.DUMMYFUNCTION("if(V1690="""","""",if($S1690,""Not aligned w/ a specific learning goal."",V1690&amp;"": ""&amp;vlookup(to_text(V1690),'1.Learning-Goals'!$A$3:$B$100,2,FALSE)))"),"")</f>
        <v/>
      </c>
      <c r="AA1690" s="46" t="str">
        <f>IFERROR(__xludf.DUMMYFUNCTION("if(W1690="""","""",if($S1690,""Not aligned w/ a specific learning goal."",W1690&amp;"": ""&amp;vlookup(to_text(W1690),'1.Learning-Goals'!$A$3:$B$100,2,FALSE)))"),"")</f>
        <v/>
      </c>
      <c r="AB1690" s="48"/>
      <c r="AC1690" s="48"/>
      <c r="AD1690" s="48"/>
      <c r="AE1690" s="48"/>
      <c r="AF1690" s="48"/>
      <c r="AG1690" s="48"/>
      <c r="AH1690" s="48"/>
      <c r="AI1690" s="48"/>
    </row>
    <row r="1691" ht="15.75" customHeight="1">
      <c r="A1691" s="41"/>
      <c r="B1691" s="42" t="str">
        <f t="shared" si="1"/>
        <v/>
      </c>
      <c r="C1691" s="52"/>
      <c r="D1691" s="53"/>
      <c r="E1691" s="53"/>
      <c r="F1691" s="52"/>
      <c r="G1691" s="53"/>
      <c r="H1691" s="54"/>
      <c r="I1691" s="53"/>
      <c r="J1691" s="53"/>
      <c r="K1691" s="53"/>
      <c r="L1691" s="53"/>
      <c r="M1691" s="53"/>
      <c r="N1691" s="53"/>
      <c r="O1691" s="52"/>
      <c r="P1691" s="52"/>
      <c r="Q1691" s="52"/>
      <c r="R1691" s="46" t="str">
        <f>IFERROR(__xludf.DUMMYFUNCTION("if(isblank($A1691),"""",REGEXREPLACE($A1691,   "",?(\d),?"",  ""$1""&amp;""-""&amp;$H1691))"),"")</f>
        <v/>
      </c>
      <c r="S1691" s="47" t="b">
        <f t="shared" si="2"/>
        <v>0</v>
      </c>
      <c r="T1691" s="47" t="str">
        <f>IFERROR(__xludf.DUMMYFUNCTION("iferror(split(A1691,"","",TRUE,TRUE),"""")"),"")</f>
        <v/>
      </c>
      <c r="U1691" s="47"/>
      <c r="V1691" s="47"/>
      <c r="W1691" s="47"/>
      <c r="X1691" s="46" t="str">
        <f>IFERROR(__xludf.DUMMYFUNCTION("if(T1691="""","""",if($S1691,""Not aligned w/ a specific learning goal."",T1691&amp;"": ""&amp;vlookup(to_text(T1691),'1.Learning-Goals'!$A$3:$B$100,2,FALSE)))"),"")</f>
        <v/>
      </c>
      <c r="Y1691" s="46" t="str">
        <f>IFERROR(__xludf.DUMMYFUNCTION("if(U1691="""","""",if($S1691,""Not aligned w/ a specific learning goal."",U1691&amp;"": ""&amp;vlookup(to_text(U1691),'1.Learning-Goals'!$A$3:$B$100,2,FALSE)))"),"")</f>
        <v/>
      </c>
      <c r="Z1691" s="46" t="str">
        <f>IFERROR(__xludf.DUMMYFUNCTION("if(V1691="""","""",if($S1691,""Not aligned w/ a specific learning goal."",V1691&amp;"": ""&amp;vlookup(to_text(V1691),'1.Learning-Goals'!$A$3:$B$100,2,FALSE)))"),"")</f>
        <v/>
      </c>
      <c r="AA1691" s="46" t="str">
        <f>IFERROR(__xludf.DUMMYFUNCTION("if(W1691="""","""",if($S1691,""Not aligned w/ a specific learning goal."",W1691&amp;"": ""&amp;vlookup(to_text(W1691),'1.Learning-Goals'!$A$3:$B$100,2,FALSE)))"),"")</f>
        <v/>
      </c>
      <c r="AB1691" s="48"/>
      <c r="AC1691" s="48"/>
      <c r="AD1691" s="48"/>
      <c r="AE1691" s="48"/>
      <c r="AF1691" s="48"/>
      <c r="AG1691" s="48"/>
      <c r="AH1691" s="48"/>
      <c r="AI1691" s="48"/>
    </row>
    <row r="1692" ht="15.75" customHeight="1">
      <c r="A1692" s="41"/>
      <c r="B1692" s="42" t="str">
        <f t="shared" si="1"/>
        <v/>
      </c>
      <c r="C1692" s="52"/>
      <c r="D1692" s="53"/>
      <c r="E1692" s="53"/>
      <c r="F1692" s="52"/>
      <c r="G1692" s="53"/>
      <c r="H1692" s="54"/>
      <c r="I1692" s="53"/>
      <c r="J1692" s="53"/>
      <c r="K1692" s="53"/>
      <c r="L1692" s="53"/>
      <c r="M1692" s="53"/>
      <c r="N1692" s="53"/>
      <c r="O1692" s="52"/>
      <c r="P1692" s="52"/>
      <c r="Q1692" s="52"/>
      <c r="R1692" s="46" t="str">
        <f>IFERROR(__xludf.DUMMYFUNCTION("if(isblank($A1692),"""",REGEXREPLACE($A1692,   "",?(\d),?"",  ""$1""&amp;""-""&amp;$H1692))"),"")</f>
        <v/>
      </c>
      <c r="S1692" s="47" t="b">
        <f t="shared" si="2"/>
        <v>0</v>
      </c>
      <c r="T1692" s="47" t="str">
        <f>IFERROR(__xludf.DUMMYFUNCTION("iferror(split(A1692,"","",TRUE,TRUE),"""")"),"")</f>
        <v/>
      </c>
      <c r="U1692" s="47"/>
      <c r="V1692" s="47"/>
      <c r="W1692" s="47"/>
      <c r="X1692" s="46" t="str">
        <f>IFERROR(__xludf.DUMMYFUNCTION("if(T1692="""","""",if($S1692,""Not aligned w/ a specific learning goal."",T1692&amp;"": ""&amp;vlookup(to_text(T1692),'1.Learning-Goals'!$A$3:$B$100,2,FALSE)))"),"")</f>
        <v/>
      </c>
      <c r="Y1692" s="46" t="str">
        <f>IFERROR(__xludf.DUMMYFUNCTION("if(U1692="""","""",if($S1692,""Not aligned w/ a specific learning goal."",U1692&amp;"": ""&amp;vlookup(to_text(U1692),'1.Learning-Goals'!$A$3:$B$100,2,FALSE)))"),"")</f>
        <v/>
      </c>
      <c r="Z1692" s="46" t="str">
        <f>IFERROR(__xludf.DUMMYFUNCTION("if(V1692="""","""",if($S1692,""Not aligned w/ a specific learning goal."",V1692&amp;"": ""&amp;vlookup(to_text(V1692),'1.Learning-Goals'!$A$3:$B$100,2,FALSE)))"),"")</f>
        <v/>
      </c>
      <c r="AA1692" s="46" t="str">
        <f>IFERROR(__xludf.DUMMYFUNCTION("if(W1692="""","""",if($S1692,""Not aligned w/ a specific learning goal."",W1692&amp;"": ""&amp;vlookup(to_text(W1692),'1.Learning-Goals'!$A$3:$B$100,2,FALSE)))"),"")</f>
        <v/>
      </c>
      <c r="AB1692" s="48"/>
      <c r="AC1692" s="48"/>
      <c r="AD1692" s="48"/>
      <c r="AE1692" s="48"/>
      <c r="AF1692" s="48"/>
      <c r="AG1692" s="48"/>
      <c r="AH1692" s="48"/>
      <c r="AI1692" s="48"/>
    </row>
    <row r="1693" ht="15.75" customHeight="1">
      <c r="A1693" s="41"/>
      <c r="B1693" s="42" t="str">
        <f t="shared" si="1"/>
        <v/>
      </c>
      <c r="C1693" s="52"/>
      <c r="D1693" s="53"/>
      <c r="E1693" s="53"/>
      <c r="F1693" s="52"/>
      <c r="G1693" s="53"/>
      <c r="H1693" s="54"/>
      <c r="I1693" s="53"/>
      <c r="J1693" s="53"/>
      <c r="K1693" s="53"/>
      <c r="L1693" s="53"/>
      <c r="M1693" s="53"/>
      <c r="N1693" s="53"/>
      <c r="O1693" s="52"/>
      <c r="P1693" s="52"/>
      <c r="Q1693" s="52"/>
      <c r="R1693" s="46" t="str">
        <f>IFERROR(__xludf.DUMMYFUNCTION("if(isblank($A1693),"""",REGEXREPLACE($A1693,   "",?(\d),?"",  ""$1""&amp;""-""&amp;$H1693))"),"")</f>
        <v/>
      </c>
      <c r="S1693" s="47" t="b">
        <f t="shared" si="2"/>
        <v>0</v>
      </c>
      <c r="T1693" s="47" t="str">
        <f>IFERROR(__xludf.DUMMYFUNCTION("iferror(split(A1693,"","",TRUE,TRUE),"""")"),"")</f>
        <v/>
      </c>
      <c r="U1693" s="47"/>
      <c r="V1693" s="47"/>
      <c r="W1693" s="47"/>
      <c r="X1693" s="46" t="str">
        <f>IFERROR(__xludf.DUMMYFUNCTION("if(T1693="""","""",if($S1693,""Not aligned w/ a specific learning goal."",T1693&amp;"": ""&amp;vlookup(to_text(T1693),'1.Learning-Goals'!$A$3:$B$100,2,FALSE)))"),"")</f>
        <v/>
      </c>
      <c r="Y1693" s="46" t="str">
        <f>IFERROR(__xludf.DUMMYFUNCTION("if(U1693="""","""",if($S1693,""Not aligned w/ a specific learning goal."",U1693&amp;"": ""&amp;vlookup(to_text(U1693),'1.Learning-Goals'!$A$3:$B$100,2,FALSE)))"),"")</f>
        <v/>
      </c>
      <c r="Z1693" s="46" t="str">
        <f>IFERROR(__xludf.DUMMYFUNCTION("if(V1693="""","""",if($S1693,""Not aligned w/ a specific learning goal."",V1693&amp;"": ""&amp;vlookup(to_text(V1693),'1.Learning-Goals'!$A$3:$B$100,2,FALSE)))"),"")</f>
        <v/>
      </c>
      <c r="AA1693" s="46" t="str">
        <f>IFERROR(__xludf.DUMMYFUNCTION("if(W1693="""","""",if($S1693,""Not aligned w/ a specific learning goal."",W1693&amp;"": ""&amp;vlookup(to_text(W1693),'1.Learning-Goals'!$A$3:$B$100,2,FALSE)))"),"")</f>
        <v/>
      </c>
      <c r="AB1693" s="48"/>
      <c r="AC1693" s="48"/>
      <c r="AD1693" s="48"/>
      <c r="AE1693" s="48"/>
      <c r="AF1693" s="48"/>
      <c r="AG1693" s="48"/>
      <c r="AH1693" s="48"/>
      <c r="AI1693" s="48"/>
    </row>
    <row r="1694" ht="15.75" customHeight="1">
      <c r="A1694" s="41"/>
      <c r="B1694" s="42" t="str">
        <f t="shared" si="1"/>
        <v/>
      </c>
      <c r="C1694" s="52"/>
      <c r="D1694" s="53"/>
      <c r="E1694" s="53"/>
      <c r="F1694" s="52"/>
      <c r="G1694" s="53"/>
      <c r="H1694" s="54"/>
      <c r="I1694" s="53"/>
      <c r="J1694" s="53"/>
      <c r="K1694" s="53"/>
      <c r="L1694" s="53"/>
      <c r="M1694" s="53"/>
      <c r="N1694" s="53"/>
      <c r="O1694" s="52"/>
      <c r="P1694" s="52"/>
      <c r="Q1694" s="52"/>
      <c r="R1694" s="46" t="str">
        <f>IFERROR(__xludf.DUMMYFUNCTION("if(isblank($A1694),"""",REGEXREPLACE($A1694,   "",?(\d),?"",  ""$1""&amp;""-""&amp;$H1694))"),"")</f>
        <v/>
      </c>
      <c r="S1694" s="47" t="b">
        <f t="shared" si="2"/>
        <v>0</v>
      </c>
      <c r="T1694" s="47" t="str">
        <f>IFERROR(__xludf.DUMMYFUNCTION("iferror(split(A1694,"","",TRUE,TRUE),"""")"),"")</f>
        <v/>
      </c>
      <c r="U1694" s="47"/>
      <c r="V1694" s="47"/>
      <c r="W1694" s="47"/>
      <c r="X1694" s="46" t="str">
        <f>IFERROR(__xludf.DUMMYFUNCTION("if(T1694="""","""",if($S1694,""Not aligned w/ a specific learning goal."",T1694&amp;"": ""&amp;vlookup(to_text(T1694),'1.Learning-Goals'!$A$3:$B$100,2,FALSE)))"),"")</f>
        <v/>
      </c>
      <c r="Y1694" s="46" t="str">
        <f>IFERROR(__xludf.DUMMYFUNCTION("if(U1694="""","""",if($S1694,""Not aligned w/ a specific learning goal."",U1694&amp;"": ""&amp;vlookup(to_text(U1694),'1.Learning-Goals'!$A$3:$B$100,2,FALSE)))"),"")</f>
        <v/>
      </c>
      <c r="Z1694" s="46" t="str">
        <f>IFERROR(__xludf.DUMMYFUNCTION("if(V1694="""","""",if($S1694,""Not aligned w/ a specific learning goal."",V1694&amp;"": ""&amp;vlookup(to_text(V1694),'1.Learning-Goals'!$A$3:$B$100,2,FALSE)))"),"")</f>
        <v/>
      </c>
      <c r="AA1694" s="46" t="str">
        <f>IFERROR(__xludf.DUMMYFUNCTION("if(W1694="""","""",if($S1694,""Not aligned w/ a specific learning goal."",W1694&amp;"": ""&amp;vlookup(to_text(W1694),'1.Learning-Goals'!$A$3:$B$100,2,FALSE)))"),"")</f>
        <v/>
      </c>
      <c r="AB1694" s="48"/>
      <c r="AC1694" s="48"/>
      <c r="AD1694" s="48"/>
      <c r="AE1694" s="48"/>
      <c r="AF1694" s="48"/>
      <c r="AG1694" s="48"/>
      <c r="AH1694" s="48"/>
      <c r="AI1694" s="48"/>
    </row>
    <row r="1695" ht="15.75" customHeight="1">
      <c r="A1695" s="41"/>
      <c r="B1695" s="42" t="str">
        <f t="shared" si="1"/>
        <v/>
      </c>
      <c r="C1695" s="52"/>
      <c r="D1695" s="53"/>
      <c r="E1695" s="53"/>
      <c r="F1695" s="52"/>
      <c r="G1695" s="53"/>
      <c r="H1695" s="54"/>
      <c r="I1695" s="53"/>
      <c r="J1695" s="53"/>
      <c r="K1695" s="53"/>
      <c r="L1695" s="53"/>
      <c r="M1695" s="53"/>
      <c r="N1695" s="53"/>
      <c r="O1695" s="52"/>
      <c r="P1695" s="52"/>
      <c r="Q1695" s="52"/>
      <c r="R1695" s="46" t="str">
        <f>IFERROR(__xludf.DUMMYFUNCTION("if(isblank($A1695),"""",REGEXREPLACE($A1695,   "",?(\d),?"",  ""$1""&amp;""-""&amp;$H1695))"),"")</f>
        <v/>
      </c>
      <c r="S1695" s="47" t="b">
        <f t="shared" si="2"/>
        <v>0</v>
      </c>
      <c r="T1695" s="47" t="str">
        <f>IFERROR(__xludf.DUMMYFUNCTION("iferror(split(A1695,"","",TRUE,TRUE),"""")"),"")</f>
        <v/>
      </c>
      <c r="U1695" s="47"/>
      <c r="V1695" s="47"/>
      <c r="W1695" s="47"/>
      <c r="X1695" s="46" t="str">
        <f>IFERROR(__xludf.DUMMYFUNCTION("if(T1695="""","""",if($S1695,""Not aligned w/ a specific learning goal."",T1695&amp;"": ""&amp;vlookup(to_text(T1695),'1.Learning-Goals'!$A$3:$B$100,2,FALSE)))"),"")</f>
        <v/>
      </c>
      <c r="Y1695" s="46" t="str">
        <f>IFERROR(__xludf.DUMMYFUNCTION("if(U1695="""","""",if($S1695,""Not aligned w/ a specific learning goal."",U1695&amp;"": ""&amp;vlookup(to_text(U1695),'1.Learning-Goals'!$A$3:$B$100,2,FALSE)))"),"")</f>
        <v/>
      </c>
      <c r="Z1695" s="46" t="str">
        <f>IFERROR(__xludf.DUMMYFUNCTION("if(V1695="""","""",if($S1695,""Not aligned w/ a specific learning goal."",V1695&amp;"": ""&amp;vlookup(to_text(V1695),'1.Learning-Goals'!$A$3:$B$100,2,FALSE)))"),"")</f>
        <v/>
      </c>
      <c r="AA1695" s="46" t="str">
        <f>IFERROR(__xludf.DUMMYFUNCTION("if(W1695="""","""",if($S1695,""Not aligned w/ a specific learning goal."",W1695&amp;"": ""&amp;vlookup(to_text(W1695),'1.Learning-Goals'!$A$3:$B$100,2,FALSE)))"),"")</f>
        <v/>
      </c>
      <c r="AB1695" s="48"/>
      <c r="AC1695" s="48"/>
      <c r="AD1695" s="48"/>
      <c r="AE1695" s="48"/>
      <c r="AF1695" s="48"/>
      <c r="AG1695" s="48"/>
      <c r="AH1695" s="48"/>
      <c r="AI1695" s="48"/>
    </row>
    <row r="1696" ht="15.75" customHeight="1">
      <c r="A1696" s="41"/>
      <c r="B1696" s="42" t="str">
        <f t="shared" si="1"/>
        <v/>
      </c>
      <c r="C1696" s="52"/>
      <c r="D1696" s="53"/>
      <c r="E1696" s="53"/>
      <c r="F1696" s="52"/>
      <c r="G1696" s="53"/>
      <c r="H1696" s="54"/>
      <c r="I1696" s="53"/>
      <c r="J1696" s="53"/>
      <c r="K1696" s="53"/>
      <c r="L1696" s="53"/>
      <c r="M1696" s="53"/>
      <c r="N1696" s="53"/>
      <c r="O1696" s="52"/>
      <c r="P1696" s="52"/>
      <c r="Q1696" s="52"/>
      <c r="R1696" s="46" t="str">
        <f>IFERROR(__xludf.DUMMYFUNCTION("if(isblank($A1696),"""",REGEXREPLACE($A1696,   "",?(\d),?"",  ""$1""&amp;""-""&amp;$H1696))"),"")</f>
        <v/>
      </c>
      <c r="S1696" s="47" t="b">
        <f t="shared" si="2"/>
        <v>0</v>
      </c>
      <c r="T1696" s="47" t="str">
        <f>IFERROR(__xludf.DUMMYFUNCTION("iferror(split(A1696,"","",TRUE,TRUE),"""")"),"")</f>
        <v/>
      </c>
      <c r="U1696" s="47"/>
      <c r="V1696" s="47"/>
      <c r="W1696" s="47"/>
      <c r="X1696" s="46" t="str">
        <f>IFERROR(__xludf.DUMMYFUNCTION("if(T1696="""","""",if($S1696,""Not aligned w/ a specific learning goal."",T1696&amp;"": ""&amp;vlookup(to_text(T1696),'1.Learning-Goals'!$A$3:$B$100,2,FALSE)))"),"")</f>
        <v/>
      </c>
      <c r="Y1696" s="46" t="str">
        <f>IFERROR(__xludf.DUMMYFUNCTION("if(U1696="""","""",if($S1696,""Not aligned w/ a specific learning goal."",U1696&amp;"": ""&amp;vlookup(to_text(U1696),'1.Learning-Goals'!$A$3:$B$100,2,FALSE)))"),"")</f>
        <v/>
      </c>
      <c r="Z1696" s="46" t="str">
        <f>IFERROR(__xludf.DUMMYFUNCTION("if(V1696="""","""",if($S1696,""Not aligned w/ a specific learning goal."",V1696&amp;"": ""&amp;vlookup(to_text(V1696),'1.Learning-Goals'!$A$3:$B$100,2,FALSE)))"),"")</f>
        <v/>
      </c>
      <c r="AA1696" s="46" t="str">
        <f>IFERROR(__xludf.DUMMYFUNCTION("if(W1696="""","""",if($S1696,""Not aligned w/ a specific learning goal."",W1696&amp;"": ""&amp;vlookup(to_text(W1696),'1.Learning-Goals'!$A$3:$B$100,2,FALSE)))"),"")</f>
        <v/>
      </c>
      <c r="AB1696" s="48"/>
      <c r="AC1696" s="48"/>
      <c r="AD1696" s="48"/>
      <c r="AE1696" s="48"/>
      <c r="AF1696" s="48"/>
      <c r="AG1696" s="48"/>
      <c r="AH1696" s="48"/>
      <c r="AI1696" s="48"/>
    </row>
    <row r="1697" ht="15.75" customHeight="1">
      <c r="A1697" s="41"/>
      <c r="B1697" s="42" t="str">
        <f t="shared" si="1"/>
        <v/>
      </c>
      <c r="C1697" s="52"/>
      <c r="D1697" s="53"/>
      <c r="E1697" s="53"/>
      <c r="F1697" s="52"/>
      <c r="G1697" s="53"/>
      <c r="H1697" s="54"/>
      <c r="I1697" s="53"/>
      <c r="J1697" s="53"/>
      <c r="K1697" s="53"/>
      <c r="L1697" s="53"/>
      <c r="M1697" s="53"/>
      <c r="N1697" s="53"/>
      <c r="O1697" s="52"/>
      <c r="P1697" s="52"/>
      <c r="Q1697" s="52"/>
      <c r="R1697" s="46" t="str">
        <f>IFERROR(__xludf.DUMMYFUNCTION("if(isblank($A1697),"""",REGEXREPLACE($A1697,   "",?(\d),?"",  ""$1""&amp;""-""&amp;$H1697))"),"")</f>
        <v/>
      </c>
      <c r="S1697" s="47" t="b">
        <f t="shared" si="2"/>
        <v>0</v>
      </c>
      <c r="T1697" s="47" t="str">
        <f>IFERROR(__xludf.DUMMYFUNCTION("iferror(split(A1697,"","",TRUE,TRUE),"""")"),"")</f>
        <v/>
      </c>
      <c r="U1697" s="47"/>
      <c r="V1697" s="47"/>
      <c r="W1697" s="47"/>
      <c r="X1697" s="46" t="str">
        <f>IFERROR(__xludf.DUMMYFUNCTION("if(T1697="""","""",if($S1697,""Not aligned w/ a specific learning goal."",T1697&amp;"": ""&amp;vlookup(to_text(T1697),'1.Learning-Goals'!$A$3:$B$100,2,FALSE)))"),"")</f>
        <v/>
      </c>
      <c r="Y1697" s="46" t="str">
        <f>IFERROR(__xludf.DUMMYFUNCTION("if(U1697="""","""",if($S1697,""Not aligned w/ a specific learning goal."",U1697&amp;"": ""&amp;vlookup(to_text(U1697),'1.Learning-Goals'!$A$3:$B$100,2,FALSE)))"),"")</f>
        <v/>
      </c>
      <c r="Z1697" s="46" t="str">
        <f>IFERROR(__xludf.DUMMYFUNCTION("if(V1697="""","""",if($S1697,""Not aligned w/ a specific learning goal."",V1697&amp;"": ""&amp;vlookup(to_text(V1697),'1.Learning-Goals'!$A$3:$B$100,2,FALSE)))"),"")</f>
        <v/>
      </c>
      <c r="AA1697" s="46" t="str">
        <f>IFERROR(__xludf.DUMMYFUNCTION("if(W1697="""","""",if($S1697,""Not aligned w/ a specific learning goal."",W1697&amp;"": ""&amp;vlookup(to_text(W1697),'1.Learning-Goals'!$A$3:$B$100,2,FALSE)))"),"")</f>
        <v/>
      </c>
      <c r="AB1697" s="48"/>
      <c r="AC1697" s="48"/>
      <c r="AD1697" s="48"/>
      <c r="AE1697" s="48"/>
      <c r="AF1697" s="48"/>
      <c r="AG1697" s="48"/>
      <c r="AH1697" s="48"/>
      <c r="AI1697" s="48"/>
    </row>
    <row r="1698" ht="15.75" customHeight="1">
      <c r="A1698" s="41"/>
      <c r="B1698" s="42" t="str">
        <f t="shared" si="1"/>
        <v/>
      </c>
      <c r="C1698" s="52"/>
      <c r="D1698" s="53"/>
      <c r="E1698" s="53"/>
      <c r="F1698" s="52"/>
      <c r="G1698" s="53"/>
      <c r="H1698" s="54"/>
      <c r="I1698" s="53"/>
      <c r="J1698" s="53"/>
      <c r="K1698" s="53"/>
      <c r="L1698" s="53"/>
      <c r="M1698" s="53"/>
      <c r="N1698" s="53"/>
      <c r="O1698" s="52"/>
      <c r="P1698" s="52"/>
      <c r="Q1698" s="52"/>
      <c r="R1698" s="46" t="str">
        <f>IFERROR(__xludf.DUMMYFUNCTION("if(isblank($A1698),"""",REGEXREPLACE($A1698,   "",?(\d),?"",  ""$1""&amp;""-""&amp;$H1698))"),"")</f>
        <v/>
      </c>
      <c r="S1698" s="47" t="b">
        <f t="shared" si="2"/>
        <v>0</v>
      </c>
      <c r="T1698" s="47" t="str">
        <f>IFERROR(__xludf.DUMMYFUNCTION("iferror(split(A1698,"","",TRUE,TRUE),"""")"),"")</f>
        <v/>
      </c>
      <c r="U1698" s="47"/>
      <c r="V1698" s="47"/>
      <c r="W1698" s="47"/>
      <c r="X1698" s="46" t="str">
        <f>IFERROR(__xludf.DUMMYFUNCTION("if(T1698="""","""",if($S1698,""Not aligned w/ a specific learning goal."",T1698&amp;"": ""&amp;vlookup(to_text(T1698),'1.Learning-Goals'!$A$3:$B$100,2,FALSE)))"),"")</f>
        <v/>
      </c>
      <c r="Y1698" s="46" t="str">
        <f>IFERROR(__xludf.DUMMYFUNCTION("if(U1698="""","""",if($S1698,""Not aligned w/ a specific learning goal."",U1698&amp;"": ""&amp;vlookup(to_text(U1698),'1.Learning-Goals'!$A$3:$B$100,2,FALSE)))"),"")</f>
        <v/>
      </c>
      <c r="Z1698" s="46" t="str">
        <f>IFERROR(__xludf.DUMMYFUNCTION("if(V1698="""","""",if($S1698,""Not aligned w/ a specific learning goal."",V1698&amp;"": ""&amp;vlookup(to_text(V1698),'1.Learning-Goals'!$A$3:$B$100,2,FALSE)))"),"")</f>
        <v/>
      </c>
      <c r="AA1698" s="46" t="str">
        <f>IFERROR(__xludf.DUMMYFUNCTION("if(W1698="""","""",if($S1698,""Not aligned w/ a specific learning goal."",W1698&amp;"": ""&amp;vlookup(to_text(W1698),'1.Learning-Goals'!$A$3:$B$100,2,FALSE)))"),"")</f>
        <v/>
      </c>
      <c r="AB1698" s="48"/>
      <c r="AC1698" s="48"/>
      <c r="AD1698" s="48"/>
      <c r="AE1698" s="48"/>
      <c r="AF1698" s="48"/>
      <c r="AG1698" s="48"/>
      <c r="AH1698" s="48"/>
      <c r="AI1698" s="48"/>
    </row>
    <row r="1699" ht="15.75" customHeight="1">
      <c r="A1699" s="41"/>
      <c r="B1699" s="42" t="str">
        <f t="shared" si="1"/>
        <v/>
      </c>
      <c r="C1699" s="52"/>
      <c r="D1699" s="53"/>
      <c r="E1699" s="53"/>
      <c r="F1699" s="52"/>
      <c r="G1699" s="53"/>
      <c r="H1699" s="54"/>
      <c r="I1699" s="53"/>
      <c r="J1699" s="53"/>
      <c r="K1699" s="53"/>
      <c r="L1699" s="53"/>
      <c r="M1699" s="53"/>
      <c r="N1699" s="53"/>
      <c r="O1699" s="52"/>
      <c r="P1699" s="52"/>
      <c r="Q1699" s="52"/>
      <c r="R1699" s="46" t="str">
        <f>IFERROR(__xludf.DUMMYFUNCTION("if(isblank($A1699),"""",REGEXREPLACE($A1699,   "",?(\d),?"",  ""$1""&amp;""-""&amp;$H1699))"),"")</f>
        <v/>
      </c>
      <c r="S1699" s="47" t="b">
        <f t="shared" si="2"/>
        <v>0</v>
      </c>
      <c r="T1699" s="47" t="str">
        <f>IFERROR(__xludf.DUMMYFUNCTION("iferror(split(A1699,"","",TRUE,TRUE),"""")"),"")</f>
        <v/>
      </c>
      <c r="U1699" s="47"/>
      <c r="V1699" s="47"/>
      <c r="W1699" s="47"/>
      <c r="X1699" s="46" t="str">
        <f>IFERROR(__xludf.DUMMYFUNCTION("if(T1699="""","""",if($S1699,""Not aligned w/ a specific learning goal."",T1699&amp;"": ""&amp;vlookup(to_text(T1699),'1.Learning-Goals'!$A$3:$B$100,2,FALSE)))"),"")</f>
        <v/>
      </c>
      <c r="Y1699" s="46" t="str">
        <f>IFERROR(__xludf.DUMMYFUNCTION("if(U1699="""","""",if($S1699,""Not aligned w/ a specific learning goal."",U1699&amp;"": ""&amp;vlookup(to_text(U1699),'1.Learning-Goals'!$A$3:$B$100,2,FALSE)))"),"")</f>
        <v/>
      </c>
      <c r="Z1699" s="46" t="str">
        <f>IFERROR(__xludf.DUMMYFUNCTION("if(V1699="""","""",if($S1699,""Not aligned w/ a specific learning goal."",V1699&amp;"": ""&amp;vlookup(to_text(V1699),'1.Learning-Goals'!$A$3:$B$100,2,FALSE)))"),"")</f>
        <v/>
      </c>
      <c r="AA1699" s="46" t="str">
        <f>IFERROR(__xludf.DUMMYFUNCTION("if(W1699="""","""",if($S1699,""Not aligned w/ a specific learning goal."",W1699&amp;"": ""&amp;vlookup(to_text(W1699),'1.Learning-Goals'!$A$3:$B$100,2,FALSE)))"),"")</f>
        <v/>
      </c>
      <c r="AB1699" s="48"/>
      <c r="AC1699" s="48"/>
      <c r="AD1699" s="48"/>
      <c r="AE1699" s="48"/>
      <c r="AF1699" s="48"/>
      <c r="AG1699" s="48"/>
      <c r="AH1699" s="48"/>
      <c r="AI1699" s="48"/>
    </row>
    <row r="1700" ht="15.75" customHeight="1">
      <c r="A1700" s="41"/>
      <c r="B1700" s="42" t="str">
        <f t="shared" si="1"/>
        <v/>
      </c>
      <c r="C1700" s="52"/>
      <c r="D1700" s="53"/>
      <c r="E1700" s="53"/>
      <c r="F1700" s="52"/>
      <c r="G1700" s="53"/>
      <c r="H1700" s="54"/>
      <c r="I1700" s="53"/>
      <c r="J1700" s="53"/>
      <c r="K1700" s="53"/>
      <c r="L1700" s="53"/>
      <c r="M1700" s="53"/>
      <c r="N1700" s="53"/>
      <c r="O1700" s="52"/>
      <c r="P1700" s="52"/>
      <c r="Q1700" s="52"/>
      <c r="R1700" s="46" t="str">
        <f>IFERROR(__xludf.DUMMYFUNCTION("if(isblank($A1700),"""",REGEXREPLACE($A1700,   "",?(\d),?"",  ""$1""&amp;""-""&amp;$H1700))"),"")</f>
        <v/>
      </c>
      <c r="S1700" s="47" t="b">
        <f t="shared" si="2"/>
        <v>0</v>
      </c>
      <c r="T1700" s="47" t="str">
        <f>IFERROR(__xludf.DUMMYFUNCTION("iferror(split(A1700,"","",TRUE,TRUE),"""")"),"")</f>
        <v/>
      </c>
      <c r="U1700" s="47"/>
      <c r="V1700" s="47"/>
      <c r="W1700" s="47"/>
      <c r="X1700" s="46" t="str">
        <f>IFERROR(__xludf.DUMMYFUNCTION("if(T1700="""","""",if($S1700,""Not aligned w/ a specific learning goal."",T1700&amp;"": ""&amp;vlookup(to_text(T1700),'1.Learning-Goals'!$A$3:$B$100,2,FALSE)))"),"")</f>
        <v/>
      </c>
      <c r="Y1700" s="46" t="str">
        <f>IFERROR(__xludf.DUMMYFUNCTION("if(U1700="""","""",if($S1700,""Not aligned w/ a specific learning goal."",U1700&amp;"": ""&amp;vlookup(to_text(U1700),'1.Learning-Goals'!$A$3:$B$100,2,FALSE)))"),"")</f>
        <v/>
      </c>
      <c r="Z1700" s="46" t="str">
        <f>IFERROR(__xludf.DUMMYFUNCTION("if(V1700="""","""",if($S1700,""Not aligned w/ a specific learning goal."",V1700&amp;"": ""&amp;vlookup(to_text(V1700),'1.Learning-Goals'!$A$3:$B$100,2,FALSE)))"),"")</f>
        <v/>
      </c>
      <c r="AA1700" s="46" t="str">
        <f>IFERROR(__xludf.DUMMYFUNCTION("if(W1700="""","""",if($S1700,""Not aligned w/ a specific learning goal."",W1700&amp;"": ""&amp;vlookup(to_text(W1700),'1.Learning-Goals'!$A$3:$B$100,2,FALSE)))"),"")</f>
        <v/>
      </c>
      <c r="AB1700" s="48"/>
      <c r="AC1700" s="48"/>
      <c r="AD1700" s="48"/>
      <c r="AE1700" s="48"/>
      <c r="AF1700" s="48"/>
      <c r="AG1700" s="48"/>
      <c r="AH1700" s="48"/>
      <c r="AI1700" s="48"/>
    </row>
    <row r="1701" ht="15.75" customHeight="1">
      <c r="A1701" s="41"/>
      <c r="B1701" s="42" t="str">
        <f t="shared" si="1"/>
        <v/>
      </c>
      <c r="C1701" s="52"/>
      <c r="D1701" s="53"/>
      <c r="E1701" s="53"/>
      <c r="F1701" s="52"/>
      <c r="G1701" s="53"/>
      <c r="H1701" s="54"/>
      <c r="I1701" s="53"/>
      <c r="J1701" s="53"/>
      <c r="K1701" s="53"/>
      <c r="L1701" s="53"/>
      <c r="M1701" s="53"/>
      <c r="N1701" s="53"/>
      <c r="O1701" s="52"/>
      <c r="P1701" s="52"/>
      <c r="Q1701" s="52"/>
      <c r="R1701" s="46" t="str">
        <f>IFERROR(__xludf.DUMMYFUNCTION("if(isblank($A1701),"""",REGEXREPLACE($A1701,   "",?(\d),?"",  ""$1""&amp;""-""&amp;$H1701))"),"")</f>
        <v/>
      </c>
      <c r="S1701" s="47" t="b">
        <f t="shared" si="2"/>
        <v>0</v>
      </c>
      <c r="T1701" s="47" t="str">
        <f>IFERROR(__xludf.DUMMYFUNCTION("iferror(split(A1701,"","",TRUE,TRUE),"""")"),"")</f>
        <v/>
      </c>
      <c r="U1701" s="47"/>
      <c r="V1701" s="47"/>
      <c r="W1701" s="47"/>
      <c r="X1701" s="46" t="str">
        <f>IFERROR(__xludf.DUMMYFUNCTION("if(T1701="""","""",if($S1701,""Not aligned w/ a specific learning goal."",T1701&amp;"": ""&amp;vlookup(to_text(T1701),'1.Learning-Goals'!$A$3:$B$100,2,FALSE)))"),"")</f>
        <v/>
      </c>
      <c r="Y1701" s="46" t="str">
        <f>IFERROR(__xludf.DUMMYFUNCTION("if(U1701="""","""",if($S1701,""Not aligned w/ a specific learning goal."",U1701&amp;"": ""&amp;vlookup(to_text(U1701),'1.Learning-Goals'!$A$3:$B$100,2,FALSE)))"),"")</f>
        <v/>
      </c>
      <c r="Z1701" s="46" t="str">
        <f>IFERROR(__xludf.DUMMYFUNCTION("if(V1701="""","""",if($S1701,""Not aligned w/ a specific learning goal."",V1701&amp;"": ""&amp;vlookup(to_text(V1701),'1.Learning-Goals'!$A$3:$B$100,2,FALSE)))"),"")</f>
        <v/>
      </c>
      <c r="AA1701" s="46" t="str">
        <f>IFERROR(__xludf.DUMMYFUNCTION("if(W1701="""","""",if($S1701,""Not aligned w/ a specific learning goal."",W1701&amp;"": ""&amp;vlookup(to_text(W1701),'1.Learning-Goals'!$A$3:$B$100,2,FALSE)))"),"")</f>
        <v/>
      </c>
      <c r="AB1701" s="48"/>
      <c r="AC1701" s="48"/>
      <c r="AD1701" s="48"/>
      <c r="AE1701" s="48"/>
      <c r="AF1701" s="48"/>
      <c r="AG1701" s="48"/>
      <c r="AH1701" s="48"/>
      <c r="AI1701" s="48"/>
    </row>
    <row r="1702" ht="15.75" customHeight="1">
      <c r="A1702" s="41"/>
      <c r="B1702" s="42" t="str">
        <f t="shared" si="1"/>
        <v/>
      </c>
      <c r="C1702" s="52"/>
      <c r="D1702" s="53"/>
      <c r="E1702" s="53"/>
      <c r="F1702" s="52"/>
      <c r="G1702" s="53"/>
      <c r="H1702" s="54"/>
      <c r="I1702" s="53"/>
      <c r="J1702" s="53"/>
      <c r="K1702" s="53"/>
      <c r="L1702" s="53"/>
      <c r="M1702" s="53"/>
      <c r="N1702" s="53"/>
      <c r="O1702" s="52"/>
      <c r="P1702" s="52"/>
      <c r="Q1702" s="52"/>
      <c r="R1702" s="46" t="str">
        <f>IFERROR(__xludf.DUMMYFUNCTION("if(isblank($A1702),"""",REGEXREPLACE($A1702,   "",?(\d),?"",  ""$1""&amp;""-""&amp;$H1702))"),"")</f>
        <v/>
      </c>
      <c r="S1702" s="47" t="b">
        <f t="shared" si="2"/>
        <v>0</v>
      </c>
      <c r="T1702" s="47" t="str">
        <f>IFERROR(__xludf.DUMMYFUNCTION("iferror(split(A1702,"","",TRUE,TRUE),"""")"),"")</f>
        <v/>
      </c>
      <c r="U1702" s="47"/>
      <c r="V1702" s="47"/>
      <c r="W1702" s="47"/>
      <c r="X1702" s="46" t="str">
        <f>IFERROR(__xludf.DUMMYFUNCTION("if(T1702="""","""",if($S1702,""Not aligned w/ a specific learning goal."",T1702&amp;"": ""&amp;vlookup(to_text(T1702),'1.Learning-Goals'!$A$3:$B$100,2,FALSE)))"),"")</f>
        <v/>
      </c>
      <c r="Y1702" s="46" t="str">
        <f>IFERROR(__xludf.DUMMYFUNCTION("if(U1702="""","""",if($S1702,""Not aligned w/ a specific learning goal."",U1702&amp;"": ""&amp;vlookup(to_text(U1702),'1.Learning-Goals'!$A$3:$B$100,2,FALSE)))"),"")</f>
        <v/>
      </c>
      <c r="Z1702" s="46" t="str">
        <f>IFERROR(__xludf.DUMMYFUNCTION("if(V1702="""","""",if($S1702,""Not aligned w/ a specific learning goal."",V1702&amp;"": ""&amp;vlookup(to_text(V1702),'1.Learning-Goals'!$A$3:$B$100,2,FALSE)))"),"")</f>
        <v/>
      </c>
      <c r="AA1702" s="46" t="str">
        <f>IFERROR(__xludf.DUMMYFUNCTION("if(W1702="""","""",if($S1702,""Not aligned w/ a specific learning goal."",W1702&amp;"": ""&amp;vlookup(to_text(W1702),'1.Learning-Goals'!$A$3:$B$100,2,FALSE)))"),"")</f>
        <v/>
      </c>
      <c r="AB1702" s="48"/>
      <c r="AC1702" s="48"/>
      <c r="AD1702" s="48"/>
      <c r="AE1702" s="48"/>
      <c r="AF1702" s="48"/>
      <c r="AG1702" s="48"/>
      <c r="AH1702" s="48"/>
      <c r="AI1702" s="48"/>
    </row>
    <row r="1703" ht="15.75" customHeight="1">
      <c r="A1703" s="41"/>
      <c r="B1703" s="42" t="str">
        <f t="shared" si="1"/>
        <v/>
      </c>
      <c r="C1703" s="52"/>
      <c r="D1703" s="53"/>
      <c r="E1703" s="53"/>
      <c r="F1703" s="52"/>
      <c r="G1703" s="53"/>
      <c r="H1703" s="54"/>
      <c r="I1703" s="53"/>
      <c r="J1703" s="53"/>
      <c r="K1703" s="53"/>
      <c r="L1703" s="53"/>
      <c r="M1703" s="53"/>
      <c r="N1703" s="53"/>
      <c r="O1703" s="52"/>
      <c r="P1703" s="52"/>
      <c r="Q1703" s="52"/>
      <c r="R1703" s="46" t="str">
        <f>IFERROR(__xludf.DUMMYFUNCTION("if(isblank($A1703),"""",REGEXREPLACE($A1703,   "",?(\d),?"",  ""$1""&amp;""-""&amp;$H1703))"),"")</f>
        <v/>
      </c>
      <c r="S1703" s="47" t="b">
        <f t="shared" si="2"/>
        <v>0</v>
      </c>
      <c r="T1703" s="47" t="str">
        <f>IFERROR(__xludf.DUMMYFUNCTION("iferror(split(A1703,"","",TRUE,TRUE),"""")"),"")</f>
        <v/>
      </c>
      <c r="U1703" s="47"/>
      <c r="V1703" s="47"/>
      <c r="W1703" s="47"/>
      <c r="X1703" s="46" t="str">
        <f>IFERROR(__xludf.DUMMYFUNCTION("if(T1703="""","""",if($S1703,""Not aligned w/ a specific learning goal."",T1703&amp;"": ""&amp;vlookup(to_text(T1703),'1.Learning-Goals'!$A$3:$B$100,2,FALSE)))"),"")</f>
        <v/>
      </c>
      <c r="Y1703" s="46" t="str">
        <f>IFERROR(__xludf.DUMMYFUNCTION("if(U1703="""","""",if($S1703,""Not aligned w/ a specific learning goal."",U1703&amp;"": ""&amp;vlookup(to_text(U1703),'1.Learning-Goals'!$A$3:$B$100,2,FALSE)))"),"")</f>
        <v/>
      </c>
      <c r="Z1703" s="46" t="str">
        <f>IFERROR(__xludf.DUMMYFUNCTION("if(V1703="""","""",if($S1703,""Not aligned w/ a specific learning goal."",V1703&amp;"": ""&amp;vlookup(to_text(V1703),'1.Learning-Goals'!$A$3:$B$100,2,FALSE)))"),"")</f>
        <v/>
      </c>
      <c r="AA1703" s="46" t="str">
        <f>IFERROR(__xludf.DUMMYFUNCTION("if(W1703="""","""",if($S1703,""Not aligned w/ a specific learning goal."",W1703&amp;"": ""&amp;vlookup(to_text(W1703),'1.Learning-Goals'!$A$3:$B$100,2,FALSE)))"),"")</f>
        <v/>
      </c>
      <c r="AB1703" s="48"/>
      <c r="AC1703" s="48"/>
      <c r="AD1703" s="48"/>
      <c r="AE1703" s="48"/>
      <c r="AF1703" s="48"/>
      <c r="AG1703" s="48"/>
      <c r="AH1703" s="48"/>
      <c r="AI1703" s="48"/>
    </row>
    <row r="1704" ht="15.75" customHeight="1">
      <c r="A1704" s="41"/>
      <c r="B1704" s="42" t="str">
        <f t="shared" si="1"/>
        <v/>
      </c>
      <c r="C1704" s="52"/>
      <c r="D1704" s="53"/>
      <c r="E1704" s="53"/>
      <c r="F1704" s="52"/>
      <c r="G1704" s="53"/>
      <c r="H1704" s="54"/>
      <c r="I1704" s="53"/>
      <c r="J1704" s="53"/>
      <c r="K1704" s="53"/>
      <c r="L1704" s="53"/>
      <c r="M1704" s="53"/>
      <c r="N1704" s="53"/>
      <c r="O1704" s="52"/>
      <c r="P1704" s="52"/>
      <c r="Q1704" s="52"/>
      <c r="R1704" s="46" t="str">
        <f>IFERROR(__xludf.DUMMYFUNCTION("if(isblank($A1704),"""",REGEXREPLACE($A1704,   "",?(\d),?"",  ""$1""&amp;""-""&amp;$H1704))"),"")</f>
        <v/>
      </c>
      <c r="S1704" s="47" t="b">
        <f t="shared" si="2"/>
        <v>0</v>
      </c>
      <c r="T1704" s="47" t="str">
        <f>IFERROR(__xludf.DUMMYFUNCTION("iferror(split(A1704,"","",TRUE,TRUE),"""")"),"")</f>
        <v/>
      </c>
      <c r="U1704" s="47"/>
      <c r="V1704" s="47"/>
      <c r="W1704" s="47"/>
      <c r="X1704" s="46" t="str">
        <f>IFERROR(__xludf.DUMMYFUNCTION("if(T1704="""","""",if($S1704,""Not aligned w/ a specific learning goal."",T1704&amp;"": ""&amp;vlookup(to_text(T1704),'1.Learning-Goals'!$A$3:$B$100,2,FALSE)))"),"")</f>
        <v/>
      </c>
      <c r="Y1704" s="46" t="str">
        <f>IFERROR(__xludf.DUMMYFUNCTION("if(U1704="""","""",if($S1704,""Not aligned w/ a specific learning goal."",U1704&amp;"": ""&amp;vlookup(to_text(U1704),'1.Learning-Goals'!$A$3:$B$100,2,FALSE)))"),"")</f>
        <v/>
      </c>
      <c r="Z1704" s="46" t="str">
        <f>IFERROR(__xludf.DUMMYFUNCTION("if(V1704="""","""",if($S1704,""Not aligned w/ a specific learning goal."",V1704&amp;"": ""&amp;vlookup(to_text(V1704),'1.Learning-Goals'!$A$3:$B$100,2,FALSE)))"),"")</f>
        <v/>
      </c>
      <c r="AA1704" s="46" t="str">
        <f>IFERROR(__xludf.DUMMYFUNCTION("if(W1704="""","""",if($S1704,""Not aligned w/ a specific learning goal."",W1704&amp;"": ""&amp;vlookup(to_text(W1704),'1.Learning-Goals'!$A$3:$B$100,2,FALSE)))"),"")</f>
        <v/>
      </c>
      <c r="AB1704" s="48"/>
      <c r="AC1704" s="48"/>
      <c r="AD1704" s="48"/>
      <c r="AE1704" s="48"/>
      <c r="AF1704" s="48"/>
      <c r="AG1704" s="48"/>
      <c r="AH1704" s="48"/>
      <c r="AI1704" s="48"/>
    </row>
    <row r="1705" ht="15.75" customHeight="1">
      <c r="A1705" s="41"/>
      <c r="B1705" s="42" t="str">
        <f t="shared" si="1"/>
        <v/>
      </c>
      <c r="C1705" s="52"/>
      <c r="D1705" s="53"/>
      <c r="E1705" s="53"/>
      <c r="F1705" s="52"/>
      <c r="G1705" s="53"/>
      <c r="H1705" s="54"/>
      <c r="I1705" s="53"/>
      <c r="J1705" s="53"/>
      <c r="K1705" s="53"/>
      <c r="L1705" s="53"/>
      <c r="M1705" s="53"/>
      <c r="N1705" s="53"/>
      <c r="O1705" s="52"/>
      <c r="P1705" s="52"/>
      <c r="Q1705" s="52"/>
      <c r="R1705" s="46" t="str">
        <f>IFERROR(__xludf.DUMMYFUNCTION("if(isblank($A1705),"""",REGEXREPLACE($A1705,   "",?(\d),?"",  ""$1""&amp;""-""&amp;$H1705))"),"")</f>
        <v/>
      </c>
      <c r="S1705" s="47" t="b">
        <f t="shared" si="2"/>
        <v>0</v>
      </c>
      <c r="T1705" s="47" t="str">
        <f>IFERROR(__xludf.DUMMYFUNCTION("iferror(split(A1705,"","",TRUE,TRUE),"""")"),"")</f>
        <v/>
      </c>
      <c r="U1705" s="47"/>
      <c r="V1705" s="47"/>
      <c r="W1705" s="47"/>
      <c r="X1705" s="46" t="str">
        <f>IFERROR(__xludf.DUMMYFUNCTION("if(T1705="""","""",if($S1705,""Not aligned w/ a specific learning goal."",T1705&amp;"": ""&amp;vlookup(to_text(T1705),'1.Learning-Goals'!$A$3:$B$100,2,FALSE)))"),"")</f>
        <v/>
      </c>
      <c r="Y1705" s="46" t="str">
        <f>IFERROR(__xludf.DUMMYFUNCTION("if(U1705="""","""",if($S1705,""Not aligned w/ a specific learning goal."",U1705&amp;"": ""&amp;vlookup(to_text(U1705),'1.Learning-Goals'!$A$3:$B$100,2,FALSE)))"),"")</f>
        <v/>
      </c>
      <c r="Z1705" s="46" t="str">
        <f>IFERROR(__xludf.DUMMYFUNCTION("if(V1705="""","""",if($S1705,""Not aligned w/ a specific learning goal."",V1705&amp;"": ""&amp;vlookup(to_text(V1705),'1.Learning-Goals'!$A$3:$B$100,2,FALSE)))"),"")</f>
        <v/>
      </c>
      <c r="AA1705" s="46" t="str">
        <f>IFERROR(__xludf.DUMMYFUNCTION("if(W1705="""","""",if($S1705,""Not aligned w/ a specific learning goal."",W1705&amp;"": ""&amp;vlookup(to_text(W1705),'1.Learning-Goals'!$A$3:$B$100,2,FALSE)))"),"")</f>
        <v/>
      </c>
      <c r="AB1705" s="48"/>
      <c r="AC1705" s="48"/>
      <c r="AD1705" s="48"/>
      <c r="AE1705" s="48"/>
      <c r="AF1705" s="48"/>
      <c r="AG1705" s="48"/>
      <c r="AH1705" s="48"/>
      <c r="AI1705" s="48"/>
    </row>
    <row r="1706" ht="15.75" customHeight="1">
      <c r="A1706" s="41"/>
      <c r="B1706" s="42" t="str">
        <f t="shared" si="1"/>
        <v/>
      </c>
      <c r="C1706" s="52"/>
      <c r="D1706" s="53"/>
      <c r="E1706" s="53"/>
      <c r="F1706" s="52"/>
      <c r="G1706" s="53"/>
      <c r="H1706" s="54"/>
      <c r="I1706" s="53"/>
      <c r="J1706" s="53"/>
      <c r="K1706" s="53"/>
      <c r="L1706" s="53"/>
      <c r="M1706" s="53"/>
      <c r="N1706" s="53"/>
      <c r="O1706" s="52"/>
      <c r="P1706" s="52"/>
      <c r="Q1706" s="52"/>
      <c r="R1706" s="46" t="str">
        <f>IFERROR(__xludf.DUMMYFUNCTION("if(isblank($A1706),"""",REGEXREPLACE($A1706,   "",?(\d),?"",  ""$1""&amp;""-""&amp;$H1706))"),"")</f>
        <v/>
      </c>
      <c r="S1706" s="47" t="b">
        <f t="shared" si="2"/>
        <v>0</v>
      </c>
      <c r="T1706" s="47" t="str">
        <f>IFERROR(__xludf.DUMMYFUNCTION("iferror(split(A1706,"","",TRUE,TRUE),"""")"),"")</f>
        <v/>
      </c>
      <c r="U1706" s="47"/>
      <c r="V1706" s="47"/>
      <c r="W1706" s="47"/>
      <c r="X1706" s="46" t="str">
        <f>IFERROR(__xludf.DUMMYFUNCTION("if(T1706="""","""",if($S1706,""Not aligned w/ a specific learning goal."",T1706&amp;"": ""&amp;vlookup(to_text(T1706),'1.Learning-Goals'!$A$3:$B$100,2,FALSE)))"),"")</f>
        <v/>
      </c>
      <c r="Y1706" s="46" t="str">
        <f>IFERROR(__xludf.DUMMYFUNCTION("if(U1706="""","""",if($S1706,""Not aligned w/ a specific learning goal."",U1706&amp;"": ""&amp;vlookup(to_text(U1706),'1.Learning-Goals'!$A$3:$B$100,2,FALSE)))"),"")</f>
        <v/>
      </c>
      <c r="Z1706" s="46" t="str">
        <f>IFERROR(__xludf.DUMMYFUNCTION("if(V1706="""","""",if($S1706,""Not aligned w/ a specific learning goal."",V1706&amp;"": ""&amp;vlookup(to_text(V1706),'1.Learning-Goals'!$A$3:$B$100,2,FALSE)))"),"")</f>
        <v/>
      </c>
      <c r="AA1706" s="46" t="str">
        <f>IFERROR(__xludf.DUMMYFUNCTION("if(W1706="""","""",if($S1706,""Not aligned w/ a specific learning goal."",W1706&amp;"": ""&amp;vlookup(to_text(W1706),'1.Learning-Goals'!$A$3:$B$100,2,FALSE)))"),"")</f>
        <v/>
      </c>
      <c r="AB1706" s="48"/>
      <c r="AC1706" s="48"/>
      <c r="AD1706" s="48"/>
      <c r="AE1706" s="48"/>
      <c r="AF1706" s="48"/>
      <c r="AG1706" s="48"/>
      <c r="AH1706" s="48"/>
      <c r="AI1706" s="48"/>
    </row>
    <row r="1707" ht="15.75" customHeight="1">
      <c r="A1707" s="41"/>
      <c r="B1707" s="42" t="str">
        <f t="shared" si="1"/>
        <v/>
      </c>
      <c r="C1707" s="52"/>
      <c r="D1707" s="53"/>
      <c r="E1707" s="53"/>
      <c r="F1707" s="52"/>
      <c r="G1707" s="53"/>
      <c r="H1707" s="54"/>
      <c r="I1707" s="53"/>
      <c r="J1707" s="53"/>
      <c r="K1707" s="53"/>
      <c r="L1707" s="53"/>
      <c r="M1707" s="53"/>
      <c r="N1707" s="53"/>
      <c r="O1707" s="52"/>
      <c r="P1707" s="52"/>
      <c r="Q1707" s="52"/>
      <c r="R1707" s="46" t="str">
        <f>IFERROR(__xludf.DUMMYFUNCTION("if(isblank($A1707),"""",REGEXREPLACE($A1707,   "",?(\d),?"",  ""$1""&amp;""-""&amp;$H1707))"),"")</f>
        <v/>
      </c>
      <c r="S1707" s="47" t="b">
        <f t="shared" si="2"/>
        <v>0</v>
      </c>
      <c r="T1707" s="47" t="str">
        <f>IFERROR(__xludf.DUMMYFUNCTION("iferror(split(A1707,"","",TRUE,TRUE),"""")"),"")</f>
        <v/>
      </c>
      <c r="U1707" s="47"/>
      <c r="V1707" s="47"/>
      <c r="W1707" s="47"/>
      <c r="X1707" s="46" t="str">
        <f>IFERROR(__xludf.DUMMYFUNCTION("if(T1707="""","""",if($S1707,""Not aligned w/ a specific learning goal."",T1707&amp;"": ""&amp;vlookup(to_text(T1707),'1.Learning-Goals'!$A$3:$B$100,2,FALSE)))"),"")</f>
        <v/>
      </c>
      <c r="Y1707" s="46" t="str">
        <f>IFERROR(__xludf.DUMMYFUNCTION("if(U1707="""","""",if($S1707,""Not aligned w/ a specific learning goal."",U1707&amp;"": ""&amp;vlookup(to_text(U1707),'1.Learning-Goals'!$A$3:$B$100,2,FALSE)))"),"")</f>
        <v/>
      </c>
      <c r="Z1707" s="46" t="str">
        <f>IFERROR(__xludf.DUMMYFUNCTION("if(V1707="""","""",if($S1707,""Not aligned w/ a specific learning goal."",V1707&amp;"": ""&amp;vlookup(to_text(V1707),'1.Learning-Goals'!$A$3:$B$100,2,FALSE)))"),"")</f>
        <v/>
      </c>
      <c r="AA1707" s="46" t="str">
        <f>IFERROR(__xludf.DUMMYFUNCTION("if(W1707="""","""",if($S1707,""Not aligned w/ a specific learning goal."",W1707&amp;"": ""&amp;vlookup(to_text(W1707),'1.Learning-Goals'!$A$3:$B$100,2,FALSE)))"),"")</f>
        <v/>
      </c>
      <c r="AB1707" s="48"/>
      <c r="AC1707" s="48"/>
      <c r="AD1707" s="48"/>
      <c r="AE1707" s="48"/>
      <c r="AF1707" s="48"/>
      <c r="AG1707" s="48"/>
      <c r="AH1707" s="48"/>
      <c r="AI1707" s="48"/>
    </row>
    <row r="1708" ht="15.75" customHeight="1">
      <c r="A1708" s="41"/>
      <c r="B1708" s="42" t="str">
        <f t="shared" si="1"/>
        <v/>
      </c>
      <c r="C1708" s="52"/>
      <c r="D1708" s="53"/>
      <c r="E1708" s="53"/>
      <c r="F1708" s="52"/>
      <c r="G1708" s="53"/>
      <c r="H1708" s="54"/>
      <c r="I1708" s="53"/>
      <c r="J1708" s="53"/>
      <c r="K1708" s="53"/>
      <c r="L1708" s="53"/>
      <c r="M1708" s="53"/>
      <c r="N1708" s="53"/>
      <c r="O1708" s="52"/>
      <c r="P1708" s="52"/>
      <c r="Q1708" s="52"/>
      <c r="R1708" s="46" t="str">
        <f>IFERROR(__xludf.DUMMYFUNCTION("if(isblank($A1708),"""",REGEXREPLACE($A1708,   "",?(\d),?"",  ""$1""&amp;""-""&amp;$H1708))"),"")</f>
        <v/>
      </c>
      <c r="S1708" s="47" t="b">
        <f t="shared" si="2"/>
        <v>0</v>
      </c>
      <c r="T1708" s="47" t="str">
        <f>IFERROR(__xludf.DUMMYFUNCTION("iferror(split(A1708,"","",TRUE,TRUE),"""")"),"")</f>
        <v/>
      </c>
      <c r="U1708" s="47"/>
      <c r="V1708" s="47"/>
      <c r="W1708" s="47"/>
      <c r="X1708" s="46" t="str">
        <f>IFERROR(__xludf.DUMMYFUNCTION("if(T1708="""","""",if($S1708,""Not aligned w/ a specific learning goal."",T1708&amp;"": ""&amp;vlookup(to_text(T1708),'1.Learning-Goals'!$A$3:$B$100,2,FALSE)))"),"")</f>
        <v/>
      </c>
      <c r="Y1708" s="46" t="str">
        <f>IFERROR(__xludf.DUMMYFUNCTION("if(U1708="""","""",if($S1708,""Not aligned w/ a specific learning goal."",U1708&amp;"": ""&amp;vlookup(to_text(U1708),'1.Learning-Goals'!$A$3:$B$100,2,FALSE)))"),"")</f>
        <v/>
      </c>
      <c r="Z1708" s="46" t="str">
        <f>IFERROR(__xludf.DUMMYFUNCTION("if(V1708="""","""",if($S1708,""Not aligned w/ a specific learning goal."",V1708&amp;"": ""&amp;vlookup(to_text(V1708),'1.Learning-Goals'!$A$3:$B$100,2,FALSE)))"),"")</f>
        <v/>
      </c>
      <c r="AA1708" s="46" t="str">
        <f>IFERROR(__xludf.DUMMYFUNCTION("if(W1708="""","""",if($S1708,""Not aligned w/ a specific learning goal."",W1708&amp;"": ""&amp;vlookup(to_text(W1708),'1.Learning-Goals'!$A$3:$B$100,2,FALSE)))"),"")</f>
        <v/>
      </c>
      <c r="AB1708" s="48"/>
      <c r="AC1708" s="48"/>
      <c r="AD1708" s="48"/>
      <c r="AE1708" s="48"/>
      <c r="AF1708" s="48"/>
      <c r="AG1708" s="48"/>
      <c r="AH1708" s="48"/>
      <c r="AI1708" s="48"/>
    </row>
    <row r="1709" ht="15.75" customHeight="1">
      <c r="A1709" s="41"/>
      <c r="B1709" s="42" t="str">
        <f t="shared" si="1"/>
        <v/>
      </c>
      <c r="C1709" s="52"/>
      <c r="D1709" s="53"/>
      <c r="E1709" s="53"/>
      <c r="F1709" s="52"/>
      <c r="G1709" s="53"/>
      <c r="H1709" s="54"/>
      <c r="I1709" s="53"/>
      <c r="J1709" s="53"/>
      <c r="K1709" s="53"/>
      <c r="L1709" s="53"/>
      <c r="M1709" s="53"/>
      <c r="N1709" s="53"/>
      <c r="O1709" s="52"/>
      <c r="P1709" s="52"/>
      <c r="Q1709" s="52"/>
      <c r="R1709" s="46" t="str">
        <f>IFERROR(__xludf.DUMMYFUNCTION("if(isblank($A1709),"""",REGEXREPLACE($A1709,   "",?(\d),?"",  ""$1""&amp;""-""&amp;$H1709))"),"")</f>
        <v/>
      </c>
      <c r="S1709" s="47" t="b">
        <f t="shared" si="2"/>
        <v>0</v>
      </c>
      <c r="T1709" s="47" t="str">
        <f>IFERROR(__xludf.DUMMYFUNCTION("iferror(split(A1709,"","",TRUE,TRUE),"""")"),"")</f>
        <v/>
      </c>
      <c r="U1709" s="47"/>
      <c r="V1709" s="47"/>
      <c r="W1709" s="47"/>
      <c r="X1709" s="46" t="str">
        <f>IFERROR(__xludf.DUMMYFUNCTION("if(T1709="""","""",if($S1709,""Not aligned w/ a specific learning goal."",T1709&amp;"": ""&amp;vlookup(to_text(T1709),'1.Learning-Goals'!$A$3:$B$100,2,FALSE)))"),"")</f>
        <v/>
      </c>
      <c r="Y1709" s="46" t="str">
        <f>IFERROR(__xludf.DUMMYFUNCTION("if(U1709="""","""",if($S1709,""Not aligned w/ a specific learning goal."",U1709&amp;"": ""&amp;vlookup(to_text(U1709),'1.Learning-Goals'!$A$3:$B$100,2,FALSE)))"),"")</f>
        <v/>
      </c>
      <c r="Z1709" s="46" t="str">
        <f>IFERROR(__xludf.DUMMYFUNCTION("if(V1709="""","""",if($S1709,""Not aligned w/ a specific learning goal."",V1709&amp;"": ""&amp;vlookup(to_text(V1709),'1.Learning-Goals'!$A$3:$B$100,2,FALSE)))"),"")</f>
        <v/>
      </c>
      <c r="AA1709" s="46" t="str">
        <f>IFERROR(__xludf.DUMMYFUNCTION("if(W1709="""","""",if($S1709,""Not aligned w/ a specific learning goal."",W1709&amp;"": ""&amp;vlookup(to_text(W1709),'1.Learning-Goals'!$A$3:$B$100,2,FALSE)))"),"")</f>
        <v/>
      </c>
      <c r="AB1709" s="48"/>
      <c r="AC1709" s="48"/>
      <c r="AD1709" s="48"/>
      <c r="AE1709" s="48"/>
      <c r="AF1709" s="48"/>
      <c r="AG1709" s="48"/>
      <c r="AH1709" s="48"/>
      <c r="AI1709" s="48"/>
    </row>
    <row r="1710" ht="15.75" customHeight="1">
      <c r="A1710" s="41"/>
      <c r="B1710" s="42" t="str">
        <f t="shared" si="1"/>
        <v/>
      </c>
      <c r="C1710" s="52"/>
      <c r="D1710" s="53"/>
      <c r="E1710" s="53"/>
      <c r="F1710" s="52"/>
      <c r="G1710" s="53"/>
      <c r="H1710" s="54"/>
      <c r="I1710" s="53"/>
      <c r="J1710" s="53"/>
      <c r="K1710" s="53"/>
      <c r="L1710" s="53"/>
      <c r="M1710" s="53"/>
      <c r="N1710" s="53"/>
      <c r="O1710" s="52"/>
      <c r="P1710" s="52"/>
      <c r="Q1710" s="52"/>
      <c r="R1710" s="46" t="str">
        <f>IFERROR(__xludf.DUMMYFUNCTION("if(isblank($A1710),"""",REGEXREPLACE($A1710,   "",?(\d),?"",  ""$1""&amp;""-""&amp;$H1710))"),"")</f>
        <v/>
      </c>
      <c r="S1710" s="47" t="b">
        <f t="shared" si="2"/>
        <v>0</v>
      </c>
      <c r="T1710" s="47" t="str">
        <f>IFERROR(__xludf.DUMMYFUNCTION("iferror(split(A1710,"","",TRUE,TRUE),"""")"),"")</f>
        <v/>
      </c>
      <c r="U1710" s="47"/>
      <c r="V1710" s="47"/>
      <c r="W1710" s="47"/>
      <c r="X1710" s="46" t="str">
        <f>IFERROR(__xludf.DUMMYFUNCTION("if(T1710="""","""",if($S1710,""Not aligned w/ a specific learning goal."",T1710&amp;"": ""&amp;vlookup(to_text(T1710),'1.Learning-Goals'!$A$3:$B$100,2,FALSE)))"),"")</f>
        <v/>
      </c>
      <c r="Y1710" s="46" t="str">
        <f>IFERROR(__xludf.DUMMYFUNCTION("if(U1710="""","""",if($S1710,""Not aligned w/ a specific learning goal."",U1710&amp;"": ""&amp;vlookup(to_text(U1710),'1.Learning-Goals'!$A$3:$B$100,2,FALSE)))"),"")</f>
        <v/>
      </c>
      <c r="Z1710" s="46" t="str">
        <f>IFERROR(__xludf.DUMMYFUNCTION("if(V1710="""","""",if($S1710,""Not aligned w/ a specific learning goal."",V1710&amp;"": ""&amp;vlookup(to_text(V1710),'1.Learning-Goals'!$A$3:$B$100,2,FALSE)))"),"")</f>
        <v/>
      </c>
      <c r="AA1710" s="46" t="str">
        <f>IFERROR(__xludf.DUMMYFUNCTION("if(W1710="""","""",if($S1710,""Not aligned w/ a specific learning goal."",W1710&amp;"": ""&amp;vlookup(to_text(W1710),'1.Learning-Goals'!$A$3:$B$100,2,FALSE)))"),"")</f>
        <v/>
      </c>
      <c r="AB1710" s="48"/>
      <c r="AC1710" s="48"/>
      <c r="AD1710" s="48"/>
      <c r="AE1710" s="48"/>
      <c r="AF1710" s="48"/>
      <c r="AG1710" s="48"/>
      <c r="AH1710" s="48"/>
      <c r="AI1710" s="48"/>
    </row>
    <row r="1711" ht="15.75" customHeight="1">
      <c r="A1711" s="41"/>
      <c r="B1711" s="42" t="str">
        <f t="shared" si="1"/>
        <v/>
      </c>
      <c r="C1711" s="52"/>
      <c r="D1711" s="53"/>
      <c r="E1711" s="53"/>
      <c r="F1711" s="52"/>
      <c r="G1711" s="53"/>
      <c r="H1711" s="54"/>
      <c r="I1711" s="53"/>
      <c r="J1711" s="53"/>
      <c r="K1711" s="53"/>
      <c r="L1711" s="53"/>
      <c r="M1711" s="53"/>
      <c r="N1711" s="53"/>
      <c r="O1711" s="52"/>
      <c r="P1711" s="52"/>
      <c r="Q1711" s="52"/>
      <c r="R1711" s="46" t="str">
        <f>IFERROR(__xludf.DUMMYFUNCTION("if(isblank($A1711),"""",REGEXREPLACE($A1711,   "",?(\d),?"",  ""$1""&amp;""-""&amp;$H1711))"),"")</f>
        <v/>
      </c>
      <c r="S1711" s="47" t="b">
        <f t="shared" si="2"/>
        <v>0</v>
      </c>
      <c r="T1711" s="47" t="str">
        <f>IFERROR(__xludf.DUMMYFUNCTION("iferror(split(A1711,"","",TRUE,TRUE),"""")"),"")</f>
        <v/>
      </c>
      <c r="U1711" s="47"/>
      <c r="V1711" s="47"/>
      <c r="W1711" s="47"/>
      <c r="X1711" s="46" t="str">
        <f>IFERROR(__xludf.DUMMYFUNCTION("if(T1711="""","""",if($S1711,""Not aligned w/ a specific learning goal."",T1711&amp;"": ""&amp;vlookup(to_text(T1711),'1.Learning-Goals'!$A$3:$B$100,2,FALSE)))"),"")</f>
        <v/>
      </c>
      <c r="Y1711" s="46" t="str">
        <f>IFERROR(__xludf.DUMMYFUNCTION("if(U1711="""","""",if($S1711,""Not aligned w/ a specific learning goal."",U1711&amp;"": ""&amp;vlookup(to_text(U1711),'1.Learning-Goals'!$A$3:$B$100,2,FALSE)))"),"")</f>
        <v/>
      </c>
      <c r="Z1711" s="46" t="str">
        <f>IFERROR(__xludf.DUMMYFUNCTION("if(V1711="""","""",if($S1711,""Not aligned w/ a specific learning goal."",V1711&amp;"": ""&amp;vlookup(to_text(V1711),'1.Learning-Goals'!$A$3:$B$100,2,FALSE)))"),"")</f>
        <v/>
      </c>
      <c r="AA1711" s="46" t="str">
        <f>IFERROR(__xludf.DUMMYFUNCTION("if(W1711="""","""",if($S1711,""Not aligned w/ a specific learning goal."",W1711&amp;"": ""&amp;vlookup(to_text(W1711),'1.Learning-Goals'!$A$3:$B$100,2,FALSE)))"),"")</f>
        <v/>
      </c>
      <c r="AB1711" s="48"/>
      <c r="AC1711" s="48"/>
      <c r="AD1711" s="48"/>
      <c r="AE1711" s="48"/>
      <c r="AF1711" s="48"/>
      <c r="AG1711" s="48"/>
      <c r="AH1711" s="48"/>
      <c r="AI1711" s="48"/>
    </row>
    <row r="1712" ht="15.75" customHeight="1">
      <c r="A1712" s="41"/>
      <c r="B1712" s="42" t="str">
        <f t="shared" si="1"/>
        <v/>
      </c>
      <c r="C1712" s="52"/>
      <c r="D1712" s="53"/>
      <c r="E1712" s="53"/>
      <c r="F1712" s="52"/>
      <c r="G1712" s="53"/>
      <c r="H1712" s="54"/>
      <c r="I1712" s="53"/>
      <c r="J1712" s="53"/>
      <c r="K1712" s="53"/>
      <c r="L1712" s="53"/>
      <c r="M1712" s="53"/>
      <c r="N1712" s="53"/>
      <c r="O1712" s="52"/>
      <c r="P1712" s="52"/>
      <c r="Q1712" s="52"/>
      <c r="R1712" s="46" t="str">
        <f>IFERROR(__xludf.DUMMYFUNCTION("if(isblank($A1712),"""",REGEXREPLACE($A1712,   "",?(\d),?"",  ""$1""&amp;""-""&amp;$H1712))"),"")</f>
        <v/>
      </c>
      <c r="S1712" s="47" t="b">
        <f t="shared" si="2"/>
        <v>0</v>
      </c>
      <c r="T1712" s="47" t="str">
        <f>IFERROR(__xludf.DUMMYFUNCTION("iferror(split(A1712,"","",TRUE,TRUE),"""")"),"")</f>
        <v/>
      </c>
      <c r="U1712" s="47"/>
      <c r="V1712" s="47"/>
      <c r="W1712" s="47"/>
      <c r="X1712" s="46" t="str">
        <f>IFERROR(__xludf.DUMMYFUNCTION("if(T1712="""","""",if($S1712,""Not aligned w/ a specific learning goal."",T1712&amp;"": ""&amp;vlookup(to_text(T1712),'1.Learning-Goals'!$A$3:$B$100,2,FALSE)))"),"")</f>
        <v/>
      </c>
      <c r="Y1712" s="46" t="str">
        <f>IFERROR(__xludf.DUMMYFUNCTION("if(U1712="""","""",if($S1712,""Not aligned w/ a specific learning goal."",U1712&amp;"": ""&amp;vlookup(to_text(U1712),'1.Learning-Goals'!$A$3:$B$100,2,FALSE)))"),"")</f>
        <v/>
      </c>
      <c r="Z1712" s="46" t="str">
        <f>IFERROR(__xludf.DUMMYFUNCTION("if(V1712="""","""",if($S1712,""Not aligned w/ a specific learning goal."",V1712&amp;"": ""&amp;vlookup(to_text(V1712),'1.Learning-Goals'!$A$3:$B$100,2,FALSE)))"),"")</f>
        <v/>
      </c>
      <c r="AA1712" s="46" t="str">
        <f>IFERROR(__xludf.DUMMYFUNCTION("if(W1712="""","""",if($S1712,""Not aligned w/ a specific learning goal."",W1712&amp;"": ""&amp;vlookup(to_text(W1712),'1.Learning-Goals'!$A$3:$B$100,2,FALSE)))"),"")</f>
        <v/>
      </c>
      <c r="AB1712" s="48"/>
      <c r="AC1712" s="48"/>
      <c r="AD1712" s="48"/>
      <c r="AE1712" s="48"/>
      <c r="AF1712" s="48"/>
      <c r="AG1712" s="48"/>
      <c r="AH1712" s="48"/>
      <c r="AI1712" s="48"/>
    </row>
    <row r="1713" ht="15.75" customHeight="1">
      <c r="A1713" s="41"/>
      <c r="B1713" s="42" t="str">
        <f t="shared" si="1"/>
        <v/>
      </c>
      <c r="C1713" s="52"/>
      <c r="D1713" s="53"/>
      <c r="E1713" s="53"/>
      <c r="F1713" s="52"/>
      <c r="G1713" s="53"/>
      <c r="H1713" s="54"/>
      <c r="I1713" s="53"/>
      <c r="J1713" s="53"/>
      <c r="K1713" s="53"/>
      <c r="L1713" s="53"/>
      <c r="M1713" s="53"/>
      <c r="N1713" s="53"/>
      <c r="O1713" s="52"/>
      <c r="P1713" s="52"/>
      <c r="Q1713" s="52"/>
      <c r="R1713" s="46" t="str">
        <f>IFERROR(__xludf.DUMMYFUNCTION("if(isblank($A1713),"""",REGEXREPLACE($A1713,   "",?(\d),?"",  ""$1""&amp;""-""&amp;$H1713))"),"")</f>
        <v/>
      </c>
      <c r="S1713" s="47" t="b">
        <f t="shared" si="2"/>
        <v>0</v>
      </c>
      <c r="T1713" s="47" t="str">
        <f>IFERROR(__xludf.DUMMYFUNCTION("iferror(split(A1713,"","",TRUE,TRUE),"""")"),"")</f>
        <v/>
      </c>
      <c r="U1713" s="47"/>
      <c r="V1713" s="47"/>
      <c r="W1713" s="47"/>
      <c r="X1713" s="46" t="str">
        <f>IFERROR(__xludf.DUMMYFUNCTION("if(T1713="""","""",if($S1713,""Not aligned w/ a specific learning goal."",T1713&amp;"": ""&amp;vlookup(to_text(T1713),'1.Learning-Goals'!$A$3:$B$100,2,FALSE)))"),"")</f>
        <v/>
      </c>
      <c r="Y1713" s="46" t="str">
        <f>IFERROR(__xludf.DUMMYFUNCTION("if(U1713="""","""",if($S1713,""Not aligned w/ a specific learning goal."",U1713&amp;"": ""&amp;vlookup(to_text(U1713),'1.Learning-Goals'!$A$3:$B$100,2,FALSE)))"),"")</f>
        <v/>
      </c>
      <c r="Z1713" s="46" t="str">
        <f>IFERROR(__xludf.DUMMYFUNCTION("if(V1713="""","""",if($S1713,""Not aligned w/ a specific learning goal."",V1713&amp;"": ""&amp;vlookup(to_text(V1713),'1.Learning-Goals'!$A$3:$B$100,2,FALSE)))"),"")</f>
        <v/>
      </c>
      <c r="AA1713" s="46" t="str">
        <f>IFERROR(__xludf.DUMMYFUNCTION("if(W1713="""","""",if($S1713,""Not aligned w/ a specific learning goal."",W1713&amp;"": ""&amp;vlookup(to_text(W1713),'1.Learning-Goals'!$A$3:$B$100,2,FALSE)))"),"")</f>
        <v/>
      </c>
      <c r="AB1713" s="48"/>
      <c r="AC1713" s="48"/>
      <c r="AD1713" s="48"/>
      <c r="AE1713" s="48"/>
      <c r="AF1713" s="48"/>
      <c r="AG1713" s="48"/>
      <c r="AH1713" s="48"/>
      <c r="AI1713" s="48"/>
    </row>
    <row r="1714" ht="15.75" customHeight="1">
      <c r="A1714" s="41"/>
      <c r="B1714" s="42" t="str">
        <f t="shared" si="1"/>
        <v/>
      </c>
      <c r="C1714" s="52"/>
      <c r="D1714" s="53"/>
      <c r="E1714" s="53"/>
      <c r="F1714" s="52"/>
      <c r="G1714" s="53"/>
      <c r="H1714" s="54"/>
      <c r="I1714" s="53"/>
      <c r="J1714" s="53"/>
      <c r="K1714" s="53"/>
      <c r="L1714" s="53"/>
      <c r="M1714" s="53"/>
      <c r="N1714" s="53"/>
      <c r="O1714" s="52"/>
      <c r="P1714" s="52"/>
      <c r="Q1714" s="52"/>
      <c r="R1714" s="46" t="str">
        <f>IFERROR(__xludf.DUMMYFUNCTION("if(isblank($A1714),"""",REGEXREPLACE($A1714,   "",?(\d),?"",  ""$1""&amp;""-""&amp;$H1714))"),"")</f>
        <v/>
      </c>
      <c r="S1714" s="47" t="b">
        <f t="shared" si="2"/>
        <v>0</v>
      </c>
      <c r="T1714" s="47" t="str">
        <f>IFERROR(__xludf.DUMMYFUNCTION("iferror(split(A1714,"","",TRUE,TRUE),"""")"),"")</f>
        <v/>
      </c>
      <c r="U1714" s="47"/>
      <c r="V1714" s="47"/>
      <c r="W1714" s="47"/>
      <c r="X1714" s="46" t="str">
        <f>IFERROR(__xludf.DUMMYFUNCTION("if(T1714="""","""",if($S1714,""Not aligned w/ a specific learning goal."",T1714&amp;"": ""&amp;vlookup(to_text(T1714),'1.Learning-Goals'!$A$3:$B$100,2,FALSE)))"),"")</f>
        <v/>
      </c>
      <c r="Y1714" s="46" t="str">
        <f>IFERROR(__xludf.DUMMYFUNCTION("if(U1714="""","""",if($S1714,""Not aligned w/ a specific learning goal."",U1714&amp;"": ""&amp;vlookup(to_text(U1714),'1.Learning-Goals'!$A$3:$B$100,2,FALSE)))"),"")</f>
        <v/>
      </c>
      <c r="Z1714" s="46" t="str">
        <f>IFERROR(__xludf.DUMMYFUNCTION("if(V1714="""","""",if($S1714,""Not aligned w/ a specific learning goal."",V1714&amp;"": ""&amp;vlookup(to_text(V1714),'1.Learning-Goals'!$A$3:$B$100,2,FALSE)))"),"")</f>
        <v/>
      </c>
      <c r="AA1714" s="46" t="str">
        <f>IFERROR(__xludf.DUMMYFUNCTION("if(W1714="""","""",if($S1714,""Not aligned w/ a specific learning goal."",W1714&amp;"": ""&amp;vlookup(to_text(W1714),'1.Learning-Goals'!$A$3:$B$100,2,FALSE)))"),"")</f>
        <v/>
      </c>
      <c r="AB1714" s="48"/>
      <c r="AC1714" s="48"/>
      <c r="AD1714" s="48"/>
      <c r="AE1714" s="48"/>
      <c r="AF1714" s="48"/>
      <c r="AG1714" s="48"/>
      <c r="AH1714" s="48"/>
      <c r="AI1714" s="48"/>
    </row>
    <row r="1715" ht="15.75" customHeight="1">
      <c r="A1715" s="41"/>
      <c r="B1715" s="42" t="str">
        <f t="shared" si="1"/>
        <v/>
      </c>
      <c r="C1715" s="52"/>
      <c r="D1715" s="53"/>
      <c r="E1715" s="53"/>
      <c r="F1715" s="52"/>
      <c r="G1715" s="53"/>
      <c r="H1715" s="54"/>
      <c r="I1715" s="53"/>
      <c r="J1715" s="53"/>
      <c r="K1715" s="53"/>
      <c r="L1715" s="53"/>
      <c r="M1715" s="53"/>
      <c r="N1715" s="53"/>
      <c r="O1715" s="52"/>
      <c r="P1715" s="52"/>
      <c r="Q1715" s="52"/>
      <c r="R1715" s="46" t="str">
        <f>IFERROR(__xludf.DUMMYFUNCTION("if(isblank($A1715),"""",REGEXREPLACE($A1715,   "",?(\d),?"",  ""$1""&amp;""-""&amp;$H1715))"),"")</f>
        <v/>
      </c>
      <c r="S1715" s="47" t="b">
        <f t="shared" si="2"/>
        <v>0</v>
      </c>
      <c r="T1715" s="47" t="str">
        <f>IFERROR(__xludf.DUMMYFUNCTION("iferror(split(A1715,"","",TRUE,TRUE),"""")"),"")</f>
        <v/>
      </c>
      <c r="U1715" s="47"/>
      <c r="V1715" s="47"/>
      <c r="W1715" s="47"/>
      <c r="X1715" s="46" t="str">
        <f>IFERROR(__xludf.DUMMYFUNCTION("if(T1715="""","""",if($S1715,""Not aligned w/ a specific learning goal."",T1715&amp;"": ""&amp;vlookup(to_text(T1715),'1.Learning-Goals'!$A$3:$B$100,2,FALSE)))"),"")</f>
        <v/>
      </c>
      <c r="Y1715" s="46" t="str">
        <f>IFERROR(__xludf.DUMMYFUNCTION("if(U1715="""","""",if($S1715,""Not aligned w/ a specific learning goal."",U1715&amp;"": ""&amp;vlookup(to_text(U1715),'1.Learning-Goals'!$A$3:$B$100,2,FALSE)))"),"")</f>
        <v/>
      </c>
      <c r="Z1715" s="46" t="str">
        <f>IFERROR(__xludf.DUMMYFUNCTION("if(V1715="""","""",if($S1715,""Not aligned w/ a specific learning goal."",V1715&amp;"": ""&amp;vlookup(to_text(V1715),'1.Learning-Goals'!$A$3:$B$100,2,FALSE)))"),"")</f>
        <v/>
      </c>
      <c r="AA1715" s="46" t="str">
        <f>IFERROR(__xludf.DUMMYFUNCTION("if(W1715="""","""",if($S1715,""Not aligned w/ a specific learning goal."",W1715&amp;"": ""&amp;vlookup(to_text(W1715),'1.Learning-Goals'!$A$3:$B$100,2,FALSE)))"),"")</f>
        <v/>
      </c>
      <c r="AB1715" s="48"/>
      <c r="AC1715" s="48"/>
      <c r="AD1715" s="48"/>
      <c r="AE1715" s="48"/>
      <c r="AF1715" s="48"/>
      <c r="AG1715" s="48"/>
      <c r="AH1715" s="48"/>
      <c r="AI1715" s="48"/>
    </row>
    <row r="1716" ht="15.75" customHeight="1">
      <c r="A1716" s="41"/>
      <c r="B1716" s="42" t="str">
        <f t="shared" si="1"/>
        <v/>
      </c>
      <c r="C1716" s="52"/>
      <c r="D1716" s="53"/>
      <c r="E1716" s="53"/>
      <c r="F1716" s="52"/>
      <c r="G1716" s="53"/>
      <c r="H1716" s="54"/>
      <c r="I1716" s="53"/>
      <c r="J1716" s="53"/>
      <c r="K1716" s="53"/>
      <c r="L1716" s="53"/>
      <c r="M1716" s="53"/>
      <c r="N1716" s="53"/>
      <c r="O1716" s="52"/>
      <c r="P1716" s="52"/>
      <c r="Q1716" s="52"/>
      <c r="R1716" s="46" t="str">
        <f>IFERROR(__xludf.DUMMYFUNCTION("if(isblank($A1716),"""",REGEXREPLACE($A1716,   "",?(\d),?"",  ""$1""&amp;""-""&amp;$H1716))"),"")</f>
        <v/>
      </c>
      <c r="S1716" s="47" t="b">
        <f t="shared" si="2"/>
        <v>0</v>
      </c>
      <c r="T1716" s="47" t="str">
        <f>IFERROR(__xludf.DUMMYFUNCTION("iferror(split(A1716,"","",TRUE,TRUE),"""")"),"")</f>
        <v/>
      </c>
      <c r="U1716" s="47"/>
      <c r="V1716" s="47"/>
      <c r="W1716" s="47"/>
      <c r="X1716" s="46" t="str">
        <f>IFERROR(__xludf.DUMMYFUNCTION("if(T1716="""","""",if($S1716,""Not aligned w/ a specific learning goal."",T1716&amp;"": ""&amp;vlookup(to_text(T1716),'1.Learning-Goals'!$A$3:$B$100,2,FALSE)))"),"")</f>
        <v/>
      </c>
      <c r="Y1716" s="46" t="str">
        <f>IFERROR(__xludf.DUMMYFUNCTION("if(U1716="""","""",if($S1716,""Not aligned w/ a specific learning goal."",U1716&amp;"": ""&amp;vlookup(to_text(U1716),'1.Learning-Goals'!$A$3:$B$100,2,FALSE)))"),"")</f>
        <v/>
      </c>
      <c r="Z1716" s="46" t="str">
        <f>IFERROR(__xludf.DUMMYFUNCTION("if(V1716="""","""",if($S1716,""Not aligned w/ a specific learning goal."",V1716&amp;"": ""&amp;vlookup(to_text(V1716),'1.Learning-Goals'!$A$3:$B$100,2,FALSE)))"),"")</f>
        <v/>
      </c>
      <c r="AA1716" s="46" t="str">
        <f>IFERROR(__xludf.DUMMYFUNCTION("if(W1716="""","""",if($S1716,""Not aligned w/ a specific learning goal."",W1716&amp;"": ""&amp;vlookup(to_text(W1716),'1.Learning-Goals'!$A$3:$B$100,2,FALSE)))"),"")</f>
        <v/>
      </c>
      <c r="AB1716" s="48"/>
      <c r="AC1716" s="48"/>
      <c r="AD1716" s="48"/>
      <c r="AE1716" s="48"/>
      <c r="AF1716" s="48"/>
      <c r="AG1716" s="48"/>
      <c r="AH1716" s="48"/>
      <c r="AI1716" s="48"/>
    </row>
    <row r="1717" ht="15.75" customHeight="1">
      <c r="A1717" s="41"/>
      <c r="B1717" s="42" t="str">
        <f t="shared" si="1"/>
        <v/>
      </c>
      <c r="C1717" s="52"/>
      <c r="D1717" s="53"/>
      <c r="E1717" s="53"/>
      <c r="F1717" s="52"/>
      <c r="G1717" s="53"/>
      <c r="H1717" s="54"/>
      <c r="I1717" s="53"/>
      <c r="J1717" s="53"/>
      <c r="K1717" s="53"/>
      <c r="L1717" s="53"/>
      <c r="M1717" s="53"/>
      <c r="N1717" s="53"/>
      <c r="O1717" s="52"/>
      <c r="P1717" s="52"/>
      <c r="Q1717" s="52"/>
      <c r="R1717" s="46" t="str">
        <f>IFERROR(__xludf.DUMMYFUNCTION("if(isblank($A1717),"""",REGEXREPLACE($A1717,   "",?(\d),?"",  ""$1""&amp;""-""&amp;$H1717))"),"")</f>
        <v/>
      </c>
      <c r="S1717" s="47" t="b">
        <f t="shared" si="2"/>
        <v>0</v>
      </c>
      <c r="T1717" s="47" t="str">
        <f>IFERROR(__xludf.DUMMYFUNCTION("iferror(split(A1717,"","",TRUE,TRUE),"""")"),"")</f>
        <v/>
      </c>
      <c r="U1717" s="47"/>
      <c r="V1717" s="47"/>
      <c r="W1717" s="47"/>
      <c r="X1717" s="46" t="str">
        <f>IFERROR(__xludf.DUMMYFUNCTION("if(T1717="""","""",if($S1717,""Not aligned w/ a specific learning goal."",T1717&amp;"": ""&amp;vlookup(to_text(T1717),'1.Learning-Goals'!$A$3:$B$100,2,FALSE)))"),"")</f>
        <v/>
      </c>
      <c r="Y1717" s="46" t="str">
        <f>IFERROR(__xludf.DUMMYFUNCTION("if(U1717="""","""",if($S1717,""Not aligned w/ a specific learning goal."",U1717&amp;"": ""&amp;vlookup(to_text(U1717),'1.Learning-Goals'!$A$3:$B$100,2,FALSE)))"),"")</f>
        <v/>
      </c>
      <c r="Z1717" s="46" t="str">
        <f>IFERROR(__xludf.DUMMYFUNCTION("if(V1717="""","""",if($S1717,""Not aligned w/ a specific learning goal."",V1717&amp;"": ""&amp;vlookup(to_text(V1717),'1.Learning-Goals'!$A$3:$B$100,2,FALSE)))"),"")</f>
        <v/>
      </c>
      <c r="AA1717" s="46" t="str">
        <f>IFERROR(__xludf.DUMMYFUNCTION("if(W1717="""","""",if($S1717,""Not aligned w/ a specific learning goal."",W1717&amp;"": ""&amp;vlookup(to_text(W1717),'1.Learning-Goals'!$A$3:$B$100,2,FALSE)))"),"")</f>
        <v/>
      </c>
      <c r="AB1717" s="48"/>
      <c r="AC1717" s="48"/>
      <c r="AD1717" s="48"/>
      <c r="AE1717" s="48"/>
      <c r="AF1717" s="48"/>
      <c r="AG1717" s="48"/>
      <c r="AH1717" s="48"/>
      <c r="AI1717" s="48"/>
    </row>
    <row r="1718" ht="15.75" customHeight="1">
      <c r="A1718" s="41"/>
      <c r="B1718" s="42" t="str">
        <f t="shared" si="1"/>
        <v/>
      </c>
      <c r="C1718" s="52"/>
      <c r="D1718" s="53"/>
      <c r="E1718" s="53"/>
      <c r="F1718" s="52"/>
      <c r="G1718" s="53"/>
      <c r="H1718" s="54"/>
      <c r="I1718" s="53"/>
      <c r="J1718" s="53"/>
      <c r="K1718" s="53"/>
      <c r="L1718" s="53"/>
      <c r="M1718" s="53"/>
      <c r="N1718" s="53"/>
      <c r="O1718" s="52"/>
      <c r="P1718" s="52"/>
      <c r="Q1718" s="52"/>
      <c r="R1718" s="46" t="str">
        <f>IFERROR(__xludf.DUMMYFUNCTION("if(isblank($A1718),"""",REGEXREPLACE($A1718,   "",?(\d),?"",  ""$1""&amp;""-""&amp;$H1718))"),"")</f>
        <v/>
      </c>
      <c r="S1718" s="47" t="b">
        <f t="shared" si="2"/>
        <v>0</v>
      </c>
      <c r="T1718" s="47" t="str">
        <f>IFERROR(__xludf.DUMMYFUNCTION("iferror(split(A1718,"","",TRUE,TRUE),"""")"),"")</f>
        <v/>
      </c>
      <c r="U1718" s="47"/>
      <c r="V1718" s="47"/>
      <c r="W1718" s="47"/>
      <c r="X1718" s="46" t="str">
        <f>IFERROR(__xludf.DUMMYFUNCTION("if(T1718="""","""",if($S1718,""Not aligned w/ a specific learning goal."",T1718&amp;"": ""&amp;vlookup(to_text(T1718),'1.Learning-Goals'!$A$3:$B$100,2,FALSE)))"),"")</f>
        <v/>
      </c>
      <c r="Y1718" s="46" t="str">
        <f>IFERROR(__xludf.DUMMYFUNCTION("if(U1718="""","""",if($S1718,""Not aligned w/ a specific learning goal."",U1718&amp;"": ""&amp;vlookup(to_text(U1718),'1.Learning-Goals'!$A$3:$B$100,2,FALSE)))"),"")</f>
        <v/>
      </c>
      <c r="Z1718" s="46" t="str">
        <f>IFERROR(__xludf.DUMMYFUNCTION("if(V1718="""","""",if($S1718,""Not aligned w/ a specific learning goal."",V1718&amp;"": ""&amp;vlookup(to_text(V1718),'1.Learning-Goals'!$A$3:$B$100,2,FALSE)))"),"")</f>
        <v/>
      </c>
      <c r="AA1718" s="46" t="str">
        <f>IFERROR(__xludf.DUMMYFUNCTION("if(W1718="""","""",if($S1718,""Not aligned w/ a specific learning goal."",W1718&amp;"": ""&amp;vlookup(to_text(W1718),'1.Learning-Goals'!$A$3:$B$100,2,FALSE)))"),"")</f>
        <v/>
      </c>
      <c r="AB1718" s="48"/>
      <c r="AC1718" s="48"/>
      <c r="AD1718" s="48"/>
      <c r="AE1718" s="48"/>
      <c r="AF1718" s="48"/>
      <c r="AG1718" s="48"/>
      <c r="AH1718" s="48"/>
      <c r="AI1718" s="48"/>
    </row>
    <row r="1719" ht="15.75" customHeight="1">
      <c r="A1719" s="41"/>
      <c r="B1719" s="42" t="str">
        <f t="shared" si="1"/>
        <v/>
      </c>
      <c r="C1719" s="52"/>
      <c r="D1719" s="53"/>
      <c r="E1719" s="53"/>
      <c r="F1719" s="52"/>
      <c r="G1719" s="53"/>
      <c r="H1719" s="54"/>
      <c r="I1719" s="53"/>
      <c r="J1719" s="53"/>
      <c r="K1719" s="53"/>
      <c r="L1719" s="53"/>
      <c r="M1719" s="53"/>
      <c r="N1719" s="53"/>
      <c r="O1719" s="52"/>
      <c r="P1719" s="52"/>
      <c r="Q1719" s="52"/>
      <c r="R1719" s="46" t="str">
        <f>IFERROR(__xludf.DUMMYFUNCTION("if(isblank($A1719),"""",REGEXREPLACE($A1719,   "",?(\d),?"",  ""$1""&amp;""-""&amp;$H1719))"),"")</f>
        <v/>
      </c>
      <c r="S1719" s="47" t="b">
        <f t="shared" si="2"/>
        <v>0</v>
      </c>
      <c r="T1719" s="47" t="str">
        <f>IFERROR(__xludf.DUMMYFUNCTION("iferror(split(A1719,"","",TRUE,TRUE),"""")"),"")</f>
        <v/>
      </c>
      <c r="U1719" s="47"/>
      <c r="V1719" s="47"/>
      <c r="W1719" s="47"/>
      <c r="X1719" s="46" t="str">
        <f>IFERROR(__xludf.DUMMYFUNCTION("if(T1719="""","""",if($S1719,""Not aligned w/ a specific learning goal."",T1719&amp;"": ""&amp;vlookup(to_text(T1719),'1.Learning-Goals'!$A$3:$B$100,2,FALSE)))"),"")</f>
        <v/>
      </c>
      <c r="Y1719" s="46" t="str">
        <f>IFERROR(__xludf.DUMMYFUNCTION("if(U1719="""","""",if($S1719,""Not aligned w/ a specific learning goal."",U1719&amp;"": ""&amp;vlookup(to_text(U1719),'1.Learning-Goals'!$A$3:$B$100,2,FALSE)))"),"")</f>
        <v/>
      </c>
      <c r="Z1719" s="46" t="str">
        <f>IFERROR(__xludf.DUMMYFUNCTION("if(V1719="""","""",if($S1719,""Not aligned w/ a specific learning goal."",V1719&amp;"": ""&amp;vlookup(to_text(V1719),'1.Learning-Goals'!$A$3:$B$100,2,FALSE)))"),"")</f>
        <v/>
      </c>
      <c r="AA1719" s="46" t="str">
        <f>IFERROR(__xludf.DUMMYFUNCTION("if(W1719="""","""",if($S1719,""Not aligned w/ a specific learning goal."",W1719&amp;"": ""&amp;vlookup(to_text(W1719),'1.Learning-Goals'!$A$3:$B$100,2,FALSE)))"),"")</f>
        <v/>
      </c>
      <c r="AB1719" s="48"/>
      <c r="AC1719" s="48"/>
      <c r="AD1719" s="48"/>
      <c r="AE1719" s="48"/>
      <c r="AF1719" s="48"/>
      <c r="AG1719" s="48"/>
      <c r="AH1719" s="48"/>
      <c r="AI1719" s="48"/>
    </row>
    <row r="1720" ht="15.75" customHeight="1">
      <c r="A1720" s="41"/>
      <c r="B1720" s="42" t="str">
        <f t="shared" si="1"/>
        <v/>
      </c>
      <c r="C1720" s="52"/>
      <c r="D1720" s="53"/>
      <c r="E1720" s="53"/>
      <c r="F1720" s="52"/>
      <c r="G1720" s="53"/>
      <c r="H1720" s="54"/>
      <c r="I1720" s="53"/>
      <c r="J1720" s="53"/>
      <c r="K1720" s="53"/>
      <c r="L1720" s="53"/>
      <c r="M1720" s="53"/>
      <c r="N1720" s="53"/>
      <c r="O1720" s="52"/>
      <c r="P1720" s="52"/>
      <c r="Q1720" s="52"/>
      <c r="R1720" s="46" t="str">
        <f>IFERROR(__xludf.DUMMYFUNCTION("if(isblank($A1720),"""",REGEXREPLACE($A1720,   "",?(\d),?"",  ""$1""&amp;""-""&amp;$H1720))"),"")</f>
        <v/>
      </c>
      <c r="S1720" s="47" t="b">
        <f t="shared" si="2"/>
        <v>0</v>
      </c>
      <c r="T1720" s="47" t="str">
        <f>IFERROR(__xludf.DUMMYFUNCTION("iferror(split(A1720,"","",TRUE,TRUE),"""")"),"")</f>
        <v/>
      </c>
      <c r="U1720" s="47"/>
      <c r="V1720" s="47"/>
      <c r="W1720" s="47"/>
      <c r="X1720" s="46" t="str">
        <f>IFERROR(__xludf.DUMMYFUNCTION("if(T1720="""","""",if($S1720,""Not aligned w/ a specific learning goal."",T1720&amp;"": ""&amp;vlookup(to_text(T1720),'1.Learning-Goals'!$A$3:$B$100,2,FALSE)))"),"")</f>
        <v/>
      </c>
      <c r="Y1720" s="46" t="str">
        <f>IFERROR(__xludf.DUMMYFUNCTION("if(U1720="""","""",if($S1720,""Not aligned w/ a specific learning goal."",U1720&amp;"": ""&amp;vlookup(to_text(U1720),'1.Learning-Goals'!$A$3:$B$100,2,FALSE)))"),"")</f>
        <v/>
      </c>
      <c r="Z1720" s="46" t="str">
        <f>IFERROR(__xludf.DUMMYFUNCTION("if(V1720="""","""",if($S1720,""Not aligned w/ a specific learning goal."",V1720&amp;"": ""&amp;vlookup(to_text(V1720),'1.Learning-Goals'!$A$3:$B$100,2,FALSE)))"),"")</f>
        <v/>
      </c>
      <c r="AA1720" s="46" t="str">
        <f>IFERROR(__xludf.DUMMYFUNCTION("if(W1720="""","""",if($S1720,""Not aligned w/ a specific learning goal."",W1720&amp;"": ""&amp;vlookup(to_text(W1720),'1.Learning-Goals'!$A$3:$B$100,2,FALSE)))"),"")</f>
        <v/>
      </c>
      <c r="AB1720" s="48"/>
      <c r="AC1720" s="48"/>
      <c r="AD1720" s="48"/>
      <c r="AE1720" s="48"/>
      <c r="AF1720" s="48"/>
      <c r="AG1720" s="48"/>
      <c r="AH1720" s="48"/>
      <c r="AI1720" s="48"/>
    </row>
    <row r="1721" ht="15.75" customHeight="1">
      <c r="A1721" s="41"/>
      <c r="B1721" s="42" t="str">
        <f t="shared" si="1"/>
        <v/>
      </c>
      <c r="C1721" s="52"/>
      <c r="D1721" s="53"/>
      <c r="E1721" s="53"/>
      <c r="F1721" s="52"/>
      <c r="G1721" s="53"/>
      <c r="H1721" s="54"/>
      <c r="I1721" s="53"/>
      <c r="J1721" s="53"/>
      <c r="K1721" s="53"/>
      <c r="L1721" s="53"/>
      <c r="M1721" s="53"/>
      <c r="N1721" s="53"/>
      <c r="O1721" s="52"/>
      <c r="P1721" s="52"/>
      <c r="Q1721" s="52"/>
      <c r="R1721" s="46" t="str">
        <f>IFERROR(__xludf.DUMMYFUNCTION("if(isblank($A1721),"""",REGEXREPLACE($A1721,   "",?(\d),?"",  ""$1""&amp;""-""&amp;$H1721))"),"")</f>
        <v/>
      </c>
      <c r="S1721" s="47" t="b">
        <f t="shared" si="2"/>
        <v>0</v>
      </c>
      <c r="T1721" s="47" t="str">
        <f>IFERROR(__xludf.DUMMYFUNCTION("iferror(split(A1721,"","",TRUE,TRUE),"""")"),"")</f>
        <v/>
      </c>
      <c r="U1721" s="47"/>
      <c r="V1721" s="47"/>
      <c r="W1721" s="47"/>
      <c r="X1721" s="46" t="str">
        <f>IFERROR(__xludf.DUMMYFUNCTION("if(T1721="""","""",if($S1721,""Not aligned w/ a specific learning goal."",T1721&amp;"": ""&amp;vlookup(to_text(T1721),'1.Learning-Goals'!$A$3:$B$100,2,FALSE)))"),"")</f>
        <v/>
      </c>
      <c r="Y1721" s="46" t="str">
        <f>IFERROR(__xludf.DUMMYFUNCTION("if(U1721="""","""",if($S1721,""Not aligned w/ a specific learning goal."",U1721&amp;"": ""&amp;vlookup(to_text(U1721),'1.Learning-Goals'!$A$3:$B$100,2,FALSE)))"),"")</f>
        <v/>
      </c>
      <c r="Z1721" s="46" t="str">
        <f>IFERROR(__xludf.DUMMYFUNCTION("if(V1721="""","""",if($S1721,""Not aligned w/ a specific learning goal."",V1721&amp;"": ""&amp;vlookup(to_text(V1721),'1.Learning-Goals'!$A$3:$B$100,2,FALSE)))"),"")</f>
        <v/>
      </c>
      <c r="AA1721" s="46" t="str">
        <f>IFERROR(__xludf.DUMMYFUNCTION("if(W1721="""","""",if($S1721,""Not aligned w/ a specific learning goal."",W1721&amp;"": ""&amp;vlookup(to_text(W1721),'1.Learning-Goals'!$A$3:$B$100,2,FALSE)))"),"")</f>
        <v/>
      </c>
      <c r="AB1721" s="48"/>
      <c r="AC1721" s="48"/>
      <c r="AD1721" s="48"/>
      <c r="AE1721" s="48"/>
      <c r="AF1721" s="48"/>
      <c r="AG1721" s="48"/>
      <c r="AH1721" s="48"/>
      <c r="AI1721" s="48"/>
    </row>
    <row r="1722" ht="15.75" customHeight="1">
      <c r="A1722" s="41"/>
      <c r="B1722" s="42" t="str">
        <f t="shared" si="1"/>
        <v/>
      </c>
      <c r="C1722" s="52"/>
      <c r="D1722" s="53"/>
      <c r="E1722" s="53"/>
      <c r="F1722" s="52"/>
      <c r="G1722" s="53"/>
      <c r="H1722" s="54"/>
      <c r="I1722" s="53"/>
      <c r="J1722" s="53"/>
      <c r="K1722" s="53"/>
      <c r="L1722" s="53"/>
      <c r="M1722" s="53"/>
      <c r="N1722" s="53"/>
      <c r="O1722" s="52"/>
      <c r="P1722" s="52"/>
      <c r="Q1722" s="52"/>
      <c r="R1722" s="46" t="str">
        <f>IFERROR(__xludf.DUMMYFUNCTION("if(isblank($A1722),"""",REGEXREPLACE($A1722,   "",?(\d),?"",  ""$1""&amp;""-""&amp;$H1722))"),"")</f>
        <v/>
      </c>
      <c r="S1722" s="47" t="b">
        <f t="shared" si="2"/>
        <v>0</v>
      </c>
      <c r="T1722" s="47" t="str">
        <f>IFERROR(__xludf.DUMMYFUNCTION("iferror(split(A1722,"","",TRUE,TRUE),"""")"),"")</f>
        <v/>
      </c>
      <c r="U1722" s="47"/>
      <c r="V1722" s="47"/>
      <c r="W1722" s="47"/>
      <c r="X1722" s="46" t="str">
        <f>IFERROR(__xludf.DUMMYFUNCTION("if(T1722="""","""",if($S1722,""Not aligned w/ a specific learning goal."",T1722&amp;"": ""&amp;vlookup(to_text(T1722),'1.Learning-Goals'!$A$3:$B$100,2,FALSE)))"),"")</f>
        <v/>
      </c>
      <c r="Y1722" s="46" t="str">
        <f>IFERROR(__xludf.DUMMYFUNCTION("if(U1722="""","""",if($S1722,""Not aligned w/ a specific learning goal."",U1722&amp;"": ""&amp;vlookup(to_text(U1722),'1.Learning-Goals'!$A$3:$B$100,2,FALSE)))"),"")</f>
        <v/>
      </c>
      <c r="Z1722" s="46" t="str">
        <f>IFERROR(__xludf.DUMMYFUNCTION("if(V1722="""","""",if($S1722,""Not aligned w/ a specific learning goal."",V1722&amp;"": ""&amp;vlookup(to_text(V1722),'1.Learning-Goals'!$A$3:$B$100,2,FALSE)))"),"")</f>
        <v/>
      </c>
      <c r="AA1722" s="46" t="str">
        <f>IFERROR(__xludf.DUMMYFUNCTION("if(W1722="""","""",if($S1722,""Not aligned w/ a specific learning goal."",W1722&amp;"": ""&amp;vlookup(to_text(W1722),'1.Learning-Goals'!$A$3:$B$100,2,FALSE)))"),"")</f>
        <v/>
      </c>
      <c r="AB1722" s="48"/>
      <c r="AC1722" s="48"/>
      <c r="AD1722" s="48"/>
      <c r="AE1722" s="48"/>
      <c r="AF1722" s="48"/>
      <c r="AG1722" s="48"/>
      <c r="AH1722" s="48"/>
      <c r="AI1722" s="48"/>
    </row>
    <row r="1723" ht="15.75" customHeight="1">
      <c r="A1723" s="41"/>
      <c r="B1723" s="42" t="str">
        <f t="shared" si="1"/>
        <v/>
      </c>
      <c r="C1723" s="52"/>
      <c r="D1723" s="53"/>
      <c r="E1723" s="53"/>
      <c r="F1723" s="52"/>
      <c r="G1723" s="53"/>
      <c r="H1723" s="54"/>
      <c r="I1723" s="53"/>
      <c r="J1723" s="53"/>
      <c r="K1723" s="53"/>
      <c r="L1723" s="53"/>
      <c r="M1723" s="53"/>
      <c r="N1723" s="53"/>
      <c r="O1723" s="52"/>
      <c r="P1723" s="52"/>
      <c r="Q1723" s="52"/>
      <c r="R1723" s="46" t="str">
        <f>IFERROR(__xludf.DUMMYFUNCTION("if(isblank($A1723),"""",REGEXREPLACE($A1723,   "",?(\d),?"",  ""$1""&amp;""-""&amp;$H1723))"),"")</f>
        <v/>
      </c>
      <c r="S1723" s="47" t="b">
        <f t="shared" si="2"/>
        <v>0</v>
      </c>
      <c r="T1723" s="47" t="str">
        <f>IFERROR(__xludf.DUMMYFUNCTION("iferror(split(A1723,"","",TRUE,TRUE),"""")"),"")</f>
        <v/>
      </c>
      <c r="U1723" s="47"/>
      <c r="V1723" s="47"/>
      <c r="W1723" s="47"/>
      <c r="X1723" s="46" t="str">
        <f>IFERROR(__xludf.DUMMYFUNCTION("if(T1723="""","""",if($S1723,""Not aligned w/ a specific learning goal."",T1723&amp;"": ""&amp;vlookup(to_text(T1723),'1.Learning-Goals'!$A$3:$B$100,2,FALSE)))"),"")</f>
        <v/>
      </c>
      <c r="Y1723" s="46" t="str">
        <f>IFERROR(__xludf.DUMMYFUNCTION("if(U1723="""","""",if($S1723,""Not aligned w/ a specific learning goal."",U1723&amp;"": ""&amp;vlookup(to_text(U1723),'1.Learning-Goals'!$A$3:$B$100,2,FALSE)))"),"")</f>
        <v/>
      </c>
      <c r="Z1723" s="46" t="str">
        <f>IFERROR(__xludf.DUMMYFUNCTION("if(V1723="""","""",if($S1723,""Not aligned w/ a specific learning goal."",V1723&amp;"": ""&amp;vlookup(to_text(V1723),'1.Learning-Goals'!$A$3:$B$100,2,FALSE)))"),"")</f>
        <v/>
      </c>
      <c r="AA1723" s="46" t="str">
        <f>IFERROR(__xludf.DUMMYFUNCTION("if(W1723="""","""",if($S1723,""Not aligned w/ a specific learning goal."",W1723&amp;"": ""&amp;vlookup(to_text(W1723),'1.Learning-Goals'!$A$3:$B$100,2,FALSE)))"),"")</f>
        <v/>
      </c>
      <c r="AB1723" s="48"/>
      <c r="AC1723" s="48"/>
      <c r="AD1723" s="48"/>
      <c r="AE1723" s="48"/>
      <c r="AF1723" s="48"/>
      <c r="AG1723" s="48"/>
      <c r="AH1723" s="48"/>
      <c r="AI1723" s="48"/>
    </row>
    <row r="1724" ht="15.75" customHeight="1">
      <c r="A1724" s="41"/>
      <c r="B1724" s="42" t="str">
        <f t="shared" si="1"/>
        <v/>
      </c>
      <c r="C1724" s="52"/>
      <c r="D1724" s="53"/>
      <c r="E1724" s="53"/>
      <c r="F1724" s="52"/>
      <c r="G1724" s="53"/>
      <c r="H1724" s="54"/>
      <c r="I1724" s="53"/>
      <c r="J1724" s="53"/>
      <c r="K1724" s="53"/>
      <c r="L1724" s="53"/>
      <c r="M1724" s="53"/>
      <c r="N1724" s="53"/>
      <c r="O1724" s="52"/>
      <c r="P1724" s="52"/>
      <c r="Q1724" s="52"/>
      <c r="R1724" s="46" t="str">
        <f>IFERROR(__xludf.DUMMYFUNCTION("if(isblank($A1724),"""",REGEXREPLACE($A1724,   "",?(\d),?"",  ""$1""&amp;""-""&amp;$H1724))"),"")</f>
        <v/>
      </c>
      <c r="S1724" s="47" t="b">
        <f t="shared" si="2"/>
        <v>0</v>
      </c>
      <c r="T1724" s="47" t="str">
        <f>IFERROR(__xludf.DUMMYFUNCTION("iferror(split(A1724,"","",TRUE,TRUE),"""")"),"")</f>
        <v/>
      </c>
      <c r="U1724" s="47"/>
      <c r="V1724" s="47"/>
      <c r="W1724" s="47"/>
      <c r="X1724" s="46" t="str">
        <f>IFERROR(__xludf.DUMMYFUNCTION("if(T1724="""","""",if($S1724,""Not aligned w/ a specific learning goal."",T1724&amp;"": ""&amp;vlookup(to_text(T1724),'1.Learning-Goals'!$A$3:$B$100,2,FALSE)))"),"")</f>
        <v/>
      </c>
      <c r="Y1724" s="46" t="str">
        <f>IFERROR(__xludf.DUMMYFUNCTION("if(U1724="""","""",if($S1724,""Not aligned w/ a specific learning goal."",U1724&amp;"": ""&amp;vlookup(to_text(U1724),'1.Learning-Goals'!$A$3:$B$100,2,FALSE)))"),"")</f>
        <v/>
      </c>
      <c r="Z1724" s="46" t="str">
        <f>IFERROR(__xludf.DUMMYFUNCTION("if(V1724="""","""",if($S1724,""Not aligned w/ a specific learning goal."",V1724&amp;"": ""&amp;vlookup(to_text(V1724),'1.Learning-Goals'!$A$3:$B$100,2,FALSE)))"),"")</f>
        <v/>
      </c>
      <c r="AA1724" s="46" t="str">
        <f>IFERROR(__xludf.DUMMYFUNCTION("if(W1724="""","""",if($S1724,""Not aligned w/ a specific learning goal."",W1724&amp;"": ""&amp;vlookup(to_text(W1724),'1.Learning-Goals'!$A$3:$B$100,2,FALSE)))"),"")</f>
        <v/>
      </c>
      <c r="AB1724" s="48"/>
      <c r="AC1724" s="48"/>
      <c r="AD1724" s="48"/>
      <c r="AE1724" s="48"/>
      <c r="AF1724" s="48"/>
      <c r="AG1724" s="48"/>
      <c r="AH1724" s="48"/>
      <c r="AI1724" s="48"/>
    </row>
    <row r="1725" ht="15.75" customHeight="1">
      <c r="A1725" s="41"/>
      <c r="B1725" s="42" t="str">
        <f t="shared" si="1"/>
        <v/>
      </c>
      <c r="C1725" s="52"/>
      <c r="D1725" s="53"/>
      <c r="E1725" s="53"/>
      <c r="F1725" s="52"/>
      <c r="G1725" s="53"/>
      <c r="H1725" s="54"/>
      <c r="I1725" s="53"/>
      <c r="J1725" s="53"/>
      <c r="K1725" s="53"/>
      <c r="L1725" s="53"/>
      <c r="M1725" s="53"/>
      <c r="N1725" s="53"/>
      <c r="O1725" s="52"/>
      <c r="P1725" s="52"/>
      <c r="Q1725" s="52"/>
      <c r="R1725" s="46" t="str">
        <f>IFERROR(__xludf.DUMMYFUNCTION("if(isblank($A1725),"""",REGEXREPLACE($A1725,   "",?(\d),?"",  ""$1""&amp;""-""&amp;$H1725))"),"")</f>
        <v/>
      </c>
      <c r="S1725" s="47" t="b">
        <f t="shared" si="2"/>
        <v>0</v>
      </c>
      <c r="T1725" s="47" t="str">
        <f>IFERROR(__xludf.DUMMYFUNCTION("iferror(split(A1725,"","",TRUE,TRUE),"""")"),"")</f>
        <v/>
      </c>
      <c r="U1725" s="47"/>
      <c r="V1725" s="47"/>
      <c r="W1725" s="47"/>
      <c r="X1725" s="46" t="str">
        <f>IFERROR(__xludf.DUMMYFUNCTION("if(T1725="""","""",if($S1725,""Not aligned w/ a specific learning goal."",T1725&amp;"": ""&amp;vlookup(to_text(T1725),'1.Learning-Goals'!$A$3:$B$100,2,FALSE)))"),"")</f>
        <v/>
      </c>
      <c r="Y1725" s="46" t="str">
        <f>IFERROR(__xludf.DUMMYFUNCTION("if(U1725="""","""",if($S1725,""Not aligned w/ a specific learning goal."",U1725&amp;"": ""&amp;vlookup(to_text(U1725),'1.Learning-Goals'!$A$3:$B$100,2,FALSE)))"),"")</f>
        <v/>
      </c>
      <c r="Z1725" s="46" t="str">
        <f>IFERROR(__xludf.DUMMYFUNCTION("if(V1725="""","""",if($S1725,""Not aligned w/ a specific learning goal."",V1725&amp;"": ""&amp;vlookup(to_text(V1725),'1.Learning-Goals'!$A$3:$B$100,2,FALSE)))"),"")</f>
        <v/>
      </c>
      <c r="AA1725" s="46" t="str">
        <f>IFERROR(__xludf.DUMMYFUNCTION("if(W1725="""","""",if($S1725,""Not aligned w/ a specific learning goal."",W1725&amp;"": ""&amp;vlookup(to_text(W1725),'1.Learning-Goals'!$A$3:$B$100,2,FALSE)))"),"")</f>
        <v/>
      </c>
      <c r="AB1725" s="48"/>
      <c r="AC1725" s="48"/>
      <c r="AD1725" s="48"/>
      <c r="AE1725" s="48"/>
      <c r="AF1725" s="48"/>
      <c r="AG1725" s="48"/>
      <c r="AH1725" s="48"/>
      <c r="AI1725" s="48"/>
    </row>
    <row r="1726" ht="15.75" customHeight="1">
      <c r="A1726" s="41"/>
      <c r="B1726" s="42" t="str">
        <f t="shared" si="1"/>
        <v/>
      </c>
      <c r="C1726" s="52"/>
      <c r="D1726" s="53"/>
      <c r="E1726" s="53"/>
      <c r="F1726" s="52"/>
      <c r="G1726" s="53"/>
      <c r="H1726" s="54"/>
      <c r="I1726" s="53"/>
      <c r="J1726" s="53"/>
      <c r="K1726" s="53"/>
      <c r="L1726" s="53"/>
      <c r="M1726" s="53"/>
      <c r="N1726" s="53"/>
      <c r="O1726" s="52"/>
      <c r="P1726" s="52"/>
      <c r="Q1726" s="52"/>
      <c r="R1726" s="46" t="str">
        <f>IFERROR(__xludf.DUMMYFUNCTION("if(isblank($A1726),"""",REGEXREPLACE($A1726,   "",?(\d),?"",  ""$1""&amp;""-""&amp;$H1726))"),"")</f>
        <v/>
      </c>
      <c r="S1726" s="47" t="b">
        <f t="shared" si="2"/>
        <v>0</v>
      </c>
      <c r="T1726" s="47" t="str">
        <f>IFERROR(__xludf.DUMMYFUNCTION("iferror(split(A1726,"","",TRUE,TRUE),"""")"),"")</f>
        <v/>
      </c>
      <c r="U1726" s="47"/>
      <c r="V1726" s="47"/>
      <c r="W1726" s="47"/>
      <c r="X1726" s="46" t="str">
        <f>IFERROR(__xludf.DUMMYFUNCTION("if(T1726="""","""",if($S1726,""Not aligned w/ a specific learning goal."",T1726&amp;"": ""&amp;vlookup(to_text(T1726),'1.Learning-Goals'!$A$3:$B$100,2,FALSE)))"),"")</f>
        <v/>
      </c>
      <c r="Y1726" s="46" t="str">
        <f>IFERROR(__xludf.DUMMYFUNCTION("if(U1726="""","""",if($S1726,""Not aligned w/ a specific learning goal."",U1726&amp;"": ""&amp;vlookup(to_text(U1726),'1.Learning-Goals'!$A$3:$B$100,2,FALSE)))"),"")</f>
        <v/>
      </c>
      <c r="Z1726" s="46" t="str">
        <f>IFERROR(__xludf.DUMMYFUNCTION("if(V1726="""","""",if($S1726,""Not aligned w/ a specific learning goal."",V1726&amp;"": ""&amp;vlookup(to_text(V1726),'1.Learning-Goals'!$A$3:$B$100,2,FALSE)))"),"")</f>
        <v/>
      </c>
      <c r="AA1726" s="46" t="str">
        <f>IFERROR(__xludf.DUMMYFUNCTION("if(W1726="""","""",if($S1726,""Not aligned w/ a specific learning goal."",W1726&amp;"": ""&amp;vlookup(to_text(W1726),'1.Learning-Goals'!$A$3:$B$100,2,FALSE)))"),"")</f>
        <v/>
      </c>
      <c r="AB1726" s="48"/>
      <c r="AC1726" s="48"/>
      <c r="AD1726" s="48"/>
      <c r="AE1726" s="48"/>
      <c r="AF1726" s="48"/>
      <c r="AG1726" s="48"/>
      <c r="AH1726" s="48"/>
      <c r="AI1726" s="48"/>
    </row>
    <row r="1727" ht="15.75" customHeight="1">
      <c r="A1727" s="41"/>
      <c r="B1727" s="42" t="str">
        <f t="shared" si="1"/>
        <v/>
      </c>
      <c r="C1727" s="52"/>
      <c r="D1727" s="53"/>
      <c r="E1727" s="53"/>
      <c r="F1727" s="52"/>
      <c r="G1727" s="53"/>
      <c r="H1727" s="54"/>
      <c r="I1727" s="53"/>
      <c r="J1727" s="53"/>
      <c r="K1727" s="53"/>
      <c r="L1727" s="53"/>
      <c r="M1727" s="53"/>
      <c r="N1727" s="53"/>
      <c r="O1727" s="52"/>
      <c r="P1727" s="52"/>
      <c r="Q1727" s="52"/>
      <c r="R1727" s="46" t="str">
        <f>IFERROR(__xludf.DUMMYFUNCTION("if(isblank($A1727),"""",REGEXREPLACE($A1727,   "",?(\d),?"",  ""$1""&amp;""-""&amp;$H1727))"),"")</f>
        <v/>
      </c>
      <c r="S1727" s="47" t="b">
        <f t="shared" si="2"/>
        <v>0</v>
      </c>
      <c r="T1727" s="47" t="str">
        <f>IFERROR(__xludf.DUMMYFUNCTION("iferror(split(A1727,"","",TRUE,TRUE),"""")"),"")</f>
        <v/>
      </c>
      <c r="U1727" s="47"/>
      <c r="V1727" s="47"/>
      <c r="W1727" s="47"/>
      <c r="X1727" s="46" t="str">
        <f>IFERROR(__xludf.DUMMYFUNCTION("if(T1727="""","""",if($S1727,""Not aligned w/ a specific learning goal."",T1727&amp;"": ""&amp;vlookup(to_text(T1727),'1.Learning-Goals'!$A$3:$B$100,2,FALSE)))"),"")</f>
        <v/>
      </c>
      <c r="Y1727" s="46" t="str">
        <f>IFERROR(__xludf.DUMMYFUNCTION("if(U1727="""","""",if($S1727,""Not aligned w/ a specific learning goal."",U1727&amp;"": ""&amp;vlookup(to_text(U1727),'1.Learning-Goals'!$A$3:$B$100,2,FALSE)))"),"")</f>
        <v/>
      </c>
      <c r="Z1727" s="46" t="str">
        <f>IFERROR(__xludf.DUMMYFUNCTION("if(V1727="""","""",if($S1727,""Not aligned w/ a specific learning goal."",V1727&amp;"": ""&amp;vlookup(to_text(V1727),'1.Learning-Goals'!$A$3:$B$100,2,FALSE)))"),"")</f>
        <v/>
      </c>
      <c r="AA1727" s="46" t="str">
        <f>IFERROR(__xludf.DUMMYFUNCTION("if(W1727="""","""",if($S1727,""Not aligned w/ a specific learning goal."",W1727&amp;"": ""&amp;vlookup(to_text(W1727),'1.Learning-Goals'!$A$3:$B$100,2,FALSE)))"),"")</f>
        <v/>
      </c>
      <c r="AB1727" s="48"/>
      <c r="AC1727" s="48"/>
      <c r="AD1727" s="48"/>
      <c r="AE1727" s="48"/>
      <c r="AF1727" s="48"/>
      <c r="AG1727" s="48"/>
      <c r="AH1727" s="48"/>
      <c r="AI1727" s="48"/>
    </row>
    <row r="1728" ht="15.75" customHeight="1">
      <c r="A1728" s="41"/>
      <c r="B1728" s="42" t="str">
        <f t="shared" si="1"/>
        <v/>
      </c>
      <c r="C1728" s="52"/>
      <c r="D1728" s="53"/>
      <c r="E1728" s="53"/>
      <c r="F1728" s="52"/>
      <c r="G1728" s="53"/>
      <c r="H1728" s="54"/>
      <c r="I1728" s="53"/>
      <c r="J1728" s="53"/>
      <c r="K1728" s="53"/>
      <c r="L1728" s="53"/>
      <c r="M1728" s="53"/>
      <c r="N1728" s="53"/>
      <c r="O1728" s="52"/>
      <c r="P1728" s="52"/>
      <c r="Q1728" s="52"/>
      <c r="R1728" s="46" t="str">
        <f>IFERROR(__xludf.DUMMYFUNCTION("if(isblank($A1728),"""",REGEXREPLACE($A1728,   "",?(\d),?"",  ""$1""&amp;""-""&amp;$H1728))"),"")</f>
        <v/>
      </c>
      <c r="S1728" s="47" t="b">
        <f t="shared" si="2"/>
        <v>0</v>
      </c>
      <c r="T1728" s="47" t="str">
        <f>IFERROR(__xludf.DUMMYFUNCTION("iferror(split(A1728,"","",TRUE,TRUE),"""")"),"")</f>
        <v/>
      </c>
      <c r="U1728" s="47"/>
      <c r="V1728" s="47"/>
      <c r="W1728" s="47"/>
      <c r="X1728" s="46" t="str">
        <f>IFERROR(__xludf.DUMMYFUNCTION("if(T1728="""","""",if($S1728,""Not aligned w/ a specific learning goal."",T1728&amp;"": ""&amp;vlookup(to_text(T1728),'1.Learning-Goals'!$A$3:$B$100,2,FALSE)))"),"")</f>
        <v/>
      </c>
      <c r="Y1728" s="46" t="str">
        <f>IFERROR(__xludf.DUMMYFUNCTION("if(U1728="""","""",if($S1728,""Not aligned w/ a specific learning goal."",U1728&amp;"": ""&amp;vlookup(to_text(U1728),'1.Learning-Goals'!$A$3:$B$100,2,FALSE)))"),"")</f>
        <v/>
      </c>
      <c r="Z1728" s="46" t="str">
        <f>IFERROR(__xludf.DUMMYFUNCTION("if(V1728="""","""",if($S1728,""Not aligned w/ a specific learning goal."",V1728&amp;"": ""&amp;vlookup(to_text(V1728),'1.Learning-Goals'!$A$3:$B$100,2,FALSE)))"),"")</f>
        <v/>
      </c>
      <c r="AA1728" s="46" t="str">
        <f>IFERROR(__xludf.DUMMYFUNCTION("if(W1728="""","""",if($S1728,""Not aligned w/ a specific learning goal."",W1728&amp;"": ""&amp;vlookup(to_text(W1728),'1.Learning-Goals'!$A$3:$B$100,2,FALSE)))"),"")</f>
        <v/>
      </c>
      <c r="AB1728" s="48"/>
      <c r="AC1728" s="48"/>
      <c r="AD1728" s="48"/>
      <c r="AE1728" s="48"/>
      <c r="AF1728" s="48"/>
      <c r="AG1728" s="48"/>
      <c r="AH1728" s="48"/>
      <c r="AI1728" s="48"/>
    </row>
    <row r="1729" ht="15.75" customHeight="1">
      <c r="A1729" s="41"/>
      <c r="B1729" s="42" t="str">
        <f t="shared" si="1"/>
        <v/>
      </c>
      <c r="C1729" s="52"/>
      <c r="D1729" s="53"/>
      <c r="E1729" s="53"/>
      <c r="F1729" s="52"/>
      <c r="G1729" s="53"/>
      <c r="H1729" s="54"/>
      <c r="I1729" s="53"/>
      <c r="J1729" s="53"/>
      <c r="K1729" s="53"/>
      <c r="L1729" s="53"/>
      <c r="M1729" s="53"/>
      <c r="N1729" s="53"/>
      <c r="O1729" s="52"/>
      <c r="P1729" s="52"/>
      <c r="Q1729" s="52"/>
      <c r="R1729" s="46" t="str">
        <f>IFERROR(__xludf.DUMMYFUNCTION("if(isblank($A1729),"""",REGEXREPLACE($A1729,   "",?(\d),?"",  ""$1""&amp;""-""&amp;$H1729))"),"")</f>
        <v/>
      </c>
      <c r="S1729" s="47" t="b">
        <f t="shared" si="2"/>
        <v>0</v>
      </c>
      <c r="T1729" s="47" t="str">
        <f>IFERROR(__xludf.DUMMYFUNCTION("iferror(split(A1729,"","",TRUE,TRUE),"""")"),"")</f>
        <v/>
      </c>
      <c r="U1729" s="47"/>
      <c r="V1729" s="47"/>
      <c r="W1729" s="47"/>
      <c r="X1729" s="46" t="str">
        <f>IFERROR(__xludf.DUMMYFUNCTION("if(T1729="""","""",if($S1729,""Not aligned w/ a specific learning goal."",T1729&amp;"": ""&amp;vlookup(to_text(T1729),'1.Learning-Goals'!$A$3:$B$100,2,FALSE)))"),"")</f>
        <v/>
      </c>
      <c r="Y1729" s="46" t="str">
        <f>IFERROR(__xludf.DUMMYFUNCTION("if(U1729="""","""",if($S1729,""Not aligned w/ a specific learning goal."",U1729&amp;"": ""&amp;vlookup(to_text(U1729),'1.Learning-Goals'!$A$3:$B$100,2,FALSE)))"),"")</f>
        <v/>
      </c>
      <c r="Z1729" s="46" t="str">
        <f>IFERROR(__xludf.DUMMYFUNCTION("if(V1729="""","""",if($S1729,""Not aligned w/ a specific learning goal."",V1729&amp;"": ""&amp;vlookup(to_text(V1729),'1.Learning-Goals'!$A$3:$B$100,2,FALSE)))"),"")</f>
        <v/>
      </c>
      <c r="AA1729" s="46" t="str">
        <f>IFERROR(__xludf.DUMMYFUNCTION("if(W1729="""","""",if($S1729,""Not aligned w/ a specific learning goal."",W1729&amp;"": ""&amp;vlookup(to_text(W1729),'1.Learning-Goals'!$A$3:$B$100,2,FALSE)))"),"")</f>
        <v/>
      </c>
      <c r="AB1729" s="48"/>
      <c r="AC1729" s="48"/>
      <c r="AD1729" s="48"/>
      <c r="AE1729" s="48"/>
      <c r="AF1729" s="48"/>
      <c r="AG1729" s="48"/>
      <c r="AH1729" s="48"/>
      <c r="AI1729" s="48"/>
    </row>
    <row r="1730" ht="15.75" customHeight="1">
      <c r="A1730" s="41"/>
      <c r="B1730" s="42" t="str">
        <f t="shared" si="1"/>
        <v/>
      </c>
      <c r="C1730" s="52"/>
      <c r="D1730" s="53"/>
      <c r="E1730" s="53"/>
      <c r="F1730" s="52"/>
      <c r="G1730" s="53"/>
      <c r="H1730" s="54"/>
      <c r="I1730" s="53"/>
      <c r="J1730" s="53"/>
      <c r="K1730" s="53"/>
      <c r="L1730" s="53"/>
      <c r="M1730" s="53"/>
      <c r="N1730" s="53"/>
      <c r="O1730" s="52"/>
      <c r="P1730" s="52"/>
      <c r="Q1730" s="52"/>
      <c r="R1730" s="46" t="str">
        <f>IFERROR(__xludf.DUMMYFUNCTION("if(isblank($A1730),"""",REGEXREPLACE($A1730,   "",?(\d),?"",  ""$1""&amp;""-""&amp;$H1730))"),"")</f>
        <v/>
      </c>
      <c r="S1730" s="47" t="b">
        <f t="shared" si="2"/>
        <v>0</v>
      </c>
      <c r="T1730" s="47" t="str">
        <f>IFERROR(__xludf.DUMMYFUNCTION("iferror(split(A1730,"","",TRUE,TRUE),"""")"),"")</f>
        <v/>
      </c>
      <c r="U1730" s="47"/>
      <c r="V1730" s="47"/>
      <c r="W1730" s="47"/>
      <c r="X1730" s="46" t="str">
        <f>IFERROR(__xludf.DUMMYFUNCTION("if(T1730="""","""",if($S1730,""Not aligned w/ a specific learning goal."",T1730&amp;"": ""&amp;vlookup(to_text(T1730),'1.Learning-Goals'!$A$3:$B$100,2,FALSE)))"),"")</f>
        <v/>
      </c>
      <c r="Y1730" s="46" t="str">
        <f>IFERROR(__xludf.DUMMYFUNCTION("if(U1730="""","""",if($S1730,""Not aligned w/ a specific learning goal."",U1730&amp;"": ""&amp;vlookup(to_text(U1730),'1.Learning-Goals'!$A$3:$B$100,2,FALSE)))"),"")</f>
        <v/>
      </c>
      <c r="Z1730" s="46" t="str">
        <f>IFERROR(__xludf.DUMMYFUNCTION("if(V1730="""","""",if($S1730,""Not aligned w/ a specific learning goal."",V1730&amp;"": ""&amp;vlookup(to_text(V1730),'1.Learning-Goals'!$A$3:$B$100,2,FALSE)))"),"")</f>
        <v/>
      </c>
      <c r="AA1730" s="46" t="str">
        <f>IFERROR(__xludf.DUMMYFUNCTION("if(W1730="""","""",if($S1730,""Not aligned w/ a specific learning goal."",W1730&amp;"": ""&amp;vlookup(to_text(W1730),'1.Learning-Goals'!$A$3:$B$100,2,FALSE)))"),"")</f>
        <v/>
      </c>
      <c r="AB1730" s="48"/>
      <c r="AC1730" s="48"/>
      <c r="AD1730" s="48"/>
      <c r="AE1730" s="48"/>
      <c r="AF1730" s="48"/>
      <c r="AG1730" s="48"/>
      <c r="AH1730" s="48"/>
      <c r="AI1730" s="48"/>
    </row>
    <row r="1731" ht="15.75" customHeight="1">
      <c r="A1731" s="41"/>
      <c r="B1731" s="42" t="str">
        <f t="shared" si="1"/>
        <v/>
      </c>
      <c r="C1731" s="52"/>
      <c r="D1731" s="53"/>
      <c r="E1731" s="53"/>
      <c r="F1731" s="52"/>
      <c r="G1731" s="53"/>
      <c r="H1731" s="54"/>
      <c r="I1731" s="53"/>
      <c r="J1731" s="53"/>
      <c r="K1731" s="53"/>
      <c r="L1731" s="53"/>
      <c r="M1731" s="53"/>
      <c r="N1731" s="53"/>
      <c r="O1731" s="52"/>
      <c r="P1731" s="52"/>
      <c r="Q1731" s="52"/>
      <c r="R1731" s="46" t="str">
        <f>IFERROR(__xludf.DUMMYFUNCTION("if(isblank($A1731),"""",REGEXREPLACE($A1731,   "",?(\d),?"",  ""$1""&amp;""-""&amp;$H1731))"),"")</f>
        <v/>
      </c>
      <c r="S1731" s="47" t="b">
        <f t="shared" si="2"/>
        <v>0</v>
      </c>
      <c r="T1731" s="47" t="str">
        <f>IFERROR(__xludf.DUMMYFUNCTION("iferror(split(A1731,"","",TRUE,TRUE),"""")"),"")</f>
        <v/>
      </c>
      <c r="U1731" s="47"/>
      <c r="V1731" s="47"/>
      <c r="W1731" s="47"/>
      <c r="X1731" s="46" t="str">
        <f>IFERROR(__xludf.DUMMYFUNCTION("if(T1731="""","""",if($S1731,""Not aligned w/ a specific learning goal."",T1731&amp;"": ""&amp;vlookup(to_text(T1731),'1.Learning-Goals'!$A$3:$B$100,2,FALSE)))"),"")</f>
        <v/>
      </c>
      <c r="Y1731" s="46" t="str">
        <f>IFERROR(__xludf.DUMMYFUNCTION("if(U1731="""","""",if($S1731,""Not aligned w/ a specific learning goal."",U1731&amp;"": ""&amp;vlookup(to_text(U1731),'1.Learning-Goals'!$A$3:$B$100,2,FALSE)))"),"")</f>
        <v/>
      </c>
      <c r="Z1731" s="46" t="str">
        <f>IFERROR(__xludf.DUMMYFUNCTION("if(V1731="""","""",if($S1731,""Not aligned w/ a specific learning goal."",V1731&amp;"": ""&amp;vlookup(to_text(V1731),'1.Learning-Goals'!$A$3:$B$100,2,FALSE)))"),"")</f>
        <v/>
      </c>
      <c r="AA1731" s="46" t="str">
        <f>IFERROR(__xludf.DUMMYFUNCTION("if(W1731="""","""",if($S1731,""Not aligned w/ a specific learning goal."",W1731&amp;"": ""&amp;vlookup(to_text(W1731),'1.Learning-Goals'!$A$3:$B$100,2,FALSE)))"),"")</f>
        <v/>
      </c>
      <c r="AB1731" s="48"/>
      <c r="AC1731" s="48"/>
      <c r="AD1731" s="48"/>
      <c r="AE1731" s="48"/>
      <c r="AF1731" s="48"/>
      <c r="AG1731" s="48"/>
      <c r="AH1731" s="48"/>
      <c r="AI1731" s="48"/>
    </row>
    <row r="1732" ht="15.75" customHeight="1">
      <c r="A1732" s="41"/>
      <c r="B1732" s="42" t="str">
        <f t="shared" si="1"/>
        <v/>
      </c>
      <c r="C1732" s="52"/>
      <c r="D1732" s="53"/>
      <c r="E1732" s="53"/>
      <c r="F1732" s="52"/>
      <c r="G1732" s="53"/>
      <c r="H1732" s="54"/>
      <c r="I1732" s="53"/>
      <c r="J1732" s="53"/>
      <c r="K1732" s="53"/>
      <c r="L1732" s="53"/>
      <c r="M1732" s="53"/>
      <c r="N1732" s="53"/>
      <c r="O1732" s="52"/>
      <c r="P1732" s="52"/>
      <c r="Q1732" s="52"/>
      <c r="R1732" s="46" t="str">
        <f>IFERROR(__xludf.DUMMYFUNCTION("if(isblank($A1732),"""",REGEXREPLACE($A1732,   "",?(\d),?"",  ""$1""&amp;""-""&amp;$H1732))"),"")</f>
        <v/>
      </c>
      <c r="S1732" s="47" t="b">
        <f t="shared" si="2"/>
        <v>0</v>
      </c>
      <c r="T1732" s="47" t="str">
        <f>IFERROR(__xludf.DUMMYFUNCTION("iferror(split(A1732,"","",TRUE,TRUE),"""")"),"")</f>
        <v/>
      </c>
      <c r="U1732" s="47"/>
      <c r="V1732" s="47"/>
      <c r="W1732" s="47"/>
      <c r="X1732" s="46" t="str">
        <f>IFERROR(__xludf.DUMMYFUNCTION("if(T1732="""","""",if($S1732,""Not aligned w/ a specific learning goal."",T1732&amp;"": ""&amp;vlookup(to_text(T1732),'1.Learning-Goals'!$A$3:$B$100,2,FALSE)))"),"")</f>
        <v/>
      </c>
      <c r="Y1732" s="46" t="str">
        <f>IFERROR(__xludf.DUMMYFUNCTION("if(U1732="""","""",if($S1732,""Not aligned w/ a specific learning goal."",U1732&amp;"": ""&amp;vlookup(to_text(U1732),'1.Learning-Goals'!$A$3:$B$100,2,FALSE)))"),"")</f>
        <v/>
      </c>
      <c r="Z1732" s="46" t="str">
        <f>IFERROR(__xludf.DUMMYFUNCTION("if(V1732="""","""",if($S1732,""Not aligned w/ a specific learning goal."",V1732&amp;"": ""&amp;vlookup(to_text(V1732),'1.Learning-Goals'!$A$3:$B$100,2,FALSE)))"),"")</f>
        <v/>
      </c>
      <c r="AA1732" s="46" t="str">
        <f>IFERROR(__xludf.DUMMYFUNCTION("if(W1732="""","""",if($S1732,""Not aligned w/ a specific learning goal."",W1732&amp;"": ""&amp;vlookup(to_text(W1732),'1.Learning-Goals'!$A$3:$B$100,2,FALSE)))"),"")</f>
        <v/>
      </c>
      <c r="AB1732" s="48"/>
      <c r="AC1732" s="48"/>
      <c r="AD1732" s="48"/>
      <c r="AE1732" s="48"/>
      <c r="AF1732" s="48"/>
      <c r="AG1732" s="48"/>
      <c r="AH1732" s="48"/>
      <c r="AI1732" s="48"/>
    </row>
    <row r="1733" ht="15.75" customHeight="1">
      <c r="A1733" s="41"/>
      <c r="B1733" s="42" t="str">
        <f t="shared" si="1"/>
        <v/>
      </c>
      <c r="C1733" s="52"/>
      <c r="D1733" s="53"/>
      <c r="E1733" s="53"/>
      <c r="F1733" s="52"/>
      <c r="G1733" s="53"/>
      <c r="H1733" s="54"/>
      <c r="I1733" s="53"/>
      <c r="J1733" s="53"/>
      <c r="K1733" s="53"/>
      <c r="L1733" s="53"/>
      <c r="M1733" s="53"/>
      <c r="N1733" s="53"/>
      <c r="O1733" s="52"/>
      <c r="P1733" s="52"/>
      <c r="Q1733" s="52"/>
      <c r="R1733" s="46" t="str">
        <f>IFERROR(__xludf.DUMMYFUNCTION("if(isblank($A1733),"""",REGEXREPLACE($A1733,   "",?(\d),?"",  ""$1""&amp;""-""&amp;$H1733))"),"")</f>
        <v/>
      </c>
      <c r="S1733" s="47" t="b">
        <f t="shared" si="2"/>
        <v>0</v>
      </c>
      <c r="T1733" s="47" t="str">
        <f>IFERROR(__xludf.DUMMYFUNCTION("iferror(split(A1733,"","",TRUE,TRUE),"""")"),"")</f>
        <v/>
      </c>
      <c r="U1733" s="47"/>
      <c r="V1733" s="47"/>
      <c r="W1733" s="47"/>
      <c r="X1733" s="46" t="str">
        <f>IFERROR(__xludf.DUMMYFUNCTION("if(T1733="""","""",if($S1733,""Not aligned w/ a specific learning goal."",T1733&amp;"": ""&amp;vlookup(to_text(T1733),'1.Learning-Goals'!$A$3:$B$100,2,FALSE)))"),"")</f>
        <v/>
      </c>
      <c r="Y1733" s="46" t="str">
        <f>IFERROR(__xludf.DUMMYFUNCTION("if(U1733="""","""",if($S1733,""Not aligned w/ a specific learning goal."",U1733&amp;"": ""&amp;vlookup(to_text(U1733),'1.Learning-Goals'!$A$3:$B$100,2,FALSE)))"),"")</f>
        <v/>
      </c>
      <c r="Z1733" s="46" t="str">
        <f>IFERROR(__xludf.DUMMYFUNCTION("if(V1733="""","""",if($S1733,""Not aligned w/ a specific learning goal."",V1733&amp;"": ""&amp;vlookup(to_text(V1733),'1.Learning-Goals'!$A$3:$B$100,2,FALSE)))"),"")</f>
        <v/>
      </c>
      <c r="AA1733" s="46" t="str">
        <f>IFERROR(__xludf.DUMMYFUNCTION("if(W1733="""","""",if($S1733,""Not aligned w/ a specific learning goal."",W1733&amp;"": ""&amp;vlookup(to_text(W1733),'1.Learning-Goals'!$A$3:$B$100,2,FALSE)))"),"")</f>
        <v/>
      </c>
      <c r="AB1733" s="48"/>
      <c r="AC1733" s="48"/>
      <c r="AD1733" s="48"/>
      <c r="AE1733" s="48"/>
      <c r="AF1733" s="48"/>
      <c r="AG1733" s="48"/>
      <c r="AH1733" s="48"/>
      <c r="AI1733" s="48"/>
    </row>
    <row r="1734" ht="15.75" customHeight="1">
      <c r="A1734" s="41"/>
      <c r="B1734" s="42" t="str">
        <f t="shared" si="1"/>
        <v/>
      </c>
      <c r="C1734" s="52"/>
      <c r="D1734" s="53"/>
      <c r="E1734" s="53"/>
      <c r="F1734" s="52"/>
      <c r="G1734" s="53"/>
      <c r="H1734" s="54"/>
      <c r="I1734" s="53"/>
      <c r="J1734" s="53"/>
      <c r="K1734" s="53"/>
      <c r="L1734" s="53"/>
      <c r="M1734" s="53"/>
      <c r="N1734" s="53"/>
      <c r="O1734" s="52"/>
      <c r="P1734" s="52"/>
      <c r="Q1734" s="52"/>
      <c r="R1734" s="46" t="str">
        <f>IFERROR(__xludf.DUMMYFUNCTION("if(isblank($A1734),"""",REGEXREPLACE($A1734,   "",?(\d),?"",  ""$1""&amp;""-""&amp;$H1734))"),"")</f>
        <v/>
      </c>
      <c r="S1734" s="47" t="b">
        <f t="shared" si="2"/>
        <v>0</v>
      </c>
      <c r="T1734" s="47" t="str">
        <f>IFERROR(__xludf.DUMMYFUNCTION("iferror(split(A1734,"","",TRUE,TRUE),"""")"),"")</f>
        <v/>
      </c>
      <c r="U1734" s="47"/>
      <c r="V1734" s="47"/>
      <c r="W1734" s="47"/>
      <c r="X1734" s="46" t="str">
        <f>IFERROR(__xludf.DUMMYFUNCTION("if(T1734="""","""",if($S1734,""Not aligned w/ a specific learning goal."",T1734&amp;"": ""&amp;vlookup(to_text(T1734),'1.Learning-Goals'!$A$3:$B$100,2,FALSE)))"),"")</f>
        <v/>
      </c>
      <c r="Y1734" s="46" t="str">
        <f>IFERROR(__xludf.DUMMYFUNCTION("if(U1734="""","""",if($S1734,""Not aligned w/ a specific learning goal."",U1734&amp;"": ""&amp;vlookup(to_text(U1734),'1.Learning-Goals'!$A$3:$B$100,2,FALSE)))"),"")</f>
        <v/>
      </c>
      <c r="Z1734" s="46" t="str">
        <f>IFERROR(__xludf.DUMMYFUNCTION("if(V1734="""","""",if($S1734,""Not aligned w/ a specific learning goal."",V1734&amp;"": ""&amp;vlookup(to_text(V1734),'1.Learning-Goals'!$A$3:$B$100,2,FALSE)))"),"")</f>
        <v/>
      </c>
      <c r="AA1734" s="46" t="str">
        <f>IFERROR(__xludf.DUMMYFUNCTION("if(W1734="""","""",if($S1734,""Not aligned w/ a specific learning goal."",W1734&amp;"": ""&amp;vlookup(to_text(W1734),'1.Learning-Goals'!$A$3:$B$100,2,FALSE)))"),"")</f>
        <v/>
      </c>
      <c r="AB1734" s="48"/>
      <c r="AC1734" s="48"/>
      <c r="AD1734" s="48"/>
      <c r="AE1734" s="48"/>
      <c r="AF1734" s="48"/>
      <c r="AG1734" s="48"/>
      <c r="AH1734" s="48"/>
      <c r="AI1734" s="48"/>
    </row>
    <row r="1735" ht="15.75" customHeight="1">
      <c r="A1735" s="41"/>
      <c r="B1735" s="42" t="str">
        <f t="shared" si="1"/>
        <v/>
      </c>
      <c r="C1735" s="52"/>
      <c r="D1735" s="53"/>
      <c r="E1735" s="53"/>
      <c r="F1735" s="52"/>
      <c r="G1735" s="53"/>
      <c r="H1735" s="54"/>
      <c r="I1735" s="53"/>
      <c r="J1735" s="53"/>
      <c r="K1735" s="53"/>
      <c r="L1735" s="53"/>
      <c r="M1735" s="53"/>
      <c r="N1735" s="53"/>
      <c r="O1735" s="52"/>
      <c r="P1735" s="52"/>
      <c r="Q1735" s="52"/>
      <c r="R1735" s="46" t="str">
        <f>IFERROR(__xludf.DUMMYFUNCTION("if(isblank($A1735),"""",REGEXREPLACE($A1735,   "",?(\d),?"",  ""$1""&amp;""-""&amp;$H1735))"),"")</f>
        <v/>
      </c>
      <c r="S1735" s="47" t="b">
        <f t="shared" si="2"/>
        <v>0</v>
      </c>
      <c r="T1735" s="47" t="str">
        <f>IFERROR(__xludf.DUMMYFUNCTION("iferror(split(A1735,"","",TRUE,TRUE),"""")"),"")</f>
        <v/>
      </c>
      <c r="U1735" s="47"/>
      <c r="V1735" s="47"/>
      <c r="W1735" s="47"/>
      <c r="X1735" s="46" t="str">
        <f>IFERROR(__xludf.DUMMYFUNCTION("if(T1735="""","""",if($S1735,""Not aligned w/ a specific learning goal."",T1735&amp;"": ""&amp;vlookup(to_text(T1735),'1.Learning-Goals'!$A$3:$B$100,2,FALSE)))"),"")</f>
        <v/>
      </c>
      <c r="Y1735" s="46" t="str">
        <f>IFERROR(__xludf.DUMMYFUNCTION("if(U1735="""","""",if($S1735,""Not aligned w/ a specific learning goal."",U1735&amp;"": ""&amp;vlookup(to_text(U1735),'1.Learning-Goals'!$A$3:$B$100,2,FALSE)))"),"")</f>
        <v/>
      </c>
      <c r="Z1735" s="46" t="str">
        <f>IFERROR(__xludf.DUMMYFUNCTION("if(V1735="""","""",if($S1735,""Not aligned w/ a specific learning goal."",V1735&amp;"": ""&amp;vlookup(to_text(V1735),'1.Learning-Goals'!$A$3:$B$100,2,FALSE)))"),"")</f>
        <v/>
      </c>
      <c r="AA1735" s="46" t="str">
        <f>IFERROR(__xludf.DUMMYFUNCTION("if(W1735="""","""",if($S1735,""Not aligned w/ a specific learning goal."",W1735&amp;"": ""&amp;vlookup(to_text(W1735),'1.Learning-Goals'!$A$3:$B$100,2,FALSE)))"),"")</f>
        <v/>
      </c>
      <c r="AB1735" s="48"/>
      <c r="AC1735" s="48"/>
      <c r="AD1735" s="48"/>
      <c r="AE1735" s="48"/>
      <c r="AF1735" s="48"/>
      <c r="AG1735" s="48"/>
      <c r="AH1735" s="48"/>
      <c r="AI1735" s="48"/>
    </row>
    <row r="1736" ht="15.75" customHeight="1">
      <c r="A1736" s="41"/>
      <c r="B1736" s="42" t="str">
        <f t="shared" si="1"/>
        <v/>
      </c>
      <c r="C1736" s="52"/>
      <c r="D1736" s="53"/>
      <c r="E1736" s="53"/>
      <c r="F1736" s="52"/>
      <c r="G1736" s="53"/>
      <c r="H1736" s="54"/>
      <c r="I1736" s="53"/>
      <c r="J1736" s="53"/>
      <c r="K1736" s="53"/>
      <c r="L1736" s="53"/>
      <c r="M1736" s="53"/>
      <c r="N1736" s="53"/>
      <c r="O1736" s="52"/>
      <c r="P1736" s="52"/>
      <c r="Q1736" s="52"/>
      <c r="R1736" s="46" t="str">
        <f>IFERROR(__xludf.DUMMYFUNCTION("if(isblank($A1736),"""",REGEXREPLACE($A1736,   "",?(\d),?"",  ""$1""&amp;""-""&amp;$H1736))"),"")</f>
        <v/>
      </c>
      <c r="S1736" s="47" t="b">
        <f t="shared" si="2"/>
        <v>0</v>
      </c>
      <c r="T1736" s="47" t="str">
        <f>IFERROR(__xludf.DUMMYFUNCTION("iferror(split(A1736,"","",TRUE,TRUE),"""")"),"")</f>
        <v/>
      </c>
      <c r="U1736" s="47"/>
      <c r="V1736" s="47"/>
      <c r="W1736" s="47"/>
      <c r="X1736" s="46" t="str">
        <f>IFERROR(__xludf.DUMMYFUNCTION("if(T1736="""","""",if($S1736,""Not aligned w/ a specific learning goal."",T1736&amp;"": ""&amp;vlookup(to_text(T1736),'1.Learning-Goals'!$A$3:$B$100,2,FALSE)))"),"")</f>
        <v/>
      </c>
      <c r="Y1736" s="46" t="str">
        <f>IFERROR(__xludf.DUMMYFUNCTION("if(U1736="""","""",if($S1736,""Not aligned w/ a specific learning goal."",U1736&amp;"": ""&amp;vlookup(to_text(U1736),'1.Learning-Goals'!$A$3:$B$100,2,FALSE)))"),"")</f>
        <v/>
      </c>
      <c r="Z1736" s="46" t="str">
        <f>IFERROR(__xludf.DUMMYFUNCTION("if(V1736="""","""",if($S1736,""Not aligned w/ a specific learning goal."",V1736&amp;"": ""&amp;vlookup(to_text(V1736),'1.Learning-Goals'!$A$3:$B$100,2,FALSE)))"),"")</f>
        <v/>
      </c>
      <c r="AA1736" s="46" t="str">
        <f>IFERROR(__xludf.DUMMYFUNCTION("if(W1736="""","""",if($S1736,""Not aligned w/ a specific learning goal."",W1736&amp;"": ""&amp;vlookup(to_text(W1736),'1.Learning-Goals'!$A$3:$B$100,2,FALSE)))"),"")</f>
        <v/>
      </c>
      <c r="AB1736" s="48"/>
      <c r="AC1736" s="48"/>
      <c r="AD1736" s="48"/>
      <c r="AE1736" s="48"/>
      <c r="AF1736" s="48"/>
      <c r="AG1736" s="48"/>
      <c r="AH1736" s="48"/>
      <c r="AI1736" s="48"/>
    </row>
    <row r="1737" ht="15.75" customHeight="1">
      <c r="A1737" s="41"/>
      <c r="B1737" s="42" t="str">
        <f t="shared" si="1"/>
        <v/>
      </c>
      <c r="C1737" s="52"/>
      <c r="D1737" s="53"/>
      <c r="E1737" s="53"/>
      <c r="F1737" s="52"/>
      <c r="G1737" s="53"/>
      <c r="H1737" s="54"/>
      <c r="I1737" s="53"/>
      <c r="J1737" s="53"/>
      <c r="K1737" s="53"/>
      <c r="L1737" s="53"/>
      <c r="M1737" s="53"/>
      <c r="N1737" s="53"/>
      <c r="O1737" s="52"/>
      <c r="P1737" s="52"/>
      <c r="Q1737" s="52"/>
      <c r="R1737" s="46" t="str">
        <f>IFERROR(__xludf.DUMMYFUNCTION("if(isblank($A1737),"""",REGEXREPLACE($A1737,   "",?(\d),?"",  ""$1""&amp;""-""&amp;$H1737))"),"")</f>
        <v/>
      </c>
      <c r="S1737" s="47" t="b">
        <f t="shared" si="2"/>
        <v>0</v>
      </c>
      <c r="T1737" s="47" t="str">
        <f>IFERROR(__xludf.DUMMYFUNCTION("iferror(split(A1737,"","",TRUE,TRUE),"""")"),"")</f>
        <v/>
      </c>
      <c r="U1737" s="47"/>
      <c r="V1737" s="47"/>
      <c r="W1737" s="47"/>
      <c r="X1737" s="46" t="str">
        <f>IFERROR(__xludf.DUMMYFUNCTION("if(T1737="""","""",if($S1737,""Not aligned w/ a specific learning goal."",T1737&amp;"": ""&amp;vlookup(to_text(T1737),'1.Learning-Goals'!$A$3:$B$100,2,FALSE)))"),"")</f>
        <v/>
      </c>
      <c r="Y1737" s="46" t="str">
        <f>IFERROR(__xludf.DUMMYFUNCTION("if(U1737="""","""",if($S1737,""Not aligned w/ a specific learning goal."",U1737&amp;"": ""&amp;vlookup(to_text(U1737),'1.Learning-Goals'!$A$3:$B$100,2,FALSE)))"),"")</f>
        <v/>
      </c>
      <c r="Z1737" s="46" t="str">
        <f>IFERROR(__xludf.DUMMYFUNCTION("if(V1737="""","""",if($S1737,""Not aligned w/ a specific learning goal."",V1737&amp;"": ""&amp;vlookup(to_text(V1737),'1.Learning-Goals'!$A$3:$B$100,2,FALSE)))"),"")</f>
        <v/>
      </c>
      <c r="AA1737" s="46" t="str">
        <f>IFERROR(__xludf.DUMMYFUNCTION("if(W1737="""","""",if($S1737,""Not aligned w/ a specific learning goal."",W1737&amp;"": ""&amp;vlookup(to_text(W1737),'1.Learning-Goals'!$A$3:$B$100,2,FALSE)))"),"")</f>
        <v/>
      </c>
      <c r="AB1737" s="48"/>
      <c r="AC1737" s="48"/>
      <c r="AD1737" s="48"/>
      <c r="AE1737" s="48"/>
      <c r="AF1737" s="48"/>
      <c r="AG1737" s="48"/>
      <c r="AH1737" s="48"/>
      <c r="AI1737" s="48"/>
    </row>
    <row r="1738" ht="15.75" customHeight="1">
      <c r="A1738" s="41"/>
      <c r="B1738" s="42" t="str">
        <f t="shared" si="1"/>
        <v/>
      </c>
      <c r="C1738" s="52"/>
      <c r="D1738" s="53"/>
      <c r="E1738" s="53"/>
      <c r="F1738" s="52"/>
      <c r="G1738" s="53"/>
      <c r="H1738" s="54"/>
      <c r="I1738" s="53"/>
      <c r="J1738" s="53"/>
      <c r="K1738" s="53"/>
      <c r="L1738" s="53"/>
      <c r="M1738" s="53"/>
      <c r="N1738" s="53"/>
      <c r="O1738" s="52"/>
      <c r="P1738" s="52"/>
      <c r="Q1738" s="52"/>
      <c r="R1738" s="46" t="str">
        <f>IFERROR(__xludf.DUMMYFUNCTION("if(isblank($A1738),"""",REGEXREPLACE($A1738,   "",?(\d),?"",  ""$1""&amp;""-""&amp;$H1738))"),"")</f>
        <v/>
      </c>
      <c r="S1738" s="47" t="b">
        <f t="shared" si="2"/>
        <v>0</v>
      </c>
      <c r="T1738" s="47" t="str">
        <f>IFERROR(__xludf.DUMMYFUNCTION("iferror(split(A1738,"","",TRUE,TRUE),"""")"),"")</f>
        <v/>
      </c>
      <c r="U1738" s="47"/>
      <c r="V1738" s="47"/>
      <c r="W1738" s="47"/>
      <c r="X1738" s="46" t="str">
        <f>IFERROR(__xludf.DUMMYFUNCTION("if(T1738="""","""",if($S1738,""Not aligned w/ a specific learning goal."",T1738&amp;"": ""&amp;vlookup(to_text(T1738),'1.Learning-Goals'!$A$3:$B$100,2,FALSE)))"),"")</f>
        <v/>
      </c>
      <c r="Y1738" s="46" t="str">
        <f>IFERROR(__xludf.DUMMYFUNCTION("if(U1738="""","""",if($S1738,""Not aligned w/ a specific learning goal."",U1738&amp;"": ""&amp;vlookup(to_text(U1738),'1.Learning-Goals'!$A$3:$B$100,2,FALSE)))"),"")</f>
        <v/>
      </c>
      <c r="Z1738" s="46" t="str">
        <f>IFERROR(__xludf.DUMMYFUNCTION("if(V1738="""","""",if($S1738,""Not aligned w/ a specific learning goal."",V1738&amp;"": ""&amp;vlookup(to_text(V1738),'1.Learning-Goals'!$A$3:$B$100,2,FALSE)))"),"")</f>
        <v/>
      </c>
      <c r="AA1738" s="46" t="str">
        <f>IFERROR(__xludf.DUMMYFUNCTION("if(W1738="""","""",if($S1738,""Not aligned w/ a specific learning goal."",W1738&amp;"": ""&amp;vlookup(to_text(W1738),'1.Learning-Goals'!$A$3:$B$100,2,FALSE)))"),"")</f>
        <v/>
      </c>
      <c r="AB1738" s="48"/>
      <c r="AC1738" s="48"/>
      <c r="AD1738" s="48"/>
      <c r="AE1738" s="48"/>
      <c r="AF1738" s="48"/>
      <c r="AG1738" s="48"/>
      <c r="AH1738" s="48"/>
      <c r="AI1738" s="48"/>
    </row>
    <row r="1739" ht="15.75" customHeight="1">
      <c r="A1739" s="41"/>
      <c r="B1739" s="42" t="str">
        <f t="shared" si="1"/>
        <v/>
      </c>
      <c r="C1739" s="52"/>
      <c r="D1739" s="53"/>
      <c r="E1739" s="53"/>
      <c r="F1739" s="52"/>
      <c r="G1739" s="53"/>
      <c r="H1739" s="54"/>
      <c r="I1739" s="53"/>
      <c r="J1739" s="53"/>
      <c r="K1739" s="53"/>
      <c r="L1739" s="53"/>
      <c r="M1739" s="53"/>
      <c r="N1739" s="53"/>
      <c r="O1739" s="52"/>
      <c r="P1739" s="52"/>
      <c r="Q1739" s="52"/>
      <c r="R1739" s="46" t="str">
        <f>IFERROR(__xludf.DUMMYFUNCTION("if(isblank($A1739),"""",REGEXREPLACE($A1739,   "",?(\d),?"",  ""$1""&amp;""-""&amp;$H1739))"),"")</f>
        <v/>
      </c>
      <c r="S1739" s="47" t="b">
        <f t="shared" si="2"/>
        <v>0</v>
      </c>
      <c r="T1739" s="47" t="str">
        <f>IFERROR(__xludf.DUMMYFUNCTION("iferror(split(A1739,"","",TRUE,TRUE),"""")"),"")</f>
        <v/>
      </c>
      <c r="U1739" s="47"/>
      <c r="V1739" s="47"/>
      <c r="W1739" s="47"/>
      <c r="X1739" s="46" t="str">
        <f>IFERROR(__xludf.DUMMYFUNCTION("if(T1739="""","""",if($S1739,""Not aligned w/ a specific learning goal."",T1739&amp;"": ""&amp;vlookup(to_text(T1739),'1.Learning-Goals'!$A$3:$B$100,2,FALSE)))"),"")</f>
        <v/>
      </c>
      <c r="Y1739" s="46" t="str">
        <f>IFERROR(__xludf.DUMMYFUNCTION("if(U1739="""","""",if($S1739,""Not aligned w/ a specific learning goal."",U1739&amp;"": ""&amp;vlookup(to_text(U1739),'1.Learning-Goals'!$A$3:$B$100,2,FALSE)))"),"")</f>
        <v/>
      </c>
      <c r="Z1739" s="46" t="str">
        <f>IFERROR(__xludf.DUMMYFUNCTION("if(V1739="""","""",if($S1739,""Not aligned w/ a specific learning goal."",V1739&amp;"": ""&amp;vlookup(to_text(V1739),'1.Learning-Goals'!$A$3:$B$100,2,FALSE)))"),"")</f>
        <v/>
      </c>
      <c r="AA1739" s="46" t="str">
        <f>IFERROR(__xludf.DUMMYFUNCTION("if(W1739="""","""",if($S1739,""Not aligned w/ a specific learning goal."",W1739&amp;"": ""&amp;vlookup(to_text(W1739),'1.Learning-Goals'!$A$3:$B$100,2,FALSE)))"),"")</f>
        <v/>
      </c>
      <c r="AB1739" s="48"/>
      <c r="AC1739" s="48"/>
      <c r="AD1739" s="48"/>
      <c r="AE1739" s="48"/>
      <c r="AF1739" s="48"/>
      <c r="AG1739" s="48"/>
      <c r="AH1739" s="48"/>
      <c r="AI1739" s="48"/>
    </row>
    <row r="1740" ht="15.75" customHeight="1">
      <c r="A1740" s="41"/>
      <c r="B1740" s="42" t="str">
        <f t="shared" si="1"/>
        <v/>
      </c>
      <c r="C1740" s="52"/>
      <c r="D1740" s="53"/>
      <c r="E1740" s="53"/>
      <c r="F1740" s="52"/>
      <c r="G1740" s="53"/>
      <c r="H1740" s="54"/>
      <c r="I1740" s="53"/>
      <c r="J1740" s="53"/>
      <c r="K1740" s="53"/>
      <c r="L1740" s="53"/>
      <c r="M1740" s="53"/>
      <c r="N1740" s="53"/>
      <c r="O1740" s="52"/>
      <c r="P1740" s="52"/>
      <c r="Q1740" s="52"/>
      <c r="R1740" s="46" t="str">
        <f>IFERROR(__xludf.DUMMYFUNCTION("if(isblank($A1740),"""",REGEXREPLACE($A1740,   "",?(\d),?"",  ""$1""&amp;""-""&amp;$H1740))"),"")</f>
        <v/>
      </c>
      <c r="S1740" s="47" t="b">
        <f t="shared" si="2"/>
        <v>0</v>
      </c>
      <c r="T1740" s="47" t="str">
        <f>IFERROR(__xludf.DUMMYFUNCTION("iferror(split(A1740,"","",TRUE,TRUE),"""")"),"")</f>
        <v/>
      </c>
      <c r="U1740" s="47"/>
      <c r="V1740" s="47"/>
      <c r="W1740" s="47"/>
      <c r="X1740" s="46" t="str">
        <f>IFERROR(__xludf.DUMMYFUNCTION("if(T1740="""","""",if($S1740,""Not aligned w/ a specific learning goal."",T1740&amp;"": ""&amp;vlookup(to_text(T1740),'1.Learning-Goals'!$A$3:$B$100,2,FALSE)))"),"")</f>
        <v/>
      </c>
      <c r="Y1740" s="46" t="str">
        <f>IFERROR(__xludf.DUMMYFUNCTION("if(U1740="""","""",if($S1740,""Not aligned w/ a specific learning goal."",U1740&amp;"": ""&amp;vlookup(to_text(U1740),'1.Learning-Goals'!$A$3:$B$100,2,FALSE)))"),"")</f>
        <v/>
      </c>
      <c r="Z1740" s="46" t="str">
        <f>IFERROR(__xludf.DUMMYFUNCTION("if(V1740="""","""",if($S1740,""Not aligned w/ a specific learning goal."",V1740&amp;"": ""&amp;vlookup(to_text(V1740),'1.Learning-Goals'!$A$3:$B$100,2,FALSE)))"),"")</f>
        <v/>
      </c>
      <c r="AA1740" s="46" t="str">
        <f>IFERROR(__xludf.DUMMYFUNCTION("if(W1740="""","""",if($S1740,""Not aligned w/ a specific learning goal."",W1740&amp;"": ""&amp;vlookup(to_text(W1740),'1.Learning-Goals'!$A$3:$B$100,2,FALSE)))"),"")</f>
        <v/>
      </c>
      <c r="AB1740" s="48"/>
      <c r="AC1740" s="48"/>
      <c r="AD1740" s="48"/>
      <c r="AE1740" s="48"/>
      <c r="AF1740" s="48"/>
      <c r="AG1740" s="48"/>
      <c r="AH1740" s="48"/>
      <c r="AI1740" s="48"/>
    </row>
    <row r="1741" ht="15.75" customHeight="1">
      <c r="A1741" s="41"/>
      <c r="B1741" s="42" t="str">
        <f t="shared" si="1"/>
        <v/>
      </c>
      <c r="C1741" s="52"/>
      <c r="D1741" s="53"/>
      <c r="E1741" s="53"/>
      <c r="F1741" s="52"/>
      <c r="G1741" s="53"/>
      <c r="H1741" s="54"/>
      <c r="I1741" s="53"/>
      <c r="J1741" s="53"/>
      <c r="K1741" s="53"/>
      <c r="L1741" s="53"/>
      <c r="M1741" s="53"/>
      <c r="N1741" s="53"/>
      <c r="O1741" s="52"/>
      <c r="P1741" s="52"/>
      <c r="Q1741" s="52"/>
      <c r="R1741" s="46" t="str">
        <f>IFERROR(__xludf.DUMMYFUNCTION("if(isblank($A1741),"""",REGEXREPLACE($A1741,   "",?(\d),?"",  ""$1""&amp;""-""&amp;$H1741))"),"")</f>
        <v/>
      </c>
      <c r="S1741" s="47" t="b">
        <f t="shared" si="2"/>
        <v>0</v>
      </c>
      <c r="T1741" s="47" t="str">
        <f>IFERROR(__xludf.DUMMYFUNCTION("iferror(split(A1741,"","",TRUE,TRUE),"""")"),"")</f>
        <v/>
      </c>
      <c r="U1741" s="47"/>
      <c r="V1741" s="47"/>
      <c r="W1741" s="47"/>
      <c r="X1741" s="46" t="str">
        <f>IFERROR(__xludf.DUMMYFUNCTION("if(T1741="""","""",if($S1741,""Not aligned w/ a specific learning goal."",T1741&amp;"": ""&amp;vlookup(to_text(T1741),'1.Learning-Goals'!$A$3:$B$100,2,FALSE)))"),"")</f>
        <v/>
      </c>
      <c r="Y1741" s="46" t="str">
        <f>IFERROR(__xludf.DUMMYFUNCTION("if(U1741="""","""",if($S1741,""Not aligned w/ a specific learning goal."",U1741&amp;"": ""&amp;vlookup(to_text(U1741),'1.Learning-Goals'!$A$3:$B$100,2,FALSE)))"),"")</f>
        <v/>
      </c>
      <c r="Z1741" s="46" t="str">
        <f>IFERROR(__xludf.DUMMYFUNCTION("if(V1741="""","""",if($S1741,""Not aligned w/ a specific learning goal."",V1741&amp;"": ""&amp;vlookup(to_text(V1741),'1.Learning-Goals'!$A$3:$B$100,2,FALSE)))"),"")</f>
        <v/>
      </c>
      <c r="AA1741" s="46" t="str">
        <f>IFERROR(__xludf.DUMMYFUNCTION("if(W1741="""","""",if($S1741,""Not aligned w/ a specific learning goal."",W1741&amp;"": ""&amp;vlookup(to_text(W1741),'1.Learning-Goals'!$A$3:$B$100,2,FALSE)))"),"")</f>
        <v/>
      </c>
      <c r="AB1741" s="48"/>
      <c r="AC1741" s="48"/>
      <c r="AD1741" s="48"/>
      <c r="AE1741" s="48"/>
      <c r="AF1741" s="48"/>
      <c r="AG1741" s="48"/>
      <c r="AH1741" s="48"/>
      <c r="AI1741" s="48"/>
    </row>
    <row r="1742" ht="15.75" customHeight="1">
      <c r="A1742" s="41"/>
      <c r="B1742" s="42" t="str">
        <f t="shared" si="1"/>
        <v/>
      </c>
      <c r="C1742" s="52"/>
      <c r="D1742" s="53"/>
      <c r="E1742" s="53"/>
      <c r="F1742" s="52"/>
      <c r="G1742" s="53"/>
      <c r="H1742" s="54"/>
      <c r="I1742" s="53"/>
      <c r="J1742" s="53"/>
      <c r="K1742" s="53"/>
      <c r="L1742" s="53"/>
      <c r="M1742" s="53"/>
      <c r="N1742" s="53"/>
      <c r="O1742" s="52"/>
      <c r="P1742" s="52"/>
      <c r="Q1742" s="52"/>
      <c r="R1742" s="46" t="str">
        <f>IFERROR(__xludf.DUMMYFUNCTION("if(isblank($A1742),"""",REGEXREPLACE($A1742,   "",?(\d),?"",  ""$1""&amp;""-""&amp;$H1742))"),"")</f>
        <v/>
      </c>
      <c r="S1742" s="47" t="b">
        <f t="shared" si="2"/>
        <v>0</v>
      </c>
      <c r="T1742" s="47" t="str">
        <f>IFERROR(__xludf.DUMMYFUNCTION("iferror(split(A1742,"","",TRUE,TRUE),"""")"),"")</f>
        <v/>
      </c>
      <c r="U1742" s="47"/>
      <c r="V1742" s="47"/>
      <c r="W1742" s="47"/>
      <c r="X1742" s="46" t="str">
        <f>IFERROR(__xludf.DUMMYFUNCTION("if(T1742="""","""",if($S1742,""Not aligned w/ a specific learning goal."",T1742&amp;"": ""&amp;vlookup(to_text(T1742),'1.Learning-Goals'!$A$3:$B$100,2,FALSE)))"),"")</f>
        <v/>
      </c>
      <c r="Y1742" s="46" t="str">
        <f>IFERROR(__xludf.DUMMYFUNCTION("if(U1742="""","""",if($S1742,""Not aligned w/ a specific learning goal."",U1742&amp;"": ""&amp;vlookup(to_text(U1742),'1.Learning-Goals'!$A$3:$B$100,2,FALSE)))"),"")</f>
        <v/>
      </c>
      <c r="Z1742" s="46" t="str">
        <f>IFERROR(__xludf.DUMMYFUNCTION("if(V1742="""","""",if($S1742,""Not aligned w/ a specific learning goal."",V1742&amp;"": ""&amp;vlookup(to_text(V1742),'1.Learning-Goals'!$A$3:$B$100,2,FALSE)))"),"")</f>
        <v/>
      </c>
      <c r="AA1742" s="46" t="str">
        <f>IFERROR(__xludf.DUMMYFUNCTION("if(W1742="""","""",if($S1742,""Not aligned w/ a specific learning goal."",W1742&amp;"": ""&amp;vlookup(to_text(W1742),'1.Learning-Goals'!$A$3:$B$100,2,FALSE)))"),"")</f>
        <v/>
      </c>
      <c r="AB1742" s="48"/>
      <c r="AC1742" s="48"/>
      <c r="AD1742" s="48"/>
      <c r="AE1742" s="48"/>
      <c r="AF1742" s="48"/>
      <c r="AG1742" s="48"/>
      <c r="AH1742" s="48"/>
      <c r="AI1742" s="48"/>
    </row>
    <row r="1743" ht="15.75" customHeight="1">
      <c r="A1743" s="41"/>
      <c r="B1743" s="42" t="str">
        <f t="shared" si="1"/>
        <v/>
      </c>
      <c r="C1743" s="52"/>
      <c r="D1743" s="53"/>
      <c r="E1743" s="53"/>
      <c r="F1743" s="52"/>
      <c r="G1743" s="53"/>
      <c r="H1743" s="54"/>
      <c r="I1743" s="53"/>
      <c r="J1743" s="53"/>
      <c r="K1743" s="53"/>
      <c r="L1743" s="53"/>
      <c r="M1743" s="53"/>
      <c r="N1743" s="53"/>
      <c r="O1743" s="52"/>
      <c r="P1743" s="52"/>
      <c r="Q1743" s="52"/>
      <c r="R1743" s="46" t="str">
        <f>IFERROR(__xludf.DUMMYFUNCTION("if(isblank($A1743),"""",REGEXREPLACE($A1743,   "",?(\d),?"",  ""$1""&amp;""-""&amp;$H1743))"),"")</f>
        <v/>
      </c>
      <c r="S1743" s="47" t="b">
        <f t="shared" si="2"/>
        <v>0</v>
      </c>
      <c r="T1743" s="47" t="str">
        <f>IFERROR(__xludf.DUMMYFUNCTION("iferror(split(A1743,"","",TRUE,TRUE),"""")"),"")</f>
        <v/>
      </c>
      <c r="U1743" s="47"/>
      <c r="V1743" s="47"/>
      <c r="W1743" s="47"/>
      <c r="X1743" s="46" t="str">
        <f>IFERROR(__xludf.DUMMYFUNCTION("if(T1743="""","""",if($S1743,""Not aligned w/ a specific learning goal."",T1743&amp;"": ""&amp;vlookup(to_text(T1743),'1.Learning-Goals'!$A$3:$B$100,2,FALSE)))"),"")</f>
        <v/>
      </c>
      <c r="Y1743" s="46" t="str">
        <f>IFERROR(__xludf.DUMMYFUNCTION("if(U1743="""","""",if($S1743,""Not aligned w/ a specific learning goal."",U1743&amp;"": ""&amp;vlookup(to_text(U1743),'1.Learning-Goals'!$A$3:$B$100,2,FALSE)))"),"")</f>
        <v/>
      </c>
      <c r="Z1743" s="46" t="str">
        <f>IFERROR(__xludf.DUMMYFUNCTION("if(V1743="""","""",if($S1743,""Not aligned w/ a specific learning goal."",V1743&amp;"": ""&amp;vlookup(to_text(V1743),'1.Learning-Goals'!$A$3:$B$100,2,FALSE)))"),"")</f>
        <v/>
      </c>
      <c r="AA1743" s="46" t="str">
        <f>IFERROR(__xludf.DUMMYFUNCTION("if(W1743="""","""",if($S1743,""Not aligned w/ a specific learning goal."",W1743&amp;"": ""&amp;vlookup(to_text(W1743),'1.Learning-Goals'!$A$3:$B$100,2,FALSE)))"),"")</f>
        <v/>
      </c>
      <c r="AB1743" s="48"/>
      <c r="AC1743" s="48"/>
      <c r="AD1743" s="48"/>
      <c r="AE1743" s="48"/>
      <c r="AF1743" s="48"/>
      <c r="AG1743" s="48"/>
      <c r="AH1743" s="48"/>
      <c r="AI1743" s="48"/>
    </row>
    <row r="1744" ht="15.75" customHeight="1">
      <c r="A1744" s="41"/>
      <c r="B1744" s="42" t="str">
        <f t="shared" si="1"/>
        <v/>
      </c>
      <c r="C1744" s="52"/>
      <c r="D1744" s="53"/>
      <c r="E1744" s="53"/>
      <c r="F1744" s="52"/>
      <c r="G1744" s="53"/>
      <c r="H1744" s="54"/>
      <c r="I1744" s="53"/>
      <c r="J1744" s="53"/>
      <c r="K1744" s="53"/>
      <c r="L1744" s="53"/>
      <c r="M1744" s="53"/>
      <c r="N1744" s="53"/>
      <c r="O1744" s="52"/>
      <c r="P1744" s="52"/>
      <c r="Q1744" s="52"/>
      <c r="R1744" s="46" t="str">
        <f>IFERROR(__xludf.DUMMYFUNCTION("if(isblank($A1744),"""",REGEXREPLACE($A1744,   "",?(\d),?"",  ""$1""&amp;""-""&amp;$H1744))"),"")</f>
        <v/>
      </c>
      <c r="S1744" s="47" t="b">
        <f t="shared" si="2"/>
        <v>0</v>
      </c>
      <c r="T1744" s="47" t="str">
        <f>IFERROR(__xludf.DUMMYFUNCTION("iferror(split(A1744,"","",TRUE,TRUE),"""")"),"")</f>
        <v/>
      </c>
      <c r="U1744" s="47"/>
      <c r="V1744" s="47"/>
      <c r="W1744" s="47"/>
      <c r="X1744" s="46" t="str">
        <f>IFERROR(__xludf.DUMMYFUNCTION("if(T1744="""","""",if($S1744,""Not aligned w/ a specific learning goal."",T1744&amp;"": ""&amp;vlookup(to_text(T1744),'1.Learning-Goals'!$A$3:$B$100,2,FALSE)))"),"")</f>
        <v/>
      </c>
      <c r="Y1744" s="46" t="str">
        <f>IFERROR(__xludf.DUMMYFUNCTION("if(U1744="""","""",if($S1744,""Not aligned w/ a specific learning goal."",U1744&amp;"": ""&amp;vlookup(to_text(U1744),'1.Learning-Goals'!$A$3:$B$100,2,FALSE)))"),"")</f>
        <v/>
      </c>
      <c r="Z1744" s="46" t="str">
        <f>IFERROR(__xludf.DUMMYFUNCTION("if(V1744="""","""",if($S1744,""Not aligned w/ a specific learning goal."",V1744&amp;"": ""&amp;vlookup(to_text(V1744),'1.Learning-Goals'!$A$3:$B$100,2,FALSE)))"),"")</f>
        <v/>
      </c>
      <c r="AA1744" s="46" t="str">
        <f>IFERROR(__xludf.DUMMYFUNCTION("if(W1744="""","""",if($S1744,""Not aligned w/ a specific learning goal."",W1744&amp;"": ""&amp;vlookup(to_text(W1744),'1.Learning-Goals'!$A$3:$B$100,2,FALSE)))"),"")</f>
        <v/>
      </c>
      <c r="AB1744" s="48"/>
      <c r="AC1744" s="48"/>
      <c r="AD1744" s="48"/>
      <c r="AE1744" s="48"/>
      <c r="AF1744" s="48"/>
      <c r="AG1744" s="48"/>
      <c r="AH1744" s="48"/>
      <c r="AI1744" s="48"/>
    </row>
    <row r="1745" ht="15.75" customHeight="1">
      <c r="A1745" s="41"/>
      <c r="B1745" s="42" t="str">
        <f t="shared" si="1"/>
        <v/>
      </c>
      <c r="C1745" s="52"/>
      <c r="D1745" s="53"/>
      <c r="E1745" s="53"/>
      <c r="F1745" s="52"/>
      <c r="G1745" s="53"/>
      <c r="H1745" s="54"/>
      <c r="I1745" s="53"/>
      <c r="J1745" s="53"/>
      <c r="K1745" s="53"/>
      <c r="L1745" s="53"/>
      <c r="M1745" s="53"/>
      <c r="N1745" s="53"/>
      <c r="O1745" s="52"/>
      <c r="P1745" s="52"/>
      <c r="Q1745" s="52"/>
      <c r="R1745" s="46" t="str">
        <f>IFERROR(__xludf.DUMMYFUNCTION("if(isblank($A1745),"""",REGEXREPLACE($A1745,   "",?(\d),?"",  ""$1""&amp;""-""&amp;$H1745))"),"")</f>
        <v/>
      </c>
      <c r="S1745" s="47" t="b">
        <f t="shared" si="2"/>
        <v>0</v>
      </c>
      <c r="T1745" s="47" t="str">
        <f>IFERROR(__xludf.DUMMYFUNCTION("iferror(split(A1745,"","",TRUE,TRUE),"""")"),"")</f>
        <v/>
      </c>
      <c r="U1745" s="47"/>
      <c r="V1745" s="47"/>
      <c r="W1745" s="47"/>
      <c r="X1745" s="46" t="str">
        <f>IFERROR(__xludf.DUMMYFUNCTION("if(T1745="""","""",if($S1745,""Not aligned w/ a specific learning goal."",T1745&amp;"": ""&amp;vlookup(to_text(T1745),'1.Learning-Goals'!$A$3:$B$100,2,FALSE)))"),"")</f>
        <v/>
      </c>
      <c r="Y1745" s="46" t="str">
        <f>IFERROR(__xludf.DUMMYFUNCTION("if(U1745="""","""",if($S1745,""Not aligned w/ a specific learning goal."",U1745&amp;"": ""&amp;vlookup(to_text(U1745),'1.Learning-Goals'!$A$3:$B$100,2,FALSE)))"),"")</f>
        <v/>
      </c>
      <c r="Z1745" s="46" t="str">
        <f>IFERROR(__xludf.DUMMYFUNCTION("if(V1745="""","""",if($S1745,""Not aligned w/ a specific learning goal."",V1745&amp;"": ""&amp;vlookup(to_text(V1745),'1.Learning-Goals'!$A$3:$B$100,2,FALSE)))"),"")</f>
        <v/>
      </c>
      <c r="AA1745" s="46" t="str">
        <f>IFERROR(__xludf.DUMMYFUNCTION("if(W1745="""","""",if($S1745,""Not aligned w/ a specific learning goal."",W1745&amp;"": ""&amp;vlookup(to_text(W1745),'1.Learning-Goals'!$A$3:$B$100,2,FALSE)))"),"")</f>
        <v/>
      </c>
      <c r="AB1745" s="48"/>
      <c r="AC1745" s="48"/>
      <c r="AD1745" s="48"/>
      <c r="AE1745" s="48"/>
      <c r="AF1745" s="48"/>
      <c r="AG1745" s="48"/>
      <c r="AH1745" s="48"/>
      <c r="AI1745" s="48"/>
    </row>
    <row r="1746" ht="15.75" customHeight="1">
      <c r="A1746" s="41"/>
      <c r="B1746" s="42" t="str">
        <f t="shared" si="1"/>
        <v/>
      </c>
      <c r="C1746" s="52"/>
      <c r="D1746" s="53"/>
      <c r="E1746" s="53"/>
      <c r="F1746" s="52"/>
      <c r="G1746" s="53"/>
      <c r="H1746" s="54"/>
      <c r="I1746" s="53"/>
      <c r="J1746" s="53"/>
      <c r="K1746" s="53"/>
      <c r="L1746" s="53"/>
      <c r="M1746" s="53"/>
      <c r="N1746" s="53"/>
      <c r="O1746" s="52"/>
      <c r="P1746" s="52"/>
      <c r="Q1746" s="52"/>
      <c r="R1746" s="46" t="str">
        <f>IFERROR(__xludf.DUMMYFUNCTION("if(isblank($A1746),"""",REGEXREPLACE($A1746,   "",?(\d),?"",  ""$1""&amp;""-""&amp;$H1746))"),"")</f>
        <v/>
      </c>
      <c r="S1746" s="47" t="b">
        <f t="shared" si="2"/>
        <v>0</v>
      </c>
      <c r="T1746" s="47" t="str">
        <f>IFERROR(__xludf.DUMMYFUNCTION("iferror(split(A1746,"","",TRUE,TRUE),"""")"),"")</f>
        <v/>
      </c>
      <c r="U1746" s="47"/>
      <c r="V1746" s="47"/>
      <c r="W1746" s="47"/>
      <c r="X1746" s="46" t="str">
        <f>IFERROR(__xludf.DUMMYFUNCTION("if(T1746="""","""",if($S1746,""Not aligned w/ a specific learning goal."",T1746&amp;"": ""&amp;vlookup(to_text(T1746),'1.Learning-Goals'!$A$3:$B$100,2,FALSE)))"),"")</f>
        <v/>
      </c>
      <c r="Y1746" s="46" t="str">
        <f>IFERROR(__xludf.DUMMYFUNCTION("if(U1746="""","""",if($S1746,""Not aligned w/ a specific learning goal."",U1746&amp;"": ""&amp;vlookup(to_text(U1746),'1.Learning-Goals'!$A$3:$B$100,2,FALSE)))"),"")</f>
        <v/>
      </c>
      <c r="Z1746" s="46" t="str">
        <f>IFERROR(__xludf.DUMMYFUNCTION("if(V1746="""","""",if($S1746,""Not aligned w/ a specific learning goal."",V1746&amp;"": ""&amp;vlookup(to_text(V1746),'1.Learning-Goals'!$A$3:$B$100,2,FALSE)))"),"")</f>
        <v/>
      </c>
      <c r="AA1746" s="46" t="str">
        <f>IFERROR(__xludf.DUMMYFUNCTION("if(W1746="""","""",if($S1746,""Not aligned w/ a specific learning goal."",W1746&amp;"": ""&amp;vlookup(to_text(W1746),'1.Learning-Goals'!$A$3:$B$100,2,FALSE)))"),"")</f>
        <v/>
      </c>
      <c r="AB1746" s="48"/>
      <c r="AC1746" s="48"/>
      <c r="AD1746" s="48"/>
      <c r="AE1746" s="48"/>
      <c r="AF1746" s="48"/>
      <c r="AG1746" s="48"/>
      <c r="AH1746" s="48"/>
      <c r="AI1746" s="48"/>
    </row>
    <row r="1747" ht="15.75" customHeight="1">
      <c r="A1747" s="41"/>
      <c r="B1747" s="42" t="str">
        <f t="shared" si="1"/>
        <v/>
      </c>
      <c r="C1747" s="52"/>
      <c r="D1747" s="53"/>
      <c r="E1747" s="53"/>
      <c r="F1747" s="52"/>
      <c r="G1747" s="53"/>
      <c r="H1747" s="54"/>
      <c r="I1747" s="53"/>
      <c r="J1747" s="53"/>
      <c r="K1747" s="53"/>
      <c r="L1747" s="53"/>
      <c r="M1747" s="53"/>
      <c r="N1747" s="53"/>
      <c r="O1747" s="52"/>
      <c r="P1747" s="52"/>
      <c r="Q1747" s="52"/>
      <c r="R1747" s="46" t="str">
        <f>IFERROR(__xludf.DUMMYFUNCTION("if(isblank($A1747),"""",REGEXREPLACE($A1747,   "",?(\d),?"",  ""$1""&amp;""-""&amp;$H1747))"),"")</f>
        <v/>
      </c>
      <c r="S1747" s="47" t="b">
        <f t="shared" si="2"/>
        <v>0</v>
      </c>
      <c r="T1747" s="47" t="str">
        <f>IFERROR(__xludf.DUMMYFUNCTION("iferror(split(A1747,"","",TRUE,TRUE),"""")"),"")</f>
        <v/>
      </c>
      <c r="U1747" s="47"/>
      <c r="V1747" s="47"/>
      <c r="W1747" s="47"/>
      <c r="X1747" s="46" t="str">
        <f>IFERROR(__xludf.DUMMYFUNCTION("if(T1747="""","""",if($S1747,""Not aligned w/ a specific learning goal."",T1747&amp;"": ""&amp;vlookup(to_text(T1747),'1.Learning-Goals'!$A$3:$B$100,2,FALSE)))"),"")</f>
        <v/>
      </c>
      <c r="Y1747" s="46" t="str">
        <f>IFERROR(__xludf.DUMMYFUNCTION("if(U1747="""","""",if($S1747,""Not aligned w/ a specific learning goal."",U1747&amp;"": ""&amp;vlookup(to_text(U1747),'1.Learning-Goals'!$A$3:$B$100,2,FALSE)))"),"")</f>
        <v/>
      </c>
      <c r="Z1747" s="46" t="str">
        <f>IFERROR(__xludf.DUMMYFUNCTION("if(V1747="""","""",if($S1747,""Not aligned w/ a specific learning goal."",V1747&amp;"": ""&amp;vlookup(to_text(V1747),'1.Learning-Goals'!$A$3:$B$100,2,FALSE)))"),"")</f>
        <v/>
      </c>
      <c r="AA1747" s="46" t="str">
        <f>IFERROR(__xludf.DUMMYFUNCTION("if(W1747="""","""",if($S1747,""Not aligned w/ a specific learning goal."",W1747&amp;"": ""&amp;vlookup(to_text(W1747),'1.Learning-Goals'!$A$3:$B$100,2,FALSE)))"),"")</f>
        <v/>
      </c>
      <c r="AB1747" s="48"/>
      <c r="AC1747" s="48"/>
      <c r="AD1747" s="48"/>
      <c r="AE1747" s="48"/>
      <c r="AF1747" s="48"/>
      <c r="AG1747" s="48"/>
      <c r="AH1747" s="48"/>
      <c r="AI1747" s="48"/>
    </row>
    <row r="1748" ht="15.75" customHeight="1">
      <c r="A1748" s="41"/>
      <c r="B1748" s="42" t="str">
        <f t="shared" si="1"/>
        <v/>
      </c>
      <c r="C1748" s="52"/>
      <c r="D1748" s="53"/>
      <c r="E1748" s="53"/>
      <c r="F1748" s="52"/>
      <c r="G1748" s="53"/>
      <c r="H1748" s="54"/>
      <c r="I1748" s="53"/>
      <c r="J1748" s="53"/>
      <c r="K1748" s="53"/>
      <c r="L1748" s="53"/>
      <c r="M1748" s="53"/>
      <c r="N1748" s="53"/>
      <c r="O1748" s="52"/>
      <c r="P1748" s="52"/>
      <c r="Q1748" s="52"/>
      <c r="R1748" s="46" t="str">
        <f>IFERROR(__xludf.DUMMYFUNCTION("if(isblank($A1748),"""",REGEXREPLACE($A1748,   "",?(\d),?"",  ""$1""&amp;""-""&amp;$H1748))"),"")</f>
        <v/>
      </c>
      <c r="S1748" s="47" t="b">
        <f t="shared" si="2"/>
        <v>0</v>
      </c>
      <c r="T1748" s="47" t="str">
        <f>IFERROR(__xludf.DUMMYFUNCTION("iferror(split(A1748,"","",TRUE,TRUE),"""")"),"")</f>
        <v/>
      </c>
      <c r="U1748" s="47"/>
      <c r="V1748" s="47"/>
      <c r="W1748" s="47"/>
      <c r="X1748" s="46" t="str">
        <f>IFERROR(__xludf.DUMMYFUNCTION("if(T1748="""","""",if($S1748,""Not aligned w/ a specific learning goal."",T1748&amp;"": ""&amp;vlookup(to_text(T1748),'1.Learning-Goals'!$A$3:$B$100,2,FALSE)))"),"")</f>
        <v/>
      </c>
      <c r="Y1748" s="46" t="str">
        <f>IFERROR(__xludf.DUMMYFUNCTION("if(U1748="""","""",if($S1748,""Not aligned w/ a specific learning goal."",U1748&amp;"": ""&amp;vlookup(to_text(U1748),'1.Learning-Goals'!$A$3:$B$100,2,FALSE)))"),"")</f>
        <v/>
      </c>
      <c r="Z1748" s="46" t="str">
        <f>IFERROR(__xludf.DUMMYFUNCTION("if(V1748="""","""",if($S1748,""Not aligned w/ a specific learning goal."",V1748&amp;"": ""&amp;vlookup(to_text(V1748),'1.Learning-Goals'!$A$3:$B$100,2,FALSE)))"),"")</f>
        <v/>
      </c>
      <c r="AA1748" s="46" t="str">
        <f>IFERROR(__xludf.DUMMYFUNCTION("if(W1748="""","""",if($S1748,""Not aligned w/ a specific learning goal."",W1748&amp;"": ""&amp;vlookup(to_text(W1748),'1.Learning-Goals'!$A$3:$B$100,2,FALSE)))"),"")</f>
        <v/>
      </c>
      <c r="AB1748" s="48"/>
      <c r="AC1748" s="48"/>
      <c r="AD1748" s="48"/>
      <c r="AE1748" s="48"/>
      <c r="AF1748" s="48"/>
      <c r="AG1748" s="48"/>
      <c r="AH1748" s="48"/>
      <c r="AI1748" s="48"/>
    </row>
    <row r="1749" ht="15.75" customHeight="1">
      <c r="A1749" s="41"/>
      <c r="B1749" s="42" t="str">
        <f t="shared" si="1"/>
        <v/>
      </c>
      <c r="C1749" s="52"/>
      <c r="D1749" s="53"/>
      <c r="E1749" s="53"/>
      <c r="F1749" s="52"/>
      <c r="G1749" s="53"/>
      <c r="H1749" s="54"/>
      <c r="I1749" s="53"/>
      <c r="J1749" s="53"/>
      <c r="K1749" s="53"/>
      <c r="L1749" s="53"/>
      <c r="M1749" s="53"/>
      <c r="N1749" s="53"/>
      <c r="O1749" s="52"/>
      <c r="P1749" s="52"/>
      <c r="Q1749" s="52"/>
      <c r="R1749" s="46" t="str">
        <f>IFERROR(__xludf.DUMMYFUNCTION("if(isblank($A1749),"""",REGEXREPLACE($A1749,   "",?(\d),?"",  ""$1""&amp;""-""&amp;$H1749))"),"")</f>
        <v/>
      </c>
      <c r="S1749" s="47" t="b">
        <f t="shared" si="2"/>
        <v>0</v>
      </c>
      <c r="T1749" s="47" t="str">
        <f>IFERROR(__xludf.DUMMYFUNCTION("iferror(split(A1749,"","",TRUE,TRUE),"""")"),"")</f>
        <v/>
      </c>
      <c r="U1749" s="47"/>
      <c r="V1749" s="47"/>
      <c r="W1749" s="47"/>
      <c r="X1749" s="46" t="str">
        <f>IFERROR(__xludf.DUMMYFUNCTION("if(T1749="""","""",if($S1749,""Not aligned w/ a specific learning goal."",T1749&amp;"": ""&amp;vlookup(to_text(T1749),'1.Learning-Goals'!$A$3:$B$100,2,FALSE)))"),"")</f>
        <v/>
      </c>
      <c r="Y1749" s="46" t="str">
        <f>IFERROR(__xludf.DUMMYFUNCTION("if(U1749="""","""",if($S1749,""Not aligned w/ a specific learning goal."",U1749&amp;"": ""&amp;vlookup(to_text(U1749),'1.Learning-Goals'!$A$3:$B$100,2,FALSE)))"),"")</f>
        <v/>
      </c>
      <c r="Z1749" s="46" t="str">
        <f>IFERROR(__xludf.DUMMYFUNCTION("if(V1749="""","""",if($S1749,""Not aligned w/ a specific learning goal."",V1749&amp;"": ""&amp;vlookup(to_text(V1749),'1.Learning-Goals'!$A$3:$B$100,2,FALSE)))"),"")</f>
        <v/>
      </c>
      <c r="AA1749" s="46" t="str">
        <f>IFERROR(__xludf.DUMMYFUNCTION("if(W1749="""","""",if($S1749,""Not aligned w/ a specific learning goal."",W1749&amp;"": ""&amp;vlookup(to_text(W1749),'1.Learning-Goals'!$A$3:$B$100,2,FALSE)))"),"")</f>
        <v/>
      </c>
      <c r="AB1749" s="48"/>
      <c r="AC1749" s="48"/>
      <c r="AD1749" s="48"/>
      <c r="AE1749" s="48"/>
      <c r="AF1749" s="48"/>
      <c r="AG1749" s="48"/>
      <c r="AH1749" s="48"/>
      <c r="AI1749" s="48"/>
    </row>
    <row r="1750" ht="15.75" customHeight="1">
      <c r="A1750" s="41"/>
      <c r="B1750" s="42" t="str">
        <f t="shared" si="1"/>
        <v/>
      </c>
      <c r="C1750" s="52"/>
      <c r="D1750" s="53"/>
      <c r="E1750" s="53"/>
      <c r="F1750" s="52"/>
      <c r="G1750" s="53"/>
      <c r="H1750" s="54"/>
      <c r="I1750" s="53"/>
      <c r="J1750" s="53"/>
      <c r="K1750" s="53"/>
      <c r="L1750" s="53"/>
      <c r="M1750" s="53"/>
      <c r="N1750" s="53"/>
      <c r="O1750" s="52"/>
      <c r="P1750" s="52"/>
      <c r="Q1750" s="52"/>
      <c r="R1750" s="46" t="str">
        <f>IFERROR(__xludf.DUMMYFUNCTION("if(isblank($A1750),"""",REGEXREPLACE($A1750,   "",?(\d),?"",  ""$1""&amp;""-""&amp;$H1750))"),"")</f>
        <v/>
      </c>
      <c r="S1750" s="47" t="b">
        <f t="shared" si="2"/>
        <v>0</v>
      </c>
      <c r="T1750" s="47" t="str">
        <f>IFERROR(__xludf.DUMMYFUNCTION("iferror(split(A1750,"","",TRUE,TRUE),"""")"),"")</f>
        <v/>
      </c>
      <c r="U1750" s="47"/>
      <c r="V1750" s="47"/>
      <c r="W1750" s="47"/>
      <c r="X1750" s="46" t="str">
        <f>IFERROR(__xludf.DUMMYFUNCTION("if(T1750="""","""",if($S1750,""Not aligned w/ a specific learning goal."",T1750&amp;"": ""&amp;vlookup(to_text(T1750),'1.Learning-Goals'!$A$3:$B$100,2,FALSE)))"),"")</f>
        <v/>
      </c>
      <c r="Y1750" s="46" t="str">
        <f>IFERROR(__xludf.DUMMYFUNCTION("if(U1750="""","""",if($S1750,""Not aligned w/ a specific learning goal."",U1750&amp;"": ""&amp;vlookup(to_text(U1750),'1.Learning-Goals'!$A$3:$B$100,2,FALSE)))"),"")</f>
        <v/>
      </c>
      <c r="Z1750" s="46" t="str">
        <f>IFERROR(__xludf.DUMMYFUNCTION("if(V1750="""","""",if($S1750,""Not aligned w/ a specific learning goal."",V1750&amp;"": ""&amp;vlookup(to_text(V1750),'1.Learning-Goals'!$A$3:$B$100,2,FALSE)))"),"")</f>
        <v/>
      </c>
      <c r="AA1750" s="46" t="str">
        <f>IFERROR(__xludf.DUMMYFUNCTION("if(W1750="""","""",if($S1750,""Not aligned w/ a specific learning goal."",W1750&amp;"": ""&amp;vlookup(to_text(W1750),'1.Learning-Goals'!$A$3:$B$100,2,FALSE)))"),"")</f>
        <v/>
      </c>
      <c r="AB1750" s="48"/>
      <c r="AC1750" s="48"/>
      <c r="AD1750" s="48"/>
      <c r="AE1750" s="48"/>
      <c r="AF1750" s="48"/>
      <c r="AG1750" s="48"/>
      <c r="AH1750" s="48"/>
      <c r="AI1750" s="48"/>
    </row>
    <row r="1751" ht="15.75" customHeight="1">
      <c r="A1751" s="41"/>
      <c r="B1751" s="42" t="str">
        <f t="shared" si="1"/>
        <v/>
      </c>
      <c r="C1751" s="52"/>
      <c r="D1751" s="53"/>
      <c r="E1751" s="53"/>
      <c r="F1751" s="52"/>
      <c r="G1751" s="53"/>
      <c r="H1751" s="54"/>
      <c r="I1751" s="53"/>
      <c r="J1751" s="53"/>
      <c r="K1751" s="53"/>
      <c r="L1751" s="53"/>
      <c r="M1751" s="53"/>
      <c r="N1751" s="53"/>
      <c r="O1751" s="52"/>
      <c r="P1751" s="52"/>
      <c r="Q1751" s="52"/>
      <c r="R1751" s="46" t="str">
        <f>IFERROR(__xludf.DUMMYFUNCTION("if(isblank($A1751),"""",REGEXREPLACE($A1751,   "",?(\d),?"",  ""$1""&amp;""-""&amp;$H1751))"),"")</f>
        <v/>
      </c>
      <c r="S1751" s="47" t="b">
        <f t="shared" si="2"/>
        <v>0</v>
      </c>
      <c r="T1751" s="47" t="str">
        <f>IFERROR(__xludf.DUMMYFUNCTION("iferror(split(A1751,"","",TRUE,TRUE),"""")"),"")</f>
        <v/>
      </c>
      <c r="U1751" s="47"/>
      <c r="V1751" s="47"/>
      <c r="W1751" s="47"/>
      <c r="X1751" s="46" t="str">
        <f>IFERROR(__xludf.DUMMYFUNCTION("if(T1751="""","""",if($S1751,""Not aligned w/ a specific learning goal."",T1751&amp;"": ""&amp;vlookup(to_text(T1751),'1.Learning-Goals'!$A$3:$B$100,2,FALSE)))"),"")</f>
        <v/>
      </c>
      <c r="Y1751" s="46" t="str">
        <f>IFERROR(__xludf.DUMMYFUNCTION("if(U1751="""","""",if($S1751,""Not aligned w/ a specific learning goal."",U1751&amp;"": ""&amp;vlookup(to_text(U1751),'1.Learning-Goals'!$A$3:$B$100,2,FALSE)))"),"")</f>
        <v/>
      </c>
      <c r="Z1751" s="46" t="str">
        <f>IFERROR(__xludf.DUMMYFUNCTION("if(V1751="""","""",if($S1751,""Not aligned w/ a specific learning goal."",V1751&amp;"": ""&amp;vlookup(to_text(V1751),'1.Learning-Goals'!$A$3:$B$100,2,FALSE)))"),"")</f>
        <v/>
      </c>
      <c r="AA1751" s="46" t="str">
        <f>IFERROR(__xludf.DUMMYFUNCTION("if(W1751="""","""",if($S1751,""Not aligned w/ a specific learning goal."",W1751&amp;"": ""&amp;vlookup(to_text(W1751),'1.Learning-Goals'!$A$3:$B$100,2,FALSE)))"),"")</f>
        <v/>
      </c>
      <c r="AB1751" s="48"/>
      <c r="AC1751" s="48"/>
      <c r="AD1751" s="48"/>
      <c r="AE1751" s="48"/>
      <c r="AF1751" s="48"/>
      <c r="AG1751" s="48"/>
      <c r="AH1751" s="48"/>
      <c r="AI1751" s="48"/>
    </row>
    <row r="1752" ht="15.75" customHeight="1">
      <c r="A1752" s="41"/>
      <c r="B1752" s="42" t="str">
        <f t="shared" si="1"/>
        <v/>
      </c>
      <c r="C1752" s="52"/>
      <c r="D1752" s="53"/>
      <c r="E1752" s="53"/>
      <c r="F1752" s="52"/>
      <c r="G1752" s="53"/>
      <c r="H1752" s="54"/>
      <c r="I1752" s="53"/>
      <c r="J1752" s="53"/>
      <c r="K1752" s="53"/>
      <c r="L1752" s="53"/>
      <c r="M1752" s="53"/>
      <c r="N1752" s="53"/>
      <c r="O1752" s="52"/>
      <c r="P1752" s="52"/>
      <c r="Q1752" s="52"/>
      <c r="R1752" s="46" t="str">
        <f>IFERROR(__xludf.DUMMYFUNCTION("if(isblank($A1752),"""",REGEXREPLACE($A1752,   "",?(\d),?"",  ""$1""&amp;""-""&amp;$H1752))"),"")</f>
        <v/>
      </c>
      <c r="S1752" s="47" t="b">
        <f t="shared" si="2"/>
        <v>0</v>
      </c>
      <c r="T1752" s="47" t="str">
        <f>IFERROR(__xludf.DUMMYFUNCTION("iferror(split(A1752,"","",TRUE,TRUE),"""")"),"")</f>
        <v/>
      </c>
      <c r="U1752" s="47"/>
      <c r="V1752" s="47"/>
      <c r="W1752" s="47"/>
      <c r="X1752" s="46" t="str">
        <f>IFERROR(__xludf.DUMMYFUNCTION("if(T1752="""","""",if($S1752,""Not aligned w/ a specific learning goal."",T1752&amp;"": ""&amp;vlookup(to_text(T1752),'1.Learning-Goals'!$A$3:$B$100,2,FALSE)))"),"")</f>
        <v/>
      </c>
      <c r="Y1752" s="46" t="str">
        <f>IFERROR(__xludf.DUMMYFUNCTION("if(U1752="""","""",if($S1752,""Not aligned w/ a specific learning goal."",U1752&amp;"": ""&amp;vlookup(to_text(U1752),'1.Learning-Goals'!$A$3:$B$100,2,FALSE)))"),"")</f>
        <v/>
      </c>
      <c r="Z1752" s="46" t="str">
        <f>IFERROR(__xludf.DUMMYFUNCTION("if(V1752="""","""",if($S1752,""Not aligned w/ a specific learning goal."",V1752&amp;"": ""&amp;vlookup(to_text(V1752),'1.Learning-Goals'!$A$3:$B$100,2,FALSE)))"),"")</f>
        <v/>
      </c>
      <c r="AA1752" s="46" t="str">
        <f>IFERROR(__xludf.DUMMYFUNCTION("if(W1752="""","""",if($S1752,""Not aligned w/ a specific learning goal."",W1752&amp;"": ""&amp;vlookup(to_text(W1752),'1.Learning-Goals'!$A$3:$B$100,2,FALSE)))"),"")</f>
        <v/>
      </c>
      <c r="AB1752" s="48"/>
      <c r="AC1752" s="48"/>
      <c r="AD1752" s="48"/>
      <c r="AE1752" s="48"/>
      <c r="AF1752" s="48"/>
      <c r="AG1752" s="48"/>
      <c r="AH1752" s="48"/>
      <c r="AI1752" s="48"/>
    </row>
    <row r="1753" ht="15.75" customHeight="1">
      <c r="A1753" s="41"/>
      <c r="B1753" s="42" t="str">
        <f t="shared" si="1"/>
        <v/>
      </c>
      <c r="C1753" s="52"/>
      <c r="D1753" s="53"/>
      <c r="E1753" s="53"/>
      <c r="F1753" s="52"/>
      <c r="G1753" s="53"/>
      <c r="H1753" s="54"/>
      <c r="I1753" s="53"/>
      <c r="J1753" s="53"/>
      <c r="K1753" s="53"/>
      <c r="L1753" s="53"/>
      <c r="M1753" s="53"/>
      <c r="N1753" s="53"/>
      <c r="O1753" s="52"/>
      <c r="P1753" s="52"/>
      <c r="Q1753" s="52"/>
      <c r="R1753" s="46" t="str">
        <f>IFERROR(__xludf.DUMMYFUNCTION("if(isblank($A1753),"""",REGEXREPLACE($A1753,   "",?(\d),?"",  ""$1""&amp;""-""&amp;$H1753))"),"")</f>
        <v/>
      </c>
      <c r="S1753" s="47" t="b">
        <f t="shared" si="2"/>
        <v>0</v>
      </c>
      <c r="T1753" s="47" t="str">
        <f>IFERROR(__xludf.DUMMYFUNCTION("iferror(split(A1753,"","",TRUE,TRUE),"""")"),"")</f>
        <v/>
      </c>
      <c r="U1753" s="47"/>
      <c r="V1753" s="47"/>
      <c r="W1753" s="47"/>
      <c r="X1753" s="46" t="str">
        <f>IFERROR(__xludf.DUMMYFUNCTION("if(T1753="""","""",if($S1753,""Not aligned w/ a specific learning goal."",T1753&amp;"": ""&amp;vlookup(to_text(T1753),'1.Learning-Goals'!$A$3:$B$100,2,FALSE)))"),"")</f>
        <v/>
      </c>
      <c r="Y1753" s="46" t="str">
        <f>IFERROR(__xludf.DUMMYFUNCTION("if(U1753="""","""",if($S1753,""Not aligned w/ a specific learning goal."",U1753&amp;"": ""&amp;vlookup(to_text(U1753),'1.Learning-Goals'!$A$3:$B$100,2,FALSE)))"),"")</f>
        <v/>
      </c>
      <c r="Z1753" s="46" t="str">
        <f>IFERROR(__xludf.DUMMYFUNCTION("if(V1753="""","""",if($S1753,""Not aligned w/ a specific learning goal."",V1753&amp;"": ""&amp;vlookup(to_text(V1753),'1.Learning-Goals'!$A$3:$B$100,2,FALSE)))"),"")</f>
        <v/>
      </c>
      <c r="AA1753" s="46" t="str">
        <f>IFERROR(__xludf.DUMMYFUNCTION("if(W1753="""","""",if($S1753,""Not aligned w/ a specific learning goal."",W1753&amp;"": ""&amp;vlookup(to_text(W1753),'1.Learning-Goals'!$A$3:$B$100,2,FALSE)))"),"")</f>
        <v/>
      </c>
      <c r="AB1753" s="48"/>
      <c r="AC1753" s="48"/>
      <c r="AD1753" s="48"/>
      <c r="AE1753" s="48"/>
      <c r="AF1753" s="48"/>
      <c r="AG1753" s="48"/>
      <c r="AH1753" s="48"/>
      <c r="AI1753" s="48"/>
    </row>
    <row r="1754" ht="15.75" customHeight="1">
      <c r="A1754" s="41"/>
      <c r="B1754" s="42" t="str">
        <f t="shared" si="1"/>
        <v/>
      </c>
      <c r="C1754" s="52"/>
      <c r="D1754" s="53"/>
      <c r="E1754" s="53"/>
      <c r="F1754" s="52"/>
      <c r="G1754" s="53"/>
      <c r="H1754" s="54"/>
      <c r="I1754" s="53"/>
      <c r="J1754" s="53"/>
      <c r="K1754" s="53"/>
      <c r="L1754" s="53"/>
      <c r="M1754" s="53"/>
      <c r="N1754" s="53"/>
      <c r="O1754" s="52"/>
      <c r="P1754" s="52"/>
      <c r="Q1754" s="52"/>
      <c r="R1754" s="46" t="str">
        <f>IFERROR(__xludf.DUMMYFUNCTION("if(isblank($A1754),"""",REGEXREPLACE($A1754,   "",?(\d),?"",  ""$1""&amp;""-""&amp;$H1754))"),"")</f>
        <v/>
      </c>
      <c r="S1754" s="47" t="b">
        <f t="shared" si="2"/>
        <v>0</v>
      </c>
      <c r="T1754" s="47" t="str">
        <f>IFERROR(__xludf.DUMMYFUNCTION("iferror(split(A1754,"","",TRUE,TRUE),"""")"),"")</f>
        <v/>
      </c>
      <c r="U1754" s="47"/>
      <c r="V1754" s="47"/>
      <c r="W1754" s="47"/>
      <c r="X1754" s="46" t="str">
        <f>IFERROR(__xludf.DUMMYFUNCTION("if(T1754="""","""",if($S1754,""Not aligned w/ a specific learning goal."",T1754&amp;"": ""&amp;vlookup(to_text(T1754),'1.Learning-Goals'!$A$3:$B$100,2,FALSE)))"),"")</f>
        <v/>
      </c>
      <c r="Y1754" s="46" t="str">
        <f>IFERROR(__xludf.DUMMYFUNCTION("if(U1754="""","""",if($S1754,""Not aligned w/ a specific learning goal."",U1754&amp;"": ""&amp;vlookup(to_text(U1754),'1.Learning-Goals'!$A$3:$B$100,2,FALSE)))"),"")</f>
        <v/>
      </c>
      <c r="Z1754" s="46" t="str">
        <f>IFERROR(__xludf.DUMMYFUNCTION("if(V1754="""","""",if($S1754,""Not aligned w/ a specific learning goal."",V1754&amp;"": ""&amp;vlookup(to_text(V1754),'1.Learning-Goals'!$A$3:$B$100,2,FALSE)))"),"")</f>
        <v/>
      </c>
      <c r="AA1754" s="46" t="str">
        <f>IFERROR(__xludf.DUMMYFUNCTION("if(W1754="""","""",if($S1754,""Not aligned w/ a specific learning goal."",W1754&amp;"": ""&amp;vlookup(to_text(W1754),'1.Learning-Goals'!$A$3:$B$100,2,FALSE)))"),"")</f>
        <v/>
      </c>
      <c r="AB1754" s="48"/>
      <c r="AC1754" s="48"/>
      <c r="AD1754" s="48"/>
      <c r="AE1754" s="48"/>
      <c r="AF1754" s="48"/>
      <c r="AG1754" s="48"/>
      <c r="AH1754" s="48"/>
      <c r="AI1754" s="48"/>
    </row>
    <row r="1755" ht="15.75" customHeight="1">
      <c r="A1755" s="41"/>
      <c r="B1755" s="42" t="str">
        <f t="shared" si="1"/>
        <v/>
      </c>
      <c r="C1755" s="52"/>
      <c r="D1755" s="53"/>
      <c r="E1755" s="53"/>
      <c r="F1755" s="52"/>
      <c r="G1755" s="53"/>
      <c r="H1755" s="54"/>
      <c r="I1755" s="53"/>
      <c r="J1755" s="53"/>
      <c r="K1755" s="53"/>
      <c r="L1755" s="53"/>
      <c r="M1755" s="53"/>
      <c r="N1755" s="53"/>
      <c r="O1755" s="52"/>
      <c r="P1755" s="52"/>
      <c r="Q1755" s="52"/>
      <c r="R1755" s="46" t="str">
        <f>IFERROR(__xludf.DUMMYFUNCTION("if(isblank($A1755),"""",REGEXREPLACE($A1755,   "",?(\d),?"",  ""$1""&amp;""-""&amp;$H1755))"),"")</f>
        <v/>
      </c>
      <c r="S1755" s="47" t="b">
        <f t="shared" si="2"/>
        <v>0</v>
      </c>
      <c r="T1755" s="47" t="str">
        <f>IFERROR(__xludf.DUMMYFUNCTION("iferror(split(A1755,"","",TRUE,TRUE),"""")"),"")</f>
        <v/>
      </c>
      <c r="U1755" s="47"/>
      <c r="V1755" s="47"/>
      <c r="W1755" s="47"/>
      <c r="X1755" s="46" t="str">
        <f>IFERROR(__xludf.DUMMYFUNCTION("if(T1755="""","""",if($S1755,""Not aligned w/ a specific learning goal."",T1755&amp;"": ""&amp;vlookup(to_text(T1755),'1.Learning-Goals'!$A$3:$B$100,2,FALSE)))"),"")</f>
        <v/>
      </c>
      <c r="Y1755" s="46" t="str">
        <f>IFERROR(__xludf.DUMMYFUNCTION("if(U1755="""","""",if($S1755,""Not aligned w/ a specific learning goal."",U1755&amp;"": ""&amp;vlookup(to_text(U1755),'1.Learning-Goals'!$A$3:$B$100,2,FALSE)))"),"")</f>
        <v/>
      </c>
      <c r="Z1755" s="46" t="str">
        <f>IFERROR(__xludf.DUMMYFUNCTION("if(V1755="""","""",if($S1755,""Not aligned w/ a specific learning goal."",V1755&amp;"": ""&amp;vlookup(to_text(V1755),'1.Learning-Goals'!$A$3:$B$100,2,FALSE)))"),"")</f>
        <v/>
      </c>
      <c r="AA1755" s="46" t="str">
        <f>IFERROR(__xludf.DUMMYFUNCTION("if(W1755="""","""",if($S1755,""Not aligned w/ a specific learning goal."",W1755&amp;"": ""&amp;vlookup(to_text(W1755),'1.Learning-Goals'!$A$3:$B$100,2,FALSE)))"),"")</f>
        <v/>
      </c>
      <c r="AB1755" s="48"/>
      <c r="AC1755" s="48"/>
      <c r="AD1755" s="48"/>
      <c r="AE1755" s="48"/>
      <c r="AF1755" s="48"/>
      <c r="AG1755" s="48"/>
      <c r="AH1755" s="48"/>
      <c r="AI1755" s="48"/>
    </row>
    <row r="1756" ht="15.75" customHeight="1">
      <c r="A1756" s="41"/>
      <c r="B1756" s="42" t="str">
        <f t="shared" si="1"/>
        <v/>
      </c>
      <c r="C1756" s="52"/>
      <c r="D1756" s="53"/>
      <c r="E1756" s="53"/>
      <c r="F1756" s="52"/>
      <c r="G1756" s="53"/>
      <c r="H1756" s="54"/>
      <c r="I1756" s="53"/>
      <c r="J1756" s="53"/>
      <c r="K1756" s="53"/>
      <c r="L1756" s="53"/>
      <c r="M1756" s="53"/>
      <c r="N1756" s="53"/>
      <c r="O1756" s="52"/>
      <c r="P1756" s="52"/>
      <c r="Q1756" s="52"/>
      <c r="R1756" s="46" t="str">
        <f>IFERROR(__xludf.DUMMYFUNCTION("if(isblank($A1756),"""",REGEXREPLACE($A1756,   "",?(\d),?"",  ""$1""&amp;""-""&amp;$H1756))"),"")</f>
        <v/>
      </c>
      <c r="S1756" s="47" t="b">
        <f t="shared" si="2"/>
        <v>0</v>
      </c>
      <c r="T1756" s="47" t="str">
        <f>IFERROR(__xludf.DUMMYFUNCTION("iferror(split(A1756,"","",TRUE,TRUE),"""")"),"")</f>
        <v/>
      </c>
      <c r="U1756" s="47"/>
      <c r="V1756" s="47"/>
      <c r="W1756" s="47"/>
      <c r="X1756" s="46" t="str">
        <f>IFERROR(__xludf.DUMMYFUNCTION("if(T1756="""","""",if($S1756,""Not aligned w/ a specific learning goal."",T1756&amp;"": ""&amp;vlookup(to_text(T1756),'1.Learning-Goals'!$A$3:$B$100,2,FALSE)))"),"")</f>
        <v/>
      </c>
      <c r="Y1756" s="46" t="str">
        <f>IFERROR(__xludf.DUMMYFUNCTION("if(U1756="""","""",if($S1756,""Not aligned w/ a specific learning goal."",U1756&amp;"": ""&amp;vlookup(to_text(U1756),'1.Learning-Goals'!$A$3:$B$100,2,FALSE)))"),"")</f>
        <v/>
      </c>
      <c r="Z1756" s="46" t="str">
        <f>IFERROR(__xludf.DUMMYFUNCTION("if(V1756="""","""",if($S1756,""Not aligned w/ a specific learning goal."",V1756&amp;"": ""&amp;vlookup(to_text(V1756),'1.Learning-Goals'!$A$3:$B$100,2,FALSE)))"),"")</f>
        <v/>
      </c>
      <c r="AA1756" s="46" t="str">
        <f>IFERROR(__xludf.DUMMYFUNCTION("if(W1756="""","""",if($S1756,""Not aligned w/ a specific learning goal."",W1756&amp;"": ""&amp;vlookup(to_text(W1756),'1.Learning-Goals'!$A$3:$B$100,2,FALSE)))"),"")</f>
        <v/>
      </c>
      <c r="AB1756" s="48"/>
      <c r="AC1756" s="48"/>
      <c r="AD1756" s="48"/>
      <c r="AE1756" s="48"/>
      <c r="AF1756" s="48"/>
      <c r="AG1756" s="48"/>
      <c r="AH1756" s="48"/>
      <c r="AI1756" s="48"/>
    </row>
    <row r="1757" ht="15.75" customHeight="1">
      <c r="A1757" s="41"/>
      <c r="B1757" s="42" t="str">
        <f t="shared" si="1"/>
        <v/>
      </c>
      <c r="C1757" s="52"/>
      <c r="D1757" s="53"/>
      <c r="E1757" s="53"/>
      <c r="F1757" s="52"/>
      <c r="G1757" s="53"/>
      <c r="H1757" s="54"/>
      <c r="I1757" s="53"/>
      <c r="J1757" s="53"/>
      <c r="K1757" s="53"/>
      <c r="L1757" s="53"/>
      <c r="M1757" s="53"/>
      <c r="N1757" s="53"/>
      <c r="O1757" s="52"/>
      <c r="P1757" s="52"/>
      <c r="Q1757" s="52"/>
      <c r="R1757" s="46" t="str">
        <f>IFERROR(__xludf.DUMMYFUNCTION("if(isblank($A1757),"""",REGEXREPLACE($A1757,   "",?(\d),?"",  ""$1""&amp;""-""&amp;$H1757))"),"")</f>
        <v/>
      </c>
      <c r="S1757" s="47" t="b">
        <f t="shared" si="2"/>
        <v>0</v>
      </c>
      <c r="T1757" s="47" t="str">
        <f>IFERROR(__xludf.DUMMYFUNCTION("iferror(split(A1757,"","",TRUE,TRUE),"""")"),"")</f>
        <v/>
      </c>
      <c r="U1757" s="47"/>
      <c r="V1757" s="47"/>
      <c r="W1757" s="47"/>
      <c r="X1757" s="46" t="str">
        <f>IFERROR(__xludf.DUMMYFUNCTION("if(T1757="""","""",if($S1757,""Not aligned w/ a specific learning goal."",T1757&amp;"": ""&amp;vlookup(to_text(T1757),'1.Learning-Goals'!$A$3:$B$100,2,FALSE)))"),"")</f>
        <v/>
      </c>
      <c r="Y1757" s="46" t="str">
        <f>IFERROR(__xludf.DUMMYFUNCTION("if(U1757="""","""",if($S1757,""Not aligned w/ a specific learning goal."",U1757&amp;"": ""&amp;vlookup(to_text(U1757),'1.Learning-Goals'!$A$3:$B$100,2,FALSE)))"),"")</f>
        <v/>
      </c>
      <c r="Z1757" s="46" t="str">
        <f>IFERROR(__xludf.DUMMYFUNCTION("if(V1757="""","""",if($S1757,""Not aligned w/ a specific learning goal."",V1757&amp;"": ""&amp;vlookup(to_text(V1757),'1.Learning-Goals'!$A$3:$B$100,2,FALSE)))"),"")</f>
        <v/>
      </c>
      <c r="AA1757" s="46" t="str">
        <f>IFERROR(__xludf.DUMMYFUNCTION("if(W1757="""","""",if($S1757,""Not aligned w/ a specific learning goal."",W1757&amp;"": ""&amp;vlookup(to_text(W1757),'1.Learning-Goals'!$A$3:$B$100,2,FALSE)))"),"")</f>
        <v/>
      </c>
      <c r="AB1757" s="48"/>
      <c r="AC1757" s="48"/>
      <c r="AD1757" s="48"/>
      <c r="AE1757" s="48"/>
      <c r="AF1757" s="48"/>
      <c r="AG1757" s="48"/>
      <c r="AH1757" s="48"/>
      <c r="AI1757" s="48"/>
    </row>
    <row r="1758" ht="15.75" customHeight="1">
      <c r="A1758" s="41"/>
      <c r="B1758" s="42" t="str">
        <f t="shared" si="1"/>
        <v/>
      </c>
      <c r="C1758" s="52"/>
      <c r="D1758" s="53"/>
      <c r="E1758" s="53"/>
      <c r="F1758" s="52"/>
      <c r="G1758" s="53"/>
      <c r="H1758" s="54"/>
      <c r="I1758" s="53"/>
      <c r="J1758" s="53"/>
      <c r="K1758" s="53"/>
      <c r="L1758" s="53"/>
      <c r="M1758" s="53"/>
      <c r="N1758" s="53"/>
      <c r="O1758" s="52"/>
      <c r="P1758" s="52"/>
      <c r="Q1758" s="52"/>
      <c r="R1758" s="46" t="str">
        <f>IFERROR(__xludf.DUMMYFUNCTION("if(isblank($A1758),"""",REGEXREPLACE($A1758,   "",?(\d),?"",  ""$1""&amp;""-""&amp;$H1758))"),"")</f>
        <v/>
      </c>
      <c r="S1758" s="47" t="b">
        <f t="shared" si="2"/>
        <v>0</v>
      </c>
      <c r="T1758" s="47" t="str">
        <f>IFERROR(__xludf.DUMMYFUNCTION("iferror(split(A1758,"","",TRUE,TRUE),"""")"),"")</f>
        <v/>
      </c>
      <c r="U1758" s="47"/>
      <c r="V1758" s="47"/>
      <c r="W1758" s="47"/>
      <c r="X1758" s="46" t="str">
        <f>IFERROR(__xludf.DUMMYFUNCTION("if(T1758="""","""",if($S1758,""Not aligned w/ a specific learning goal."",T1758&amp;"": ""&amp;vlookup(to_text(T1758),'1.Learning-Goals'!$A$3:$B$100,2,FALSE)))"),"")</f>
        <v/>
      </c>
      <c r="Y1758" s="46" t="str">
        <f>IFERROR(__xludf.DUMMYFUNCTION("if(U1758="""","""",if($S1758,""Not aligned w/ a specific learning goal."",U1758&amp;"": ""&amp;vlookup(to_text(U1758),'1.Learning-Goals'!$A$3:$B$100,2,FALSE)))"),"")</f>
        <v/>
      </c>
      <c r="Z1758" s="46" t="str">
        <f>IFERROR(__xludf.DUMMYFUNCTION("if(V1758="""","""",if($S1758,""Not aligned w/ a specific learning goal."",V1758&amp;"": ""&amp;vlookup(to_text(V1758),'1.Learning-Goals'!$A$3:$B$100,2,FALSE)))"),"")</f>
        <v/>
      </c>
      <c r="AA1758" s="46" t="str">
        <f>IFERROR(__xludf.DUMMYFUNCTION("if(W1758="""","""",if($S1758,""Not aligned w/ a specific learning goal."",W1758&amp;"": ""&amp;vlookup(to_text(W1758),'1.Learning-Goals'!$A$3:$B$100,2,FALSE)))"),"")</f>
        <v/>
      </c>
      <c r="AB1758" s="48"/>
      <c r="AC1758" s="48"/>
      <c r="AD1758" s="48"/>
      <c r="AE1758" s="48"/>
      <c r="AF1758" s="48"/>
      <c r="AG1758" s="48"/>
      <c r="AH1758" s="48"/>
      <c r="AI1758" s="48"/>
    </row>
    <row r="1759" ht="15.75" customHeight="1">
      <c r="A1759" s="41"/>
      <c r="B1759" s="42" t="str">
        <f t="shared" si="1"/>
        <v/>
      </c>
      <c r="C1759" s="52"/>
      <c r="D1759" s="53"/>
      <c r="E1759" s="53"/>
      <c r="F1759" s="52"/>
      <c r="G1759" s="53"/>
      <c r="H1759" s="54"/>
      <c r="I1759" s="53"/>
      <c r="J1759" s="53"/>
      <c r="K1759" s="53"/>
      <c r="L1759" s="53"/>
      <c r="M1759" s="53"/>
      <c r="N1759" s="53"/>
      <c r="O1759" s="52"/>
      <c r="P1759" s="52"/>
      <c r="Q1759" s="52"/>
      <c r="R1759" s="46" t="str">
        <f>IFERROR(__xludf.DUMMYFUNCTION("if(isblank($A1759),"""",REGEXREPLACE($A1759,   "",?(\d),?"",  ""$1""&amp;""-""&amp;$H1759))"),"")</f>
        <v/>
      </c>
      <c r="S1759" s="47" t="b">
        <f t="shared" si="2"/>
        <v>0</v>
      </c>
      <c r="T1759" s="47" t="str">
        <f>IFERROR(__xludf.DUMMYFUNCTION("iferror(split(A1759,"","",TRUE,TRUE),"""")"),"")</f>
        <v/>
      </c>
      <c r="U1759" s="47"/>
      <c r="V1759" s="47"/>
      <c r="W1759" s="47"/>
      <c r="X1759" s="46" t="str">
        <f>IFERROR(__xludf.DUMMYFUNCTION("if(T1759="""","""",if($S1759,""Not aligned w/ a specific learning goal."",T1759&amp;"": ""&amp;vlookup(to_text(T1759),'1.Learning-Goals'!$A$3:$B$100,2,FALSE)))"),"")</f>
        <v/>
      </c>
      <c r="Y1759" s="46" t="str">
        <f>IFERROR(__xludf.DUMMYFUNCTION("if(U1759="""","""",if($S1759,""Not aligned w/ a specific learning goal."",U1759&amp;"": ""&amp;vlookup(to_text(U1759),'1.Learning-Goals'!$A$3:$B$100,2,FALSE)))"),"")</f>
        <v/>
      </c>
      <c r="Z1759" s="46" t="str">
        <f>IFERROR(__xludf.DUMMYFUNCTION("if(V1759="""","""",if($S1759,""Not aligned w/ a specific learning goal."",V1759&amp;"": ""&amp;vlookup(to_text(V1759),'1.Learning-Goals'!$A$3:$B$100,2,FALSE)))"),"")</f>
        <v/>
      </c>
      <c r="AA1759" s="46" t="str">
        <f>IFERROR(__xludf.DUMMYFUNCTION("if(W1759="""","""",if($S1759,""Not aligned w/ a specific learning goal."",W1759&amp;"": ""&amp;vlookup(to_text(W1759),'1.Learning-Goals'!$A$3:$B$100,2,FALSE)))"),"")</f>
        <v/>
      </c>
      <c r="AB1759" s="48"/>
      <c r="AC1759" s="48"/>
      <c r="AD1759" s="48"/>
      <c r="AE1759" s="48"/>
      <c r="AF1759" s="48"/>
      <c r="AG1759" s="48"/>
      <c r="AH1759" s="48"/>
      <c r="AI1759" s="48"/>
    </row>
    <row r="1760" ht="15.75" customHeight="1">
      <c r="A1760" s="41"/>
      <c r="B1760" s="42" t="str">
        <f t="shared" si="1"/>
        <v/>
      </c>
      <c r="C1760" s="52"/>
      <c r="D1760" s="53"/>
      <c r="E1760" s="53"/>
      <c r="F1760" s="52"/>
      <c r="G1760" s="53"/>
      <c r="H1760" s="54"/>
      <c r="I1760" s="53"/>
      <c r="J1760" s="53"/>
      <c r="K1760" s="53"/>
      <c r="L1760" s="53"/>
      <c r="M1760" s="53"/>
      <c r="N1760" s="53"/>
      <c r="O1760" s="52"/>
      <c r="P1760" s="52"/>
      <c r="Q1760" s="52"/>
      <c r="R1760" s="46" t="str">
        <f>IFERROR(__xludf.DUMMYFUNCTION("if(isblank($A1760),"""",REGEXREPLACE($A1760,   "",?(\d),?"",  ""$1""&amp;""-""&amp;$H1760))"),"")</f>
        <v/>
      </c>
      <c r="S1760" s="47" t="b">
        <f t="shared" si="2"/>
        <v>0</v>
      </c>
      <c r="T1760" s="47" t="str">
        <f>IFERROR(__xludf.DUMMYFUNCTION("iferror(split(A1760,"","",TRUE,TRUE),"""")"),"")</f>
        <v/>
      </c>
      <c r="U1760" s="47"/>
      <c r="V1760" s="47"/>
      <c r="W1760" s="47"/>
      <c r="X1760" s="46" t="str">
        <f>IFERROR(__xludf.DUMMYFUNCTION("if(T1760="""","""",if($S1760,""Not aligned w/ a specific learning goal."",T1760&amp;"": ""&amp;vlookup(to_text(T1760),'1.Learning-Goals'!$A$3:$B$100,2,FALSE)))"),"")</f>
        <v/>
      </c>
      <c r="Y1760" s="46" t="str">
        <f>IFERROR(__xludf.DUMMYFUNCTION("if(U1760="""","""",if($S1760,""Not aligned w/ a specific learning goal."",U1760&amp;"": ""&amp;vlookup(to_text(U1760),'1.Learning-Goals'!$A$3:$B$100,2,FALSE)))"),"")</f>
        <v/>
      </c>
      <c r="Z1760" s="46" t="str">
        <f>IFERROR(__xludf.DUMMYFUNCTION("if(V1760="""","""",if($S1760,""Not aligned w/ a specific learning goal."",V1760&amp;"": ""&amp;vlookup(to_text(V1760),'1.Learning-Goals'!$A$3:$B$100,2,FALSE)))"),"")</f>
        <v/>
      </c>
      <c r="AA1760" s="46" t="str">
        <f>IFERROR(__xludf.DUMMYFUNCTION("if(W1760="""","""",if($S1760,""Not aligned w/ a specific learning goal."",W1760&amp;"": ""&amp;vlookup(to_text(W1760),'1.Learning-Goals'!$A$3:$B$100,2,FALSE)))"),"")</f>
        <v/>
      </c>
      <c r="AB1760" s="48"/>
      <c r="AC1760" s="48"/>
      <c r="AD1760" s="48"/>
      <c r="AE1760" s="48"/>
      <c r="AF1760" s="48"/>
      <c r="AG1760" s="48"/>
      <c r="AH1760" s="48"/>
      <c r="AI1760" s="48"/>
    </row>
    <row r="1761" ht="15.75" customHeight="1">
      <c r="A1761" s="41"/>
      <c r="B1761" s="42" t="str">
        <f t="shared" si="1"/>
        <v/>
      </c>
      <c r="C1761" s="52"/>
      <c r="D1761" s="53"/>
      <c r="E1761" s="53"/>
      <c r="F1761" s="52"/>
      <c r="G1761" s="53"/>
      <c r="H1761" s="54"/>
      <c r="I1761" s="53"/>
      <c r="J1761" s="53"/>
      <c r="K1761" s="53"/>
      <c r="L1761" s="53"/>
      <c r="M1761" s="53"/>
      <c r="N1761" s="53"/>
      <c r="O1761" s="52"/>
      <c r="P1761" s="52"/>
      <c r="Q1761" s="52"/>
      <c r="R1761" s="46" t="str">
        <f>IFERROR(__xludf.DUMMYFUNCTION("if(isblank($A1761),"""",REGEXREPLACE($A1761,   "",?(\d),?"",  ""$1""&amp;""-""&amp;$H1761))"),"")</f>
        <v/>
      </c>
      <c r="S1761" s="47" t="b">
        <f t="shared" si="2"/>
        <v>0</v>
      </c>
      <c r="T1761" s="47" t="str">
        <f>IFERROR(__xludf.DUMMYFUNCTION("iferror(split(A1761,"","",TRUE,TRUE),"""")"),"")</f>
        <v/>
      </c>
      <c r="U1761" s="47"/>
      <c r="V1761" s="47"/>
      <c r="W1761" s="47"/>
      <c r="X1761" s="46" t="str">
        <f>IFERROR(__xludf.DUMMYFUNCTION("if(T1761="""","""",if($S1761,""Not aligned w/ a specific learning goal."",T1761&amp;"": ""&amp;vlookup(to_text(T1761),'1.Learning-Goals'!$A$3:$B$100,2,FALSE)))"),"")</f>
        <v/>
      </c>
      <c r="Y1761" s="46" t="str">
        <f>IFERROR(__xludf.DUMMYFUNCTION("if(U1761="""","""",if($S1761,""Not aligned w/ a specific learning goal."",U1761&amp;"": ""&amp;vlookup(to_text(U1761),'1.Learning-Goals'!$A$3:$B$100,2,FALSE)))"),"")</f>
        <v/>
      </c>
      <c r="Z1761" s="46" t="str">
        <f>IFERROR(__xludf.DUMMYFUNCTION("if(V1761="""","""",if($S1761,""Not aligned w/ a specific learning goal."",V1761&amp;"": ""&amp;vlookup(to_text(V1761),'1.Learning-Goals'!$A$3:$B$100,2,FALSE)))"),"")</f>
        <v/>
      </c>
      <c r="AA1761" s="46" t="str">
        <f>IFERROR(__xludf.DUMMYFUNCTION("if(W1761="""","""",if($S1761,""Not aligned w/ a specific learning goal."",W1761&amp;"": ""&amp;vlookup(to_text(W1761),'1.Learning-Goals'!$A$3:$B$100,2,FALSE)))"),"")</f>
        <v/>
      </c>
      <c r="AB1761" s="48"/>
      <c r="AC1761" s="48"/>
      <c r="AD1761" s="48"/>
      <c r="AE1761" s="48"/>
      <c r="AF1761" s="48"/>
      <c r="AG1761" s="48"/>
      <c r="AH1761" s="48"/>
      <c r="AI1761" s="48"/>
    </row>
    <row r="1762" ht="15.75" customHeight="1">
      <c r="A1762" s="41"/>
      <c r="B1762" s="42" t="str">
        <f t="shared" si="1"/>
        <v/>
      </c>
      <c r="C1762" s="52"/>
      <c r="D1762" s="53"/>
      <c r="E1762" s="53"/>
      <c r="F1762" s="52"/>
      <c r="G1762" s="53"/>
      <c r="H1762" s="54"/>
      <c r="I1762" s="53"/>
      <c r="J1762" s="53"/>
      <c r="K1762" s="53"/>
      <c r="L1762" s="53"/>
      <c r="M1762" s="53"/>
      <c r="N1762" s="53"/>
      <c r="O1762" s="52"/>
      <c r="P1762" s="52"/>
      <c r="Q1762" s="52"/>
      <c r="R1762" s="46" t="str">
        <f>IFERROR(__xludf.DUMMYFUNCTION("if(isblank($A1762),"""",REGEXREPLACE($A1762,   "",?(\d),?"",  ""$1""&amp;""-""&amp;$H1762))"),"")</f>
        <v/>
      </c>
      <c r="S1762" s="47" t="b">
        <f t="shared" si="2"/>
        <v>0</v>
      </c>
      <c r="T1762" s="47" t="str">
        <f>IFERROR(__xludf.DUMMYFUNCTION("iferror(split(A1762,"","",TRUE,TRUE),"""")"),"")</f>
        <v/>
      </c>
      <c r="U1762" s="47"/>
      <c r="V1762" s="47"/>
      <c r="W1762" s="47"/>
      <c r="X1762" s="46" t="str">
        <f>IFERROR(__xludf.DUMMYFUNCTION("if(T1762="""","""",if($S1762,""Not aligned w/ a specific learning goal."",T1762&amp;"": ""&amp;vlookup(to_text(T1762),'1.Learning-Goals'!$A$3:$B$100,2,FALSE)))"),"")</f>
        <v/>
      </c>
      <c r="Y1762" s="46" t="str">
        <f>IFERROR(__xludf.DUMMYFUNCTION("if(U1762="""","""",if($S1762,""Not aligned w/ a specific learning goal."",U1762&amp;"": ""&amp;vlookup(to_text(U1762),'1.Learning-Goals'!$A$3:$B$100,2,FALSE)))"),"")</f>
        <v/>
      </c>
      <c r="Z1762" s="46" t="str">
        <f>IFERROR(__xludf.DUMMYFUNCTION("if(V1762="""","""",if($S1762,""Not aligned w/ a specific learning goal."",V1762&amp;"": ""&amp;vlookup(to_text(V1762),'1.Learning-Goals'!$A$3:$B$100,2,FALSE)))"),"")</f>
        <v/>
      </c>
      <c r="AA1762" s="46" t="str">
        <f>IFERROR(__xludf.DUMMYFUNCTION("if(W1762="""","""",if($S1762,""Not aligned w/ a specific learning goal."",W1762&amp;"": ""&amp;vlookup(to_text(W1762),'1.Learning-Goals'!$A$3:$B$100,2,FALSE)))"),"")</f>
        <v/>
      </c>
      <c r="AB1762" s="48"/>
      <c r="AC1762" s="48"/>
      <c r="AD1762" s="48"/>
      <c r="AE1762" s="48"/>
      <c r="AF1762" s="48"/>
      <c r="AG1762" s="48"/>
      <c r="AH1762" s="48"/>
      <c r="AI1762" s="48"/>
    </row>
    <row r="1763" ht="15.75" customHeight="1">
      <c r="A1763" s="41"/>
      <c r="B1763" s="42" t="str">
        <f t="shared" si="1"/>
        <v/>
      </c>
      <c r="C1763" s="52"/>
      <c r="D1763" s="53"/>
      <c r="E1763" s="53"/>
      <c r="F1763" s="52"/>
      <c r="G1763" s="53"/>
      <c r="H1763" s="54"/>
      <c r="I1763" s="53"/>
      <c r="J1763" s="53"/>
      <c r="K1763" s="53"/>
      <c r="L1763" s="53"/>
      <c r="M1763" s="53"/>
      <c r="N1763" s="53"/>
      <c r="O1763" s="52"/>
      <c r="P1763" s="52"/>
      <c r="Q1763" s="52"/>
      <c r="R1763" s="46" t="str">
        <f>IFERROR(__xludf.DUMMYFUNCTION("if(isblank($A1763),"""",REGEXREPLACE($A1763,   "",?(\d),?"",  ""$1""&amp;""-""&amp;$H1763))"),"")</f>
        <v/>
      </c>
      <c r="S1763" s="47" t="b">
        <f t="shared" si="2"/>
        <v>0</v>
      </c>
      <c r="T1763" s="47" t="str">
        <f>IFERROR(__xludf.DUMMYFUNCTION("iferror(split(A1763,"","",TRUE,TRUE),"""")"),"")</f>
        <v/>
      </c>
      <c r="U1763" s="47"/>
      <c r="V1763" s="47"/>
      <c r="W1763" s="47"/>
      <c r="X1763" s="46" t="str">
        <f>IFERROR(__xludf.DUMMYFUNCTION("if(T1763="""","""",if($S1763,""Not aligned w/ a specific learning goal."",T1763&amp;"": ""&amp;vlookup(to_text(T1763),'1.Learning-Goals'!$A$3:$B$100,2,FALSE)))"),"")</f>
        <v/>
      </c>
      <c r="Y1763" s="46" t="str">
        <f>IFERROR(__xludf.DUMMYFUNCTION("if(U1763="""","""",if($S1763,""Not aligned w/ a specific learning goal."",U1763&amp;"": ""&amp;vlookup(to_text(U1763),'1.Learning-Goals'!$A$3:$B$100,2,FALSE)))"),"")</f>
        <v/>
      </c>
      <c r="Z1763" s="46" t="str">
        <f>IFERROR(__xludf.DUMMYFUNCTION("if(V1763="""","""",if($S1763,""Not aligned w/ a specific learning goal."",V1763&amp;"": ""&amp;vlookup(to_text(V1763),'1.Learning-Goals'!$A$3:$B$100,2,FALSE)))"),"")</f>
        <v/>
      </c>
      <c r="AA1763" s="46" t="str">
        <f>IFERROR(__xludf.DUMMYFUNCTION("if(W1763="""","""",if($S1763,""Not aligned w/ a specific learning goal."",W1763&amp;"": ""&amp;vlookup(to_text(W1763),'1.Learning-Goals'!$A$3:$B$100,2,FALSE)))"),"")</f>
        <v/>
      </c>
      <c r="AB1763" s="48"/>
      <c r="AC1763" s="48"/>
      <c r="AD1763" s="48"/>
      <c r="AE1763" s="48"/>
      <c r="AF1763" s="48"/>
      <c r="AG1763" s="48"/>
      <c r="AH1763" s="48"/>
      <c r="AI1763" s="48"/>
    </row>
    <row r="1764" ht="15.75" customHeight="1">
      <c r="A1764" s="41"/>
      <c r="B1764" s="42" t="str">
        <f t="shared" si="1"/>
        <v/>
      </c>
      <c r="C1764" s="52"/>
      <c r="D1764" s="53"/>
      <c r="E1764" s="53"/>
      <c r="F1764" s="52"/>
      <c r="G1764" s="53"/>
      <c r="H1764" s="54"/>
      <c r="I1764" s="53"/>
      <c r="J1764" s="53"/>
      <c r="K1764" s="53"/>
      <c r="L1764" s="53"/>
      <c r="M1764" s="53"/>
      <c r="N1764" s="53"/>
      <c r="O1764" s="52"/>
      <c r="P1764" s="52"/>
      <c r="Q1764" s="52"/>
      <c r="R1764" s="46" t="str">
        <f>IFERROR(__xludf.DUMMYFUNCTION("if(isblank($A1764),"""",REGEXREPLACE($A1764,   "",?(\d),?"",  ""$1""&amp;""-""&amp;$H1764))"),"")</f>
        <v/>
      </c>
      <c r="S1764" s="47" t="b">
        <f t="shared" si="2"/>
        <v>0</v>
      </c>
      <c r="T1764" s="47" t="str">
        <f>IFERROR(__xludf.DUMMYFUNCTION("iferror(split(A1764,"","",TRUE,TRUE),"""")"),"")</f>
        <v/>
      </c>
      <c r="U1764" s="47"/>
      <c r="V1764" s="47"/>
      <c r="W1764" s="47"/>
      <c r="X1764" s="46" t="str">
        <f>IFERROR(__xludf.DUMMYFUNCTION("if(T1764="""","""",if($S1764,""Not aligned w/ a specific learning goal."",T1764&amp;"": ""&amp;vlookup(to_text(T1764),'1.Learning-Goals'!$A$3:$B$100,2,FALSE)))"),"")</f>
        <v/>
      </c>
      <c r="Y1764" s="46" t="str">
        <f>IFERROR(__xludf.DUMMYFUNCTION("if(U1764="""","""",if($S1764,""Not aligned w/ a specific learning goal."",U1764&amp;"": ""&amp;vlookup(to_text(U1764),'1.Learning-Goals'!$A$3:$B$100,2,FALSE)))"),"")</f>
        <v/>
      </c>
      <c r="Z1764" s="46" t="str">
        <f>IFERROR(__xludf.DUMMYFUNCTION("if(V1764="""","""",if($S1764,""Not aligned w/ a specific learning goal."",V1764&amp;"": ""&amp;vlookup(to_text(V1764),'1.Learning-Goals'!$A$3:$B$100,2,FALSE)))"),"")</f>
        <v/>
      </c>
      <c r="AA1764" s="46" t="str">
        <f>IFERROR(__xludf.DUMMYFUNCTION("if(W1764="""","""",if($S1764,""Not aligned w/ a specific learning goal."",W1764&amp;"": ""&amp;vlookup(to_text(W1764),'1.Learning-Goals'!$A$3:$B$100,2,FALSE)))"),"")</f>
        <v/>
      </c>
      <c r="AB1764" s="48"/>
      <c r="AC1764" s="48"/>
      <c r="AD1764" s="48"/>
      <c r="AE1764" s="48"/>
      <c r="AF1764" s="48"/>
      <c r="AG1764" s="48"/>
      <c r="AH1764" s="48"/>
      <c r="AI1764" s="48"/>
    </row>
    <row r="1765" ht="15.75" customHeight="1">
      <c r="A1765" s="41"/>
      <c r="B1765" s="42" t="str">
        <f t="shared" si="1"/>
        <v/>
      </c>
      <c r="C1765" s="52"/>
      <c r="D1765" s="53"/>
      <c r="E1765" s="53"/>
      <c r="F1765" s="52"/>
      <c r="G1765" s="53"/>
      <c r="H1765" s="54"/>
      <c r="I1765" s="53"/>
      <c r="J1765" s="53"/>
      <c r="K1765" s="53"/>
      <c r="L1765" s="53"/>
      <c r="M1765" s="53"/>
      <c r="N1765" s="53"/>
      <c r="O1765" s="52"/>
      <c r="P1765" s="52"/>
      <c r="Q1765" s="52"/>
      <c r="R1765" s="46" t="str">
        <f>IFERROR(__xludf.DUMMYFUNCTION("if(isblank($A1765),"""",REGEXREPLACE($A1765,   "",?(\d),?"",  ""$1""&amp;""-""&amp;$H1765))"),"")</f>
        <v/>
      </c>
      <c r="S1765" s="47" t="b">
        <f t="shared" si="2"/>
        <v>0</v>
      </c>
      <c r="T1765" s="47" t="str">
        <f>IFERROR(__xludf.DUMMYFUNCTION("iferror(split(A1765,"","",TRUE,TRUE),"""")"),"")</f>
        <v/>
      </c>
      <c r="U1765" s="47"/>
      <c r="V1765" s="47"/>
      <c r="W1765" s="47"/>
      <c r="X1765" s="46" t="str">
        <f>IFERROR(__xludf.DUMMYFUNCTION("if(T1765="""","""",if($S1765,""Not aligned w/ a specific learning goal."",T1765&amp;"": ""&amp;vlookup(to_text(T1765),'1.Learning-Goals'!$A$3:$B$100,2,FALSE)))"),"")</f>
        <v/>
      </c>
      <c r="Y1765" s="46" t="str">
        <f>IFERROR(__xludf.DUMMYFUNCTION("if(U1765="""","""",if($S1765,""Not aligned w/ a specific learning goal."",U1765&amp;"": ""&amp;vlookup(to_text(U1765),'1.Learning-Goals'!$A$3:$B$100,2,FALSE)))"),"")</f>
        <v/>
      </c>
      <c r="Z1765" s="46" t="str">
        <f>IFERROR(__xludf.DUMMYFUNCTION("if(V1765="""","""",if($S1765,""Not aligned w/ a specific learning goal."",V1765&amp;"": ""&amp;vlookup(to_text(V1765),'1.Learning-Goals'!$A$3:$B$100,2,FALSE)))"),"")</f>
        <v/>
      </c>
      <c r="AA1765" s="46" t="str">
        <f>IFERROR(__xludf.DUMMYFUNCTION("if(W1765="""","""",if($S1765,""Not aligned w/ a specific learning goal."",W1765&amp;"": ""&amp;vlookup(to_text(W1765),'1.Learning-Goals'!$A$3:$B$100,2,FALSE)))"),"")</f>
        <v/>
      </c>
      <c r="AB1765" s="48"/>
      <c r="AC1765" s="48"/>
      <c r="AD1765" s="48"/>
      <c r="AE1765" s="48"/>
      <c r="AF1765" s="48"/>
      <c r="AG1765" s="48"/>
      <c r="AH1765" s="48"/>
      <c r="AI1765" s="48"/>
    </row>
    <row r="1766" ht="15.75" customHeight="1">
      <c r="A1766" s="41"/>
      <c r="B1766" s="42" t="str">
        <f t="shared" si="1"/>
        <v/>
      </c>
      <c r="C1766" s="52"/>
      <c r="D1766" s="53"/>
      <c r="E1766" s="53"/>
      <c r="F1766" s="52"/>
      <c r="G1766" s="53"/>
      <c r="H1766" s="54"/>
      <c r="I1766" s="53"/>
      <c r="J1766" s="53"/>
      <c r="K1766" s="53"/>
      <c r="L1766" s="53"/>
      <c r="M1766" s="53"/>
      <c r="N1766" s="53"/>
      <c r="O1766" s="52"/>
      <c r="P1766" s="52"/>
      <c r="Q1766" s="52"/>
      <c r="R1766" s="46" t="str">
        <f>IFERROR(__xludf.DUMMYFUNCTION("if(isblank($A1766),"""",REGEXREPLACE($A1766,   "",?(\d),?"",  ""$1""&amp;""-""&amp;$H1766))"),"")</f>
        <v/>
      </c>
      <c r="S1766" s="47" t="b">
        <f t="shared" si="2"/>
        <v>0</v>
      </c>
      <c r="T1766" s="47" t="str">
        <f>IFERROR(__xludf.DUMMYFUNCTION("iferror(split(A1766,"","",TRUE,TRUE),"""")"),"")</f>
        <v/>
      </c>
      <c r="U1766" s="47"/>
      <c r="V1766" s="47"/>
      <c r="W1766" s="47"/>
      <c r="X1766" s="46" t="str">
        <f>IFERROR(__xludf.DUMMYFUNCTION("if(T1766="""","""",if($S1766,""Not aligned w/ a specific learning goal."",T1766&amp;"": ""&amp;vlookup(to_text(T1766),'1.Learning-Goals'!$A$3:$B$100,2,FALSE)))"),"")</f>
        <v/>
      </c>
      <c r="Y1766" s="46" t="str">
        <f>IFERROR(__xludf.DUMMYFUNCTION("if(U1766="""","""",if($S1766,""Not aligned w/ a specific learning goal."",U1766&amp;"": ""&amp;vlookup(to_text(U1766),'1.Learning-Goals'!$A$3:$B$100,2,FALSE)))"),"")</f>
        <v/>
      </c>
      <c r="Z1766" s="46" t="str">
        <f>IFERROR(__xludf.DUMMYFUNCTION("if(V1766="""","""",if($S1766,""Not aligned w/ a specific learning goal."",V1766&amp;"": ""&amp;vlookup(to_text(V1766),'1.Learning-Goals'!$A$3:$B$100,2,FALSE)))"),"")</f>
        <v/>
      </c>
      <c r="AA1766" s="46" t="str">
        <f>IFERROR(__xludf.DUMMYFUNCTION("if(W1766="""","""",if($S1766,""Not aligned w/ a specific learning goal."",W1766&amp;"": ""&amp;vlookup(to_text(W1766),'1.Learning-Goals'!$A$3:$B$100,2,FALSE)))"),"")</f>
        <v/>
      </c>
      <c r="AB1766" s="48"/>
      <c r="AC1766" s="48"/>
      <c r="AD1766" s="48"/>
      <c r="AE1766" s="48"/>
      <c r="AF1766" s="48"/>
      <c r="AG1766" s="48"/>
      <c r="AH1766" s="48"/>
      <c r="AI1766" s="48"/>
    </row>
    <row r="1767" ht="15.75" customHeight="1">
      <c r="A1767" s="41"/>
      <c r="B1767" s="42" t="str">
        <f t="shared" si="1"/>
        <v/>
      </c>
      <c r="C1767" s="52"/>
      <c r="D1767" s="53"/>
      <c r="E1767" s="53"/>
      <c r="F1767" s="52"/>
      <c r="G1767" s="53"/>
      <c r="H1767" s="54"/>
      <c r="I1767" s="53"/>
      <c r="J1767" s="53"/>
      <c r="K1767" s="53"/>
      <c r="L1767" s="53"/>
      <c r="M1767" s="53"/>
      <c r="N1767" s="53"/>
      <c r="O1767" s="52"/>
      <c r="P1767" s="52"/>
      <c r="Q1767" s="52"/>
      <c r="R1767" s="46" t="str">
        <f>IFERROR(__xludf.DUMMYFUNCTION("if(isblank($A1767),"""",REGEXREPLACE($A1767,   "",?(\d),?"",  ""$1""&amp;""-""&amp;$H1767))"),"")</f>
        <v/>
      </c>
      <c r="S1767" s="47" t="b">
        <f t="shared" si="2"/>
        <v>0</v>
      </c>
      <c r="T1767" s="47" t="str">
        <f>IFERROR(__xludf.DUMMYFUNCTION("iferror(split(A1767,"","",TRUE,TRUE),"""")"),"")</f>
        <v/>
      </c>
      <c r="U1767" s="47"/>
      <c r="V1767" s="47"/>
      <c r="W1767" s="47"/>
      <c r="X1767" s="46" t="str">
        <f>IFERROR(__xludf.DUMMYFUNCTION("if(T1767="""","""",if($S1767,""Not aligned w/ a specific learning goal."",T1767&amp;"": ""&amp;vlookup(to_text(T1767),'1.Learning-Goals'!$A$3:$B$100,2,FALSE)))"),"")</f>
        <v/>
      </c>
      <c r="Y1767" s="46" t="str">
        <f>IFERROR(__xludf.DUMMYFUNCTION("if(U1767="""","""",if($S1767,""Not aligned w/ a specific learning goal."",U1767&amp;"": ""&amp;vlookup(to_text(U1767),'1.Learning-Goals'!$A$3:$B$100,2,FALSE)))"),"")</f>
        <v/>
      </c>
      <c r="Z1767" s="46" t="str">
        <f>IFERROR(__xludf.DUMMYFUNCTION("if(V1767="""","""",if($S1767,""Not aligned w/ a specific learning goal."",V1767&amp;"": ""&amp;vlookup(to_text(V1767),'1.Learning-Goals'!$A$3:$B$100,2,FALSE)))"),"")</f>
        <v/>
      </c>
      <c r="AA1767" s="46" t="str">
        <f>IFERROR(__xludf.DUMMYFUNCTION("if(W1767="""","""",if($S1767,""Not aligned w/ a specific learning goal."",W1767&amp;"": ""&amp;vlookup(to_text(W1767),'1.Learning-Goals'!$A$3:$B$100,2,FALSE)))"),"")</f>
        <v/>
      </c>
      <c r="AB1767" s="48"/>
      <c r="AC1767" s="48"/>
      <c r="AD1767" s="48"/>
      <c r="AE1767" s="48"/>
      <c r="AF1767" s="48"/>
      <c r="AG1767" s="48"/>
      <c r="AH1767" s="48"/>
      <c r="AI1767" s="48"/>
    </row>
    <row r="1768" ht="15.75" customHeight="1">
      <c r="A1768" s="41"/>
      <c r="B1768" s="42" t="str">
        <f t="shared" si="1"/>
        <v/>
      </c>
      <c r="C1768" s="52"/>
      <c r="D1768" s="53"/>
      <c r="E1768" s="53"/>
      <c r="F1768" s="52"/>
      <c r="G1768" s="53"/>
      <c r="H1768" s="54"/>
      <c r="I1768" s="53"/>
      <c r="J1768" s="53"/>
      <c r="K1768" s="53"/>
      <c r="L1768" s="53"/>
      <c r="M1768" s="53"/>
      <c r="N1768" s="53"/>
      <c r="O1768" s="52"/>
      <c r="P1768" s="52"/>
      <c r="Q1768" s="52"/>
      <c r="R1768" s="46" t="str">
        <f>IFERROR(__xludf.DUMMYFUNCTION("if(isblank($A1768),"""",REGEXREPLACE($A1768,   "",?(\d),?"",  ""$1""&amp;""-""&amp;$H1768))"),"")</f>
        <v/>
      </c>
      <c r="S1768" s="47" t="b">
        <f t="shared" si="2"/>
        <v>0</v>
      </c>
      <c r="T1768" s="47" t="str">
        <f>IFERROR(__xludf.DUMMYFUNCTION("iferror(split(A1768,"","",TRUE,TRUE),"""")"),"")</f>
        <v/>
      </c>
      <c r="U1768" s="47"/>
      <c r="V1768" s="47"/>
      <c r="W1768" s="47"/>
      <c r="X1768" s="46" t="str">
        <f>IFERROR(__xludf.DUMMYFUNCTION("if(T1768="""","""",if($S1768,""Not aligned w/ a specific learning goal."",T1768&amp;"": ""&amp;vlookup(to_text(T1768),'1.Learning-Goals'!$A$3:$B$100,2,FALSE)))"),"")</f>
        <v/>
      </c>
      <c r="Y1768" s="46" t="str">
        <f>IFERROR(__xludf.DUMMYFUNCTION("if(U1768="""","""",if($S1768,""Not aligned w/ a specific learning goal."",U1768&amp;"": ""&amp;vlookup(to_text(U1768),'1.Learning-Goals'!$A$3:$B$100,2,FALSE)))"),"")</f>
        <v/>
      </c>
      <c r="Z1768" s="46" t="str">
        <f>IFERROR(__xludf.DUMMYFUNCTION("if(V1768="""","""",if($S1768,""Not aligned w/ a specific learning goal."",V1768&amp;"": ""&amp;vlookup(to_text(V1768),'1.Learning-Goals'!$A$3:$B$100,2,FALSE)))"),"")</f>
        <v/>
      </c>
      <c r="AA1768" s="46" t="str">
        <f>IFERROR(__xludf.DUMMYFUNCTION("if(W1768="""","""",if($S1768,""Not aligned w/ a specific learning goal."",W1768&amp;"": ""&amp;vlookup(to_text(W1768),'1.Learning-Goals'!$A$3:$B$100,2,FALSE)))"),"")</f>
        <v/>
      </c>
      <c r="AB1768" s="48"/>
      <c r="AC1768" s="48"/>
      <c r="AD1768" s="48"/>
      <c r="AE1768" s="48"/>
      <c r="AF1768" s="48"/>
      <c r="AG1768" s="48"/>
      <c r="AH1768" s="48"/>
      <c r="AI1768" s="48"/>
    </row>
    <row r="1769" ht="15.75" customHeight="1">
      <c r="A1769" s="41"/>
      <c r="B1769" s="42" t="str">
        <f t="shared" si="1"/>
        <v/>
      </c>
      <c r="C1769" s="52"/>
      <c r="D1769" s="53"/>
      <c r="E1769" s="53"/>
      <c r="F1769" s="52"/>
      <c r="G1769" s="53"/>
      <c r="H1769" s="54"/>
      <c r="I1769" s="53"/>
      <c r="J1769" s="53"/>
      <c r="K1769" s="53"/>
      <c r="L1769" s="53"/>
      <c r="M1769" s="53"/>
      <c r="N1769" s="53"/>
      <c r="O1769" s="52"/>
      <c r="P1769" s="52"/>
      <c r="Q1769" s="52"/>
      <c r="R1769" s="46" t="str">
        <f>IFERROR(__xludf.DUMMYFUNCTION("if(isblank($A1769),"""",REGEXREPLACE($A1769,   "",?(\d),?"",  ""$1""&amp;""-""&amp;$H1769))"),"")</f>
        <v/>
      </c>
      <c r="S1769" s="47" t="b">
        <f t="shared" si="2"/>
        <v>0</v>
      </c>
      <c r="T1769" s="47" t="str">
        <f>IFERROR(__xludf.DUMMYFUNCTION("iferror(split(A1769,"","",TRUE,TRUE),"""")"),"")</f>
        <v/>
      </c>
      <c r="U1769" s="47"/>
      <c r="V1769" s="47"/>
      <c r="W1769" s="47"/>
      <c r="X1769" s="46" t="str">
        <f>IFERROR(__xludf.DUMMYFUNCTION("if(T1769="""","""",if($S1769,""Not aligned w/ a specific learning goal."",T1769&amp;"": ""&amp;vlookup(to_text(T1769),'1.Learning-Goals'!$A$3:$B$100,2,FALSE)))"),"")</f>
        <v/>
      </c>
      <c r="Y1769" s="46" t="str">
        <f>IFERROR(__xludf.DUMMYFUNCTION("if(U1769="""","""",if($S1769,""Not aligned w/ a specific learning goal."",U1769&amp;"": ""&amp;vlookup(to_text(U1769),'1.Learning-Goals'!$A$3:$B$100,2,FALSE)))"),"")</f>
        <v/>
      </c>
      <c r="Z1769" s="46" t="str">
        <f>IFERROR(__xludf.DUMMYFUNCTION("if(V1769="""","""",if($S1769,""Not aligned w/ a specific learning goal."",V1769&amp;"": ""&amp;vlookup(to_text(V1769),'1.Learning-Goals'!$A$3:$B$100,2,FALSE)))"),"")</f>
        <v/>
      </c>
      <c r="AA1769" s="46" t="str">
        <f>IFERROR(__xludf.DUMMYFUNCTION("if(W1769="""","""",if($S1769,""Not aligned w/ a specific learning goal."",W1769&amp;"": ""&amp;vlookup(to_text(W1769),'1.Learning-Goals'!$A$3:$B$100,2,FALSE)))"),"")</f>
        <v/>
      </c>
      <c r="AB1769" s="48"/>
      <c r="AC1769" s="48"/>
      <c r="AD1769" s="48"/>
      <c r="AE1769" s="48"/>
      <c r="AF1769" s="48"/>
      <c r="AG1769" s="48"/>
      <c r="AH1769" s="48"/>
      <c r="AI1769" s="48"/>
    </row>
    <row r="1770" ht="15.75" customHeight="1">
      <c r="A1770" s="41"/>
      <c r="B1770" s="42" t="str">
        <f t="shared" si="1"/>
        <v/>
      </c>
      <c r="C1770" s="52"/>
      <c r="D1770" s="53"/>
      <c r="E1770" s="53"/>
      <c r="F1770" s="52"/>
      <c r="G1770" s="53"/>
      <c r="H1770" s="54"/>
      <c r="I1770" s="53"/>
      <c r="J1770" s="53"/>
      <c r="K1770" s="53"/>
      <c r="L1770" s="53"/>
      <c r="M1770" s="53"/>
      <c r="N1770" s="53"/>
      <c r="O1770" s="52"/>
      <c r="P1770" s="52"/>
      <c r="Q1770" s="52"/>
      <c r="R1770" s="46" t="str">
        <f>IFERROR(__xludf.DUMMYFUNCTION("if(isblank($A1770),"""",REGEXREPLACE($A1770,   "",?(\d),?"",  ""$1""&amp;""-""&amp;$H1770))"),"")</f>
        <v/>
      </c>
      <c r="S1770" s="47" t="b">
        <f t="shared" si="2"/>
        <v>0</v>
      </c>
      <c r="T1770" s="47" t="str">
        <f>IFERROR(__xludf.DUMMYFUNCTION("iferror(split(A1770,"","",TRUE,TRUE),"""")"),"")</f>
        <v/>
      </c>
      <c r="U1770" s="47"/>
      <c r="V1770" s="47"/>
      <c r="W1770" s="47"/>
      <c r="X1770" s="46" t="str">
        <f>IFERROR(__xludf.DUMMYFUNCTION("if(T1770="""","""",if($S1770,""Not aligned w/ a specific learning goal."",T1770&amp;"": ""&amp;vlookup(to_text(T1770),'1.Learning-Goals'!$A$3:$B$100,2,FALSE)))"),"")</f>
        <v/>
      </c>
      <c r="Y1770" s="46" t="str">
        <f>IFERROR(__xludf.DUMMYFUNCTION("if(U1770="""","""",if($S1770,""Not aligned w/ a specific learning goal."",U1770&amp;"": ""&amp;vlookup(to_text(U1770),'1.Learning-Goals'!$A$3:$B$100,2,FALSE)))"),"")</f>
        <v/>
      </c>
      <c r="Z1770" s="46" t="str">
        <f>IFERROR(__xludf.DUMMYFUNCTION("if(V1770="""","""",if($S1770,""Not aligned w/ a specific learning goal."",V1770&amp;"": ""&amp;vlookup(to_text(V1770),'1.Learning-Goals'!$A$3:$B$100,2,FALSE)))"),"")</f>
        <v/>
      </c>
      <c r="AA1770" s="46" t="str">
        <f>IFERROR(__xludf.DUMMYFUNCTION("if(W1770="""","""",if($S1770,""Not aligned w/ a specific learning goal."",W1770&amp;"": ""&amp;vlookup(to_text(W1770),'1.Learning-Goals'!$A$3:$B$100,2,FALSE)))"),"")</f>
        <v/>
      </c>
      <c r="AB1770" s="48"/>
      <c r="AC1770" s="48"/>
      <c r="AD1770" s="48"/>
      <c r="AE1770" s="48"/>
      <c r="AF1770" s="48"/>
      <c r="AG1770" s="48"/>
      <c r="AH1770" s="48"/>
      <c r="AI1770" s="48"/>
    </row>
    <row r="1771" ht="15.75" customHeight="1">
      <c r="A1771" s="41"/>
      <c r="B1771" s="42" t="str">
        <f t="shared" si="1"/>
        <v/>
      </c>
      <c r="C1771" s="52"/>
      <c r="D1771" s="53"/>
      <c r="E1771" s="53"/>
      <c r="F1771" s="52"/>
      <c r="G1771" s="53"/>
      <c r="H1771" s="54"/>
      <c r="I1771" s="53"/>
      <c r="J1771" s="53"/>
      <c r="K1771" s="53"/>
      <c r="L1771" s="53"/>
      <c r="M1771" s="53"/>
      <c r="N1771" s="53"/>
      <c r="O1771" s="52"/>
      <c r="P1771" s="52"/>
      <c r="Q1771" s="52"/>
      <c r="R1771" s="46" t="str">
        <f>IFERROR(__xludf.DUMMYFUNCTION("if(isblank($A1771),"""",REGEXREPLACE($A1771,   "",?(\d),?"",  ""$1""&amp;""-""&amp;$H1771))"),"")</f>
        <v/>
      </c>
      <c r="S1771" s="47" t="b">
        <f t="shared" si="2"/>
        <v>0</v>
      </c>
      <c r="T1771" s="47" t="str">
        <f>IFERROR(__xludf.DUMMYFUNCTION("iferror(split(A1771,"","",TRUE,TRUE),"""")"),"")</f>
        <v/>
      </c>
      <c r="U1771" s="47"/>
      <c r="V1771" s="47"/>
      <c r="W1771" s="47"/>
      <c r="X1771" s="46" t="str">
        <f>IFERROR(__xludf.DUMMYFUNCTION("if(T1771="""","""",if($S1771,""Not aligned w/ a specific learning goal."",T1771&amp;"": ""&amp;vlookup(to_text(T1771),'1.Learning-Goals'!$A$3:$B$100,2,FALSE)))"),"")</f>
        <v/>
      </c>
      <c r="Y1771" s="46" t="str">
        <f>IFERROR(__xludf.DUMMYFUNCTION("if(U1771="""","""",if($S1771,""Not aligned w/ a specific learning goal."",U1771&amp;"": ""&amp;vlookup(to_text(U1771),'1.Learning-Goals'!$A$3:$B$100,2,FALSE)))"),"")</f>
        <v/>
      </c>
      <c r="Z1771" s="46" t="str">
        <f>IFERROR(__xludf.DUMMYFUNCTION("if(V1771="""","""",if($S1771,""Not aligned w/ a specific learning goal."",V1771&amp;"": ""&amp;vlookup(to_text(V1771),'1.Learning-Goals'!$A$3:$B$100,2,FALSE)))"),"")</f>
        <v/>
      </c>
      <c r="AA1771" s="46" t="str">
        <f>IFERROR(__xludf.DUMMYFUNCTION("if(W1771="""","""",if($S1771,""Not aligned w/ a specific learning goal."",W1771&amp;"": ""&amp;vlookup(to_text(W1771),'1.Learning-Goals'!$A$3:$B$100,2,FALSE)))"),"")</f>
        <v/>
      </c>
      <c r="AB1771" s="48"/>
      <c r="AC1771" s="48"/>
      <c r="AD1771" s="48"/>
      <c r="AE1771" s="48"/>
      <c r="AF1771" s="48"/>
      <c r="AG1771" s="48"/>
      <c r="AH1771" s="48"/>
      <c r="AI1771" s="48"/>
    </row>
    <row r="1772" ht="15.75" customHeight="1">
      <c r="A1772" s="41"/>
      <c r="B1772" s="42" t="str">
        <f t="shared" si="1"/>
        <v/>
      </c>
      <c r="C1772" s="52"/>
      <c r="D1772" s="53"/>
      <c r="E1772" s="53"/>
      <c r="F1772" s="52"/>
      <c r="G1772" s="53"/>
      <c r="H1772" s="54"/>
      <c r="I1772" s="53"/>
      <c r="J1772" s="53"/>
      <c r="K1772" s="53"/>
      <c r="L1772" s="53"/>
      <c r="M1772" s="53"/>
      <c r="N1772" s="53"/>
      <c r="O1772" s="52"/>
      <c r="P1772" s="52"/>
      <c r="Q1772" s="52"/>
      <c r="R1772" s="46" t="str">
        <f>IFERROR(__xludf.DUMMYFUNCTION("if(isblank($A1772),"""",REGEXREPLACE($A1772,   "",?(\d),?"",  ""$1""&amp;""-""&amp;$H1772))"),"")</f>
        <v/>
      </c>
      <c r="S1772" s="47" t="b">
        <f t="shared" si="2"/>
        <v>0</v>
      </c>
      <c r="T1772" s="47" t="str">
        <f>IFERROR(__xludf.DUMMYFUNCTION("iferror(split(A1772,"","",TRUE,TRUE),"""")"),"")</f>
        <v/>
      </c>
      <c r="U1772" s="47"/>
      <c r="V1772" s="47"/>
      <c r="W1772" s="47"/>
      <c r="X1772" s="46" t="str">
        <f>IFERROR(__xludf.DUMMYFUNCTION("if(T1772="""","""",if($S1772,""Not aligned w/ a specific learning goal."",T1772&amp;"": ""&amp;vlookup(to_text(T1772),'1.Learning-Goals'!$A$3:$B$100,2,FALSE)))"),"")</f>
        <v/>
      </c>
      <c r="Y1772" s="46" t="str">
        <f>IFERROR(__xludf.DUMMYFUNCTION("if(U1772="""","""",if($S1772,""Not aligned w/ a specific learning goal."",U1772&amp;"": ""&amp;vlookup(to_text(U1772),'1.Learning-Goals'!$A$3:$B$100,2,FALSE)))"),"")</f>
        <v/>
      </c>
      <c r="Z1772" s="46" t="str">
        <f>IFERROR(__xludf.DUMMYFUNCTION("if(V1772="""","""",if($S1772,""Not aligned w/ a specific learning goal."",V1772&amp;"": ""&amp;vlookup(to_text(V1772),'1.Learning-Goals'!$A$3:$B$100,2,FALSE)))"),"")</f>
        <v/>
      </c>
      <c r="AA1772" s="46" t="str">
        <f>IFERROR(__xludf.DUMMYFUNCTION("if(W1772="""","""",if($S1772,""Not aligned w/ a specific learning goal."",W1772&amp;"": ""&amp;vlookup(to_text(W1772),'1.Learning-Goals'!$A$3:$B$100,2,FALSE)))"),"")</f>
        <v/>
      </c>
      <c r="AB1772" s="48"/>
      <c r="AC1772" s="48"/>
      <c r="AD1772" s="48"/>
      <c r="AE1772" s="48"/>
      <c r="AF1772" s="48"/>
      <c r="AG1772" s="48"/>
      <c r="AH1772" s="48"/>
      <c r="AI1772" s="48"/>
    </row>
    <row r="1773" ht="15.75" customHeight="1">
      <c r="A1773" s="41"/>
      <c r="B1773" s="42" t="str">
        <f t="shared" si="1"/>
        <v/>
      </c>
      <c r="C1773" s="52"/>
      <c r="D1773" s="53"/>
      <c r="E1773" s="53"/>
      <c r="F1773" s="52"/>
      <c r="G1773" s="53"/>
      <c r="H1773" s="54"/>
      <c r="I1773" s="53"/>
      <c r="J1773" s="53"/>
      <c r="K1773" s="53"/>
      <c r="L1773" s="53"/>
      <c r="M1773" s="53"/>
      <c r="N1773" s="53"/>
      <c r="O1773" s="52"/>
      <c r="P1773" s="52"/>
      <c r="Q1773" s="52"/>
      <c r="R1773" s="46" t="str">
        <f>IFERROR(__xludf.DUMMYFUNCTION("if(isblank($A1773),"""",REGEXREPLACE($A1773,   "",?(\d),?"",  ""$1""&amp;""-""&amp;$H1773))"),"")</f>
        <v/>
      </c>
      <c r="S1773" s="47" t="b">
        <f t="shared" si="2"/>
        <v>0</v>
      </c>
      <c r="T1773" s="47" t="str">
        <f>IFERROR(__xludf.DUMMYFUNCTION("iferror(split(A1773,"","",TRUE,TRUE),"""")"),"")</f>
        <v/>
      </c>
      <c r="U1773" s="47"/>
      <c r="V1773" s="47"/>
      <c r="W1773" s="47"/>
      <c r="X1773" s="46" t="str">
        <f>IFERROR(__xludf.DUMMYFUNCTION("if(T1773="""","""",if($S1773,""Not aligned w/ a specific learning goal."",T1773&amp;"": ""&amp;vlookup(to_text(T1773),'1.Learning-Goals'!$A$3:$B$100,2,FALSE)))"),"")</f>
        <v/>
      </c>
      <c r="Y1773" s="46" t="str">
        <f>IFERROR(__xludf.DUMMYFUNCTION("if(U1773="""","""",if($S1773,""Not aligned w/ a specific learning goal."",U1773&amp;"": ""&amp;vlookup(to_text(U1773),'1.Learning-Goals'!$A$3:$B$100,2,FALSE)))"),"")</f>
        <v/>
      </c>
      <c r="Z1773" s="46" t="str">
        <f>IFERROR(__xludf.DUMMYFUNCTION("if(V1773="""","""",if($S1773,""Not aligned w/ a specific learning goal."",V1773&amp;"": ""&amp;vlookup(to_text(V1773),'1.Learning-Goals'!$A$3:$B$100,2,FALSE)))"),"")</f>
        <v/>
      </c>
      <c r="AA1773" s="46" t="str">
        <f>IFERROR(__xludf.DUMMYFUNCTION("if(W1773="""","""",if($S1773,""Not aligned w/ a specific learning goal."",W1773&amp;"": ""&amp;vlookup(to_text(W1773),'1.Learning-Goals'!$A$3:$B$100,2,FALSE)))"),"")</f>
        <v/>
      </c>
      <c r="AB1773" s="48"/>
      <c r="AC1773" s="48"/>
      <c r="AD1773" s="48"/>
      <c r="AE1773" s="48"/>
      <c r="AF1773" s="48"/>
      <c r="AG1773" s="48"/>
      <c r="AH1773" s="48"/>
      <c r="AI1773" s="48"/>
    </row>
    <row r="1774" ht="15.75" customHeight="1">
      <c r="A1774" s="41"/>
      <c r="B1774" s="42" t="str">
        <f t="shared" si="1"/>
        <v/>
      </c>
      <c r="C1774" s="52"/>
      <c r="D1774" s="53"/>
      <c r="E1774" s="53"/>
      <c r="F1774" s="52"/>
      <c r="G1774" s="53"/>
      <c r="H1774" s="54"/>
      <c r="I1774" s="53"/>
      <c r="J1774" s="53"/>
      <c r="K1774" s="53"/>
      <c r="L1774" s="53"/>
      <c r="M1774" s="53"/>
      <c r="N1774" s="53"/>
      <c r="O1774" s="52"/>
      <c r="P1774" s="52"/>
      <c r="Q1774" s="52"/>
      <c r="R1774" s="46" t="str">
        <f>IFERROR(__xludf.DUMMYFUNCTION("if(isblank($A1774),"""",REGEXREPLACE($A1774,   "",?(\d),?"",  ""$1""&amp;""-""&amp;$H1774))"),"")</f>
        <v/>
      </c>
      <c r="S1774" s="47" t="b">
        <f t="shared" si="2"/>
        <v>0</v>
      </c>
      <c r="T1774" s="47" t="str">
        <f>IFERROR(__xludf.DUMMYFUNCTION("iferror(split(A1774,"","",TRUE,TRUE),"""")"),"")</f>
        <v/>
      </c>
      <c r="U1774" s="47"/>
      <c r="V1774" s="47"/>
      <c r="W1774" s="47"/>
      <c r="X1774" s="46" t="str">
        <f>IFERROR(__xludf.DUMMYFUNCTION("if(T1774="""","""",if($S1774,""Not aligned w/ a specific learning goal."",T1774&amp;"": ""&amp;vlookup(to_text(T1774),'1.Learning-Goals'!$A$3:$B$100,2,FALSE)))"),"")</f>
        <v/>
      </c>
      <c r="Y1774" s="46" t="str">
        <f>IFERROR(__xludf.DUMMYFUNCTION("if(U1774="""","""",if($S1774,""Not aligned w/ a specific learning goal."",U1774&amp;"": ""&amp;vlookup(to_text(U1774),'1.Learning-Goals'!$A$3:$B$100,2,FALSE)))"),"")</f>
        <v/>
      </c>
      <c r="Z1774" s="46" t="str">
        <f>IFERROR(__xludf.DUMMYFUNCTION("if(V1774="""","""",if($S1774,""Not aligned w/ a specific learning goal."",V1774&amp;"": ""&amp;vlookup(to_text(V1774),'1.Learning-Goals'!$A$3:$B$100,2,FALSE)))"),"")</f>
        <v/>
      </c>
      <c r="AA1774" s="46" t="str">
        <f>IFERROR(__xludf.DUMMYFUNCTION("if(W1774="""","""",if($S1774,""Not aligned w/ a specific learning goal."",W1774&amp;"": ""&amp;vlookup(to_text(W1774),'1.Learning-Goals'!$A$3:$B$100,2,FALSE)))"),"")</f>
        <v/>
      </c>
      <c r="AB1774" s="48"/>
      <c r="AC1774" s="48"/>
      <c r="AD1774" s="48"/>
      <c r="AE1774" s="48"/>
      <c r="AF1774" s="48"/>
      <c r="AG1774" s="48"/>
      <c r="AH1774" s="48"/>
      <c r="AI1774" s="48"/>
    </row>
    <row r="1775" ht="15.75" customHeight="1">
      <c r="A1775" s="41"/>
      <c r="B1775" s="42" t="str">
        <f t="shared" si="1"/>
        <v/>
      </c>
      <c r="C1775" s="52"/>
      <c r="D1775" s="53"/>
      <c r="E1775" s="53"/>
      <c r="F1775" s="52"/>
      <c r="G1775" s="53"/>
      <c r="H1775" s="54"/>
      <c r="I1775" s="53"/>
      <c r="J1775" s="53"/>
      <c r="K1775" s="53"/>
      <c r="L1775" s="53"/>
      <c r="M1775" s="53"/>
      <c r="N1775" s="53"/>
      <c r="O1775" s="52"/>
      <c r="P1775" s="52"/>
      <c r="Q1775" s="52"/>
      <c r="R1775" s="46" t="str">
        <f>IFERROR(__xludf.DUMMYFUNCTION("if(isblank($A1775),"""",REGEXREPLACE($A1775,   "",?(\d),?"",  ""$1""&amp;""-""&amp;$H1775))"),"")</f>
        <v/>
      </c>
      <c r="S1775" s="47" t="b">
        <f t="shared" si="2"/>
        <v>0</v>
      </c>
      <c r="T1775" s="47" t="str">
        <f>IFERROR(__xludf.DUMMYFUNCTION("iferror(split(A1775,"","",TRUE,TRUE),"""")"),"")</f>
        <v/>
      </c>
      <c r="U1775" s="47"/>
      <c r="V1775" s="47"/>
      <c r="W1775" s="47"/>
      <c r="X1775" s="46" t="str">
        <f>IFERROR(__xludf.DUMMYFUNCTION("if(T1775="""","""",if($S1775,""Not aligned w/ a specific learning goal."",T1775&amp;"": ""&amp;vlookup(to_text(T1775),'1.Learning-Goals'!$A$3:$B$100,2,FALSE)))"),"")</f>
        <v/>
      </c>
      <c r="Y1775" s="46" t="str">
        <f>IFERROR(__xludf.DUMMYFUNCTION("if(U1775="""","""",if($S1775,""Not aligned w/ a specific learning goal."",U1775&amp;"": ""&amp;vlookup(to_text(U1775),'1.Learning-Goals'!$A$3:$B$100,2,FALSE)))"),"")</f>
        <v/>
      </c>
      <c r="Z1775" s="46" t="str">
        <f>IFERROR(__xludf.DUMMYFUNCTION("if(V1775="""","""",if($S1775,""Not aligned w/ a specific learning goal."",V1775&amp;"": ""&amp;vlookup(to_text(V1775),'1.Learning-Goals'!$A$3:$B$100,2,FALSE)))"),"")</f>
        <v/>
      </c>
      <c r="AA1775" s="46" t="str">
        <f>IFERROR(__xludf.DUMMYFUNCTION("if(W1775="""","""",if($S1775,""Not aligned w/ a specific learning goal."",W1775&amp;"": ""&amp;vlookup(to_text(W1775),'1.Learning-Goals'!$A$3:$B$100,2,FALSE)))"),"")</f>
        <v/>
      </c>
      <c r="AB1775" s="48"/>
      <c r="AC1775" s="48"/>
      <c r="AD1775" s="48"/>
      <c r="AE1775" s="48"/>
      <c r="AF1775" s="48"/>
      <c r="AG1775" s="48"/>
      <c r="AH1775" s="48"/>
      <c r="AI1775" s="48"/>
    </row>
    <row r="1776" ht="15.75" customHeight="1">
      <c r="A1776" s="41"/>
      <c r="B1776" s="42" t="str">
        <f t="shared" si="1"/>
        <v/>
      </c>
      <c r="C1776" s="52"/>
      <c r="D1776" s="53"/>
      <c r="E1776" s="53"/>
      <c r="F1776" s="52"/>
      <c r="G1776" s="53"/>
      <c r="H1776" s="54"/>
      <c r="I1776" s="53"/>
      <c r="J1776" s="53"/>
      <c r="K1776" s="53"/>
      <c r="L1776" s="53"/>
      <c r="M1776" s="53"/>
      <c r="N1776" s="53"/>
      <c r="O1776" s="52"/>
      <c r="P1776" s="52"/>
      <c r="Q1776" s="52"/>
      <c r="R1776" s="46" t="str">
        <f>IFERROR(__xludf.DUMMYFUNCTION("if(isblank($A1776),"""",REGEXREPLACE($A1776,   "",?(\d),?"",  ""$1""&amp;""-""&amp;$H1776))"),"")</f>
        <v/>
      </c>
      <c r="S1776" s="47" t="b">
        <f t="shared" si="2"/>
        <v>0</v>
      </c>
      <c r="T1776" s="47" t="str">
        <f>IFERROR(__xludf.DUMMYFUNCTION("iferror(split(A1776,"","",TRUE,TRUE),"""")"),"")</f>
        <v/>
      </c>
      <c r="U1776" s="47"/>
      <c r="V1776" s="47"/>
      <c r="W1776" s="47"/>
      <c r="X1776" s="46" t="str">
        <f>IFERROR(__xludf.DUMMYFUNCTION("if(T1776="""","""",if($S1776,""Not aligned w/ a specific learning goal."",T1776&amp;"": ""&amp;vlookup(to_text(T1776),'1.Learning-Goals'!$A$3:$B$100,2,FALSE)))"),"")</f>
        <v/>
      </c>
      <c r="Y1776" s="46" t="str">
        <f>IFERROR(__xludf.DUMMYFUNCTION("if(U1776="""","""",if($S1776,""Not aligned w/ a specific learning goal."",U1776&amp;"": ""&amp;vlookup(to_text(U1776),'1.Learning-Goals'!$A$3:$B$100,2,FALSE)))"),"")</f>
        <v/>
      </c>
      <c r="Z1776" s="46" t="str">
        <f>IFERROR(__xludf.DUMMYFUNCTION("if(V1776="""","""",if($S1776,""Not aligned w/ a specific learning goal."",V1776&amp;"": ""&amp;vlookup(to_text(V1776),'1.Learning-Goals'!$A$3:$B$100,2,FALSE)))"),"")</f>
        <v/>
      </c>
      <c r="AA1776" s="46" t="str">
        <f>IFERROR(__xludf.DUMMYFUNCTION("if(W1776="""","""",if($S1776,""Not aligned w/ a specific learning goal."",W1776&amp;"": ""&amp;vlookup(to_text(W1776),'1.Learning-Goals'!$A$3:$B$100,2,FALSE)))"),"")</f>
        <v/>
      </c>
      <c r="AB1776" s="48"/>
      <c r="AC1776" s="48"/>
      <c r="AD1776" s="48"/>
      <c r="AE1776" s="48"/>
      <c r="AF1776" s="48"/>
      <c r="AG1776" s="48"/>
      <c r="AH1776" s="48"/>
      <c r="AI1776" s="48"/>
    </row>
    <row r="1777" ht="15.75" customHeight="1">
      <c r="A1777" s="41"/>
      <c r="B1777" s="42" t="str">
        <f t="shared" si="1"/>
        <v/>
      </c>
      <c r="C1777" s="52"/>
      <c r="D1777" s="53"/>
      <c r="E1777" s="53"/>
      <c r="F1777" s="52"/>
      <c r="G1777" s="53"/>
      <c r="H1777" s="54"/>
      <c r="I1777" s="53"/>
      <c r="J1777" s="53"/>
      <c r="K1777" s="53"/>
      <c r="L1777" s="53"/>
      <c r="M1777" s="53"/>
      <c r="N1777" s="53"/>
      <c r="O1777" s="52"/>
      <c r="P1777" s="52"/>
      <c r="Q1777" s="52"/>
      <c r="R1777" s="46" t="str">
        <f>IFERROR(__xludf.DUMMYFUNCTION("if(isblank($A1777),"""",REGEXREPLACE($A1777,   "",?(\d),?"",  ""$1""&amp;""-""&amp;$H1777))"),"")</f>
        <v/>
      </c>
      <c r="S1777" s="47" t="b">
        <f t="shared" si="2"/>
        <v>0</v>
      </c>
      <c r="T1777" s="47" t="str">
        <f>IFERROR(__xludf.DUMMYFUNCTION("iferror(split(A1777,"","",TRUE,TRUE),"""")"),"")</f>
        <v/>
      </c>
      <c r="U1777" s="47"/>
      <c r="V1777" s="47"/>
      <c r="W1777" s="47"/>
      <c r="X1777" s="46" t="str">
        <f>IFERROR(__xludf.DUMMYFUNCTION("if(T1777="""","""",if($S1777,""Not aligned w/ a specific learning goal."",T1777&amp;"": ""&amp;vlookup(to_text(T1777),'1.Learning-Goals'!$A$3:$B$100,2,FALSE)))"),"")</f>
        <v/>
      </c>
      <c r="Y1777" s="46" t="str">
        <f>IFERROR(__xludf.DUMMYFUNCTION("if(U1777="""","""",if($S1777,""Not aligned w/ a specific learning goal."",U1777&amp;"": ""&amp;vlookup(to_text(U1777),'1.Learning-Goals'!$A$3:$B$100,2,FALSE)))"),"")</f>
        <v/>
      </c>
      <c r="Z1777" s="46" t="str">
        <f>IFERROR(__xludf.DUMMYFUNCTION("if(V1777="""","""",if($S1777,""Not aligned w/ a specific learning goal."",V1777&amp;"": ""&amp;vlookup(to_text(V1777),'1.Learning-Goals'!$A$3:$B$100,2,FALSE)))"),"")</f>
        <v/>
      </c>
      <c r="AA1777" s="46" t="str">
        <f>IFERROR(__xludf.DUMMYFUNCTION("if(W1777="""","""",if($S1777,""Not aligned w/ a specific learning goal."",W1777&amp;"": ""&amp;vlookup(to_text(W1777),'1.Learning-Goals'!$A$3:$B$100,2,FALSE)))"),"")</f>
        <v/>
      </c>
      <c r="AB1777" s="48"/>
      <c r="AC1777" s="48"/>
      <c r="AD1777" s="48"/>
      <c r="AE1777" s="48"/>
      <c r="AF1777" s="48"/>
      <c r="AG1777" s="48"/>
      <c r="AH1777" s="48"/>
      <c r="AI1777" s="48"/>
    </row>
    <row r="1778" ht="15.75" customHeight="1">
      <c r="A1778" s="41"/>
      <c r="B1778" s="42" t="str">
        <f t="shared" si="1"/>
        <v/>
      </c>
      <c r="C1778" s="52"/>
      <c r="D1778" s="53"/>
      <c r="E1778" s="53"/>
      <c r="F1778" s="52"/>
      <c r="G1778" s="53"/>
      <c r="H1778" s="54"/>
      <c r="I1778" s="53"/>
      <c r="J1778" s="53"/>
      <c r="K1778" s="53"/>
      <c r="L1778" s="53"/>
      <c r="M1778" s="53"/>
      <c r="N1778" s="53"/>
      <c r="O1778" s="52"/>
      <c r="P1778" s="52"/>
      <c r="Q1778" s="52"/>
      <c r="R1778" s="46" t="str">
        <f>IFERROR(__xludf.DUMMYFUNCTION("if(isblank($A1778),"""",REGEXREPLACE($A1778,   "",?(\d),?"",  ""$1""&amp;""-""&amp;$H1778))"),"")</f>
        <v/>
      </c>
      <c r="S1778" s="47" t="b">
        <f t="shared" si="2"/>
        <v>0</v>
      </c>
      <c r="T1778" s="47" t="str">
        <f>IFERROR(__xludf.DUMMYFUNCTION("iferror(split(A1778,"","",TRUE,TRUE),"""")"),"")</f>
        <v/>
      </c>
      <c r="U1778" s="47"/>
      <c r="V1778" s="47"/>
      <c r="W1778" s="47"/>
      <c r="X1778" s="46" t="str">
        <f>IFERROR(__xludf.DUMMYFUNCTION("if(T1778="""","""",if($S1778,""Not aligned w/ a specific learning goal."",T1778&amp;"": ""&amp;vlookup(to_text(T1778),'1.Learning-Goals'!$A$3:$B$100,2,FALSE)))"),"")</f>
        <v/>
      </c>
      <c r="Y1778" s="46" t="str">
        <f>IFERROR(__xludf.DUMMYFUNCTION("if(U1778="""","""",if($S1778,""Not aligned w/ a specific learning goal."",U1778&amp;"": ""&amp;vlookup(to_text(U1778),'1.Learning-Goals'!$A$3:$B$100,2,FALSE)))"),"")</f>
        <v/>
      </c>
      <c r="Z1778" s="46" t="str">
        <f>IFERROR(__xludf.DUMMYFUNCTION("if(V1778="""","""",if($S1778,""Not aligned w/ a specific learning goal."",V1778&amp;"": ""&amp;vlookup(to_text(V1778),'1.Learning-Goals'!$A$3:$B$100,2,FALSE)))"),"")</f>
        <v/>
      </c>
      <c r="AA1778" s="46" t="str">
        <f>IFERROR(__xludf.DUMMYFUNCTION("if(W1778="""","""",if($S1778,""Not aligned w/ a specific learning goal."",W1778&amp;"": ""&amp;vlookup(to_text(W1778),'1.Learning-Goals'!$A$3:$B$100,2,FALSE)))"),"")</f>
        <v/>
      </c>
      <c r="AB1778" s="48"/>
      <c r="AC1778" s="48"/>
      <c r="AD1778" s="48"/>
      <c r="AE1778" s="48"/>
      <c r="AF1778" s="48"/>
      <c r="AG1778" s="48"/>
      <c r="AH1778" s="48"/>
      <c r="AI1778" s="48"/>
    </row>
    <row r="1779" ht="15.75" customHeight="1">
      <c r="A1779" s="41"/>
      <c r="B1779" s="42" t="str">
        <f t="shared" si="1"/>
        <v/>
      </c>
      <c r="C1779" s="52"/>
      <c r="D1779" s="53"/>
      <c r="E1779" s="53"/>
      <c r="F1779" s="52"/>
      <c r="G1779" s="53"/>
      <c r="H1779" s="54"/>
      <c r="I1779" s="53"/>
      <c r="J1779" s="53"/>
      <c r="K1779" s="53"/>
      <c r="L1779" s="53"/>
      <c r="M1779" s="53"/>
      <c r="N1779" s="53"/>
      <c r="O1779" s="52"/>
      <c r="P1779" s="52"/>
      <c r="Q1779" s="52"/>
      <c r="R1779" s="46" t="str">
        <f>IFERROR(__xludf.DUMMYFUNCTION("if(isblank($A1779),"""",REGEXREPLACE($A1779,   "",?(\d),?"",  ""$1""&amp;""-""&amp;$H1779))"),"")</f>
        <v/>
      </c>
      <c r="S1779" s="47" t="b">
        <f t="shared" si="2"/>
        <v>0</v>
      </c>
      <c r="T1779" s="47" t="str">
        <f>IFERROR(__xludf.DUMMYFUNCTION("iferror(split(A1779,"","",TRUE,TRUE),"""")"),"")</f>
        <v/>
      </c>
      <c r="U1779" s="47"/>
      <c r="V1779" s="47"/>
      <c r="W1779" s="47"/>
      <c r="X1779" s="46" t="str">
        <f>IFERROR(__xludf.DUMMYFUNCTION("if(T1779="""","""",if($S1779,""Not aligned w/ a specific learning goal."",T1779&amp;"": ""&amp;vlookup(to_text(T1779),'1.Learning-Goals'!$A$3:$B$100,2,FALSE)))"),"")</f>
        <v/>
      </c>
      <c r="Y1779" s="46" t="str">
        <f>IFERROR(__xludf.DUMMYFUNCTION("if(U1779="""","""",if($S1779,""Not aligned w/ a specific learning goal."",U1779&amp;"": ""&amp;vlookup(to_text(U1779),'1.Learning-Goals'!$A$3:$B$100,2,FALSE)))"),"")</f>
        <v/>
      </c>
      <c r="Z1779" s="46" t="str">
        <f>IFERROR(__xludf.DUMMYFUNCTION("if(V1779="""","""",if($S1779,""Not aligned w/ a specific learning goal."",V1779&amp;"": ""&amp;vlookup(to_text(V1779),'1.Learning-Goals'!$A$3:$B$100,2,FALSE)))"),"")</f>
        <v/>
      </c>
      <c r="AA1779" s="46" t="str">
        <f>IFERROR(__xludf.DUMMYFUNCTION("if(W1779="""","""",if($S1779,""Not aligned w/ a specific learning goal."",W1779&amp;"": ""&amp;vlookup(to_text(W1779),'1.Learning-Goals'!$A$3:$B$100,2,FALSE)))"),"")</f>
        <v/>
      </c>
      <c r="AB1779" s="48"/>
      <c r="AC1779" s="48"/>
      <c r="AD1779" s="48"/>
      <c r="AE1779" s="48"/>
      <c r="AF1779" s="48"/>
      <c r="AG1779" s="48"/>
      <c r="AH1779" s="48"/>
      <c r="AI1779" s="48"/>
    </row>
    <row r="1780" ht="15.75" customHeight="1">
      <c r="A1780" s="41"/>
      <c r="B1780" s="42" t="str">
        <f t="shared" si="1"/>
        <v/>
      </c>
      <c r="C1780" s="52"/>
      <c r="D1780" s="53"/>
      <c r="E1780" s="53"/>
      <c r="F1780" s="52"/>
      <c r="G1780" s="53"/>
      <c r="H1780" s="54"/>
      <c r="I1780" s="53"/>
      <c r="J1780" s="53"/>
      <c r="K1780" s="53"/>
      <c r="L1780" s="53"/>
      <c r="M1780" s="53"/>
      <c r="N1780" s="53"/>
      <c r="O1780" s="52"/>
      <c r="P1780" s="52"/>
      <c r="Q1780" s="52"/>
      <c r="R1780" s="46" t="str">
        <f>IFERROR(__xludf.DUMMYFUNCTION("if(isblank($A1780),"""",REGEXREPLACE($A1780,   "",?(\d),?"",  ""$1""&amp;""-""&amp;$H1780))"),"")</f>
        <v/>
      </c>
      <c r="S1780" s="47" t="b">
        <f t="shared" si="2"/>
        <v>0</v>
      </c>
      <c r="T1780" s="47" t="str">
        <f>IFERROR(__xludf.DUMMYFUNCTION("iferror(split(A1780,"","",TRUE,TRUE),"""")"),"")</f>
        <v/>
      </c>
      <c r="U1780" s="47"/>
      <c r="V1780" s="47"/>
      <c r="W1780" s="47"/>
      <c r="X1780" s="46" t="str">
        <f>IFERROR(__xludf.DUMMYFUNCTION("if(T1780="""","""",if($S1780,""Not aligned w/ a specific learning goal."",T1780&amp;"": ""&amp;vlookup(to_text(T1780),'1.Learning-Goals'!$A$3:$B$100,2,FALSE)))"),"")</f>
        <v/>
      </c>
      <c r="Y1780" s="46" t="str">
        <f>IFERROR(__xludf.DUMMYFUNCTION("if(U1780="""","""",if($S1780,""Not aligned w/ a specific learning goal."",U1780&amp;"": ""&amp;vlookup(to_text(U1780),'1.Learning-Goals'!$A$3:$B$100,2,FALSE)))"),"")</f>
        <v/>
      </c>
      <c r="Z1780" s="46" t="str">
        <f>IFERROR(__xludf.DUMMYFUNCTION("if(V1780="""","""",if($S1780,""Not aligned w/ a specific learning goal."",V1780&amp;"": ""&amp;vlookup(to_text(V1780),'1.Learning-Goals'!$A$3:$B$100,2,FALSE)))"),"")</f>
        <v/>
      </c>
      <c r="AA1780" s="46" t="str">
        <f>IFERROR(__xludf.DUMMYFUNCTION("if(W1780="""","""",if($S1780,""Not aligned w/ a specific learning goal."",W1780&amp;"": ""&amp;vlookup(to_text(W1780),'1.Learning-Goals'!$A$3:$B$100,2,FALSE)))"),"")</f>
        <v/>
      </c>
      <c r="AB1780" s="48"/>
      <c r="AC1780" s="48"/>
      <c r="AD1780" s="48"/>
      <c r="AE1780" s="48"/>
      <c r="AF1780" s="48"/>
      <c r="AG1780" s="48"/>
      <c r="AH1780" s="48"/>
      <c r="AI1780" s="48"/>
    </row>
    <row r="1781" ht="15.75" customHeight="1">
      <c r="A1781" s="41"/>
      <c r="B1781" s="42" t="str">
        <f t="shared" si="1"/>
        <v/>
      </c>
      <c r="C1781" s="52"/>
      <c r="D1781" s="53"/>
      <c r="E1781" s="53"/>
      <c r="F1781" s="52"/>
      <c r="G1781" s="53"/>
      <c r="H1781" s="54"/>
      <c r="I1781" s="53"/>
      <c r="J1781" s="53"/>
      <c r="K1781" s="53"/>
      <c r="L1781" s="53"/>
      <c r="M1781" s="53"/>
      <c r="N1781" s="53"/>
      <c r="O1781" s="52"/>
      <c r="P1781" s="52"/>
      <c r="Q1781" s="52"/>
      <c r="R1781" s="46" t="str">
        <f>IFERROR(__xludf.DUMMYFUNCTION("if(isblank($A1781),"""",REGEXREPLACE($A1781,   "",?(\d),?"",  ""$1""&amp;""-""&amp;$H1781))"),"")</f>
        <v/>
      </c>
      <c r="S1781" s="47" t="b">
        <f t="shared" si="2"/>
        <v>0</v>
      </c>
      <c r="T1781" s="47" t="str">
        <f>IFERROR(__xludf.DUMMYFUNCTION("iferror(split(A1781,"","",TRUE,TRUE),"""")"),"")</f>
        <v/>
      </c>
      <c r="U1781" s="47"/>
      <c r="V1781" s="47"/>
      <c r="W1781" s="47"/>
      <c r="X1781" s="46" t="str">
        <f>IFERROR(__xludf.DUMMYFUNCTION("if(T1781="""","""",if($S1781,""Not aligned w/ a specific learning goal."",T1781&amp;"": ""&amp;vlookup(to_text(T1781),'1.Learning-Goals'!$A$3:$B$100,2,FALSE)))"),"")</f>
        <v/>
      </c>
      <c r="Y1781" s="46" t="str">
        <f>IFERROR(__xludf.DUMMYFUNCTION("if(U1781="""","""",if($S1781,""Not aligned w/ a specific learning goal."",U1781&amp;"": ""&amp;vlookup(to_text(U1781),'1.Learning-Goals'!$A$3:$B$100,2,FALSE)))"),"")</f>
        <v/>
      </c>
      <c r="Z1781" s="46" t="str">
        <f>IFERROR(__xludf.DUMMYFUNCTION("if(V1781="""","""",if($S1781,""Not aligned w/ a specific learning goal."",V1781&amp;"": ""&amp;vlookup(to_text(V1781),'1.Learning-Goals'!$A$3:$B$100,2,FALSE)))"),"")</f>
        <v/>
      </c>
      <c r="AA1781" s="46" t="str">
        <f>IFERROR(__xludf.DUMMYFUNCTION("if(W1781="""","""",if($S1781,""Not aligned w/ a specific learning goal."",W1781&amp;"": ""&amp;vlookup(to_text(W1781),'1.Learning-Goals'!$A$3:$B$100,2,FALSE)))"),"")</f>
        <v/>
      </c>
      <c r="AB1781" s="48"/>
      <c r="AC1781" s="48"/>
      <c r="AD1781" s="48"/>
      <c r="AE1781" s="48"/>
      <c r="AF1781" s="48"/>
      <c r="AG1781" s="48"/>
      <c r="AH1781" s="48"/>
      <c r="AI1781" s="48"/>
    </row>
    <row r="1782" ht="15.75" customHeight="1">
      <c r="A1782" s="41"/>
      <c r="B1782" s="42" t="str">
        <f t="shared" si="1"/>
        <v/>
      </c>
      <c r="C1782" s="52"/>
      <c r="D1782" s="53"/>
      <c r="E1782" s="53"/>
      <c r="F1782" s="52"/>
      <c r="G1782" s="53"/>
      <c r="H1782" s="54"/>
      <c r="I1782" s="53"/>
      <c r="J1782" s="53"/>
      <c r="K1782" s="53"/>
      <c r="L1782" s="53"/>
      <c r="M1782" s="53"/>
      <c r="N1782" s="53"/>
      <c r="O1782" s="52"/>
      <c r="P1782" s="52"/>
      <c r="Q1782" s="52"/>
      <c r="R1782" s="46" t="str">
        <f>IFERROR(__xludf.DUMMYFUNCTION("if(isblank($A1782),"""",REGEXREPLACE($A1782,   "",?(\d),?"",  ""$1""&amp;""-""&amp;$H1782))"),"")</f>
        <v/>
      </c>
      <c r="S1782" s="47" t="b">
        <f t="shared" si="2"/>
        <v>0</v>
      </c>
      <c r="T1782" s="47" t="str">
        <f>IFERROR(__xludf.DUMMYFUNCTION("iferror(split(A1782,"","",TRUE,TRUE),"""")"),"")</f>
        <v/>
      </c>
      <c r="U1782" s="47"/>
      <c r="V1782" s="47"/>
      <c r="W1782" s="47"/>
      <c r="X1782" s="46" t="str">
        <f>IFERROR(__xludf.DUMMYFUNCTION("if(T1782="""","""",if($S1782,""Not aligned w/ a specific learning goal."",T1782&amp;"": ""&amp;vlookup(to_text(T1782),'1.Learning-Goals'!$A$3:$B$100,2,FALSE)))"),"")</f>
        <v/>
      </c>
      <c r="Y1782" s="46" t="str">
        <f>IFERROR(__xludf.DUMMYFUNCTION("if(U1782="""","""",if($S1782,""Not aligned w/ a specific learning goal."",U1782&amp;"": ""&amp;vlookup(to_text(U1782),'1.Learning-Goals'!$A$3:$B$100,2,FALSE)))"),"")</f>
        <v/>
      </c>
      <c r="Z1782" s="46" t="str">
        <f>IFERROR(__xludf.DUMMYFUNCTION("if(V1782="""","""",if($S1782,""Not aligned w/ a specific learning goal."",V1782&amp;"": ""&amp;vlookup(to_text(V1782),'1.Learning-Goals'!$A$3:$B$100,2,FALSE)))"),"")</f>
        <v/>
      </c>
      <c r="AA1782" s="46" t="str">
        <f>IFERROR(__xludf.DUMMYFUNCTION("if(W1782="""","""",if($S1782,""Not aligned w/ a specific learning goal."",W1782&amp;"": ""&amp;vlookup(to_text(W1782),'1.Learning-Goals'!$A$3:$B$100,2,FALSE)))"),"")</f>
        <v/>
      </c>
      <c r="AB1782" s="48"/>
      <c r="AC1782" s="48"/>
      <c r="AD1782" s="48"/>
      <c r="AE1782" s="48"/>
      <c r="AF1782" s="48"/>
      <c r="AG1782" s="48"/>
      <c r="AH1782" s="48"/>
      <c r="AI1782" s="48"/>
    </row>
    <row r="1783" ht="15.75" customHeight="1">
      <c r="A1783" s="41"/>
      <c r="B1783" s="42" t="str">
        <f t="shared" si="1"/>
        <v/>
      </c>
      <c r="C1783" s="52"/>
      <c r="D1783" s="53"/>
      <c r="E1783" s="53"/>
      <c r="F1783" s="52"/>
      <c r="G1783" s="53"/>
      <c r="H1783" s="54"/>
      <c r="I1783" s="53"/>
      <c r="J1783" s="53"/>
      <c r="K1783" s="53"/>
      <c r="L1783" s="53"/>
      <c r="M1783" s="53"/>
      <c r="N1783" s="53"/>
      <c r="O1783" s="52"/>
      <c r="P1783" s="52"/>
      <c r="Q1783" s="52"/>
      <c r="R1783" s="46" t="str">
        <f>IFERROR(__xludf.DUMMYFUNCTION("if(isblank($A1783),"""",REGEXREPLACE($A1783,   "",?(\d),?"",  ""$1""&amp;""-""&amp;$H1783))"),"")</f>
        <v/>
      </c>
      <c r="S1783" s="47" t="b">
        <f t="shared" si="2"/>
        <v>0</v>
      </c>
      <c r="T1783" s="47" t="str">
        <f>IFERROR(__xludf.DUMMYFUNCTION("iferror(split(A1783,"","",TRUE,TRUE),"""")"),"")</f>
        <v/>
      </c>
      <c r="U1783" s="47"/>
      <c r="V1783" s="47"/>
      <c r="W1783" s="47"/>
      <c r="X1783" s="46" t="str">
        <f>IFERROR(__xludf.DUMMYFUNCTION("if(T1783="""","""",if($S1783,""Not aligned w/ a specific learning goal."",T1783&amp;"": ""&amp;vlookup(to_text(T1783),'1.Learning-Goals'!$A$3:$B$100,2,FALSE)))"),"")</f>
        <v/>
      </c>
      <c r="Y1783" s="46" t="str">
        <f>IFERROR(__xludf.DUMMYFUNCTION("if(U1783="""","""",if($S1783,""Not aligned w/ a specific learning goal."",U1783&amp;"": ""&amp;vlookup(to_text(U1783),'1.Learning-Goals'!$A$3:$B$100,2,FALSE)))"),"")</f>
        <v/>
      </c>
      <c r="Z1783" s="46" t="str">
        <f>IFERROR(__xludf.DUMMYFUNCTION("if(V1783="""","""",if($S1783,""Not aligned w/ a specific learning goal."",V1783&amp;"": ""&amp;vlookup(to_text(V1783),'1.Learning-Goals'!$A$3:$B$100,2,FALSE)))"),"")</f>
        <v/>
      </c>
      <c r="AA1783" s="46" t="str">
        <f>IFERROR(__xludf.DUMMYFUNCTION("if(W1783="""","""",if($S1783,""Not aligned w/ a specific learning goal."",W1783&amp;"": ""&amp;vlookup(to_text(W1783),'1.Learning-Goals'!$A$3:$B$100,2,FALSE)))"),"")</f>
        <v/>
      </c>
      <c r="AB1783" s="48"/>
      <c r="AC1783" s="48"/>
      <c r="AD1783" s="48"/>
      <c r="AE1783" s="48"/>
      <c r="AF1783" s="48"/>
      <c r="AG1783" s="48"/>
      <c r="AH1783" s="48"/>
      <c r="AI1783" s="48"/>
    </row>
    <row r="1784" ht="15.75" customHeight="1">
      <c r="A1784" s="41"/>
      <c r="B1784" s="42" t="str">
        <f t="shared" si="1"/>
        <v/>
      </c>
      <c r="C1784" s="52"/>
      <c r="D1784" s="53"/>
      <c r="E1784" s="53"/>
      <c r="F1784" s="52"/>
      <c r="G1784" s="53"/>
      <c r="H1784" s="54"/>
      <c r="I1784" s="53"/>
      <c r="J1784" s="53"/>
      <c r="K1784" s="53"/>
      <c r="L1784" s="53"/>
      <c r="M1784" s="53"/>
      <c r="N1784" s="53"/>
      <c r="O1784" s="52"/>
      <c r="P1784" s="52"/>
      <c r="Q1784" s="52"/>
      <c r="R1784" s="46" t="str">
        <f>IFERROR(__xludf.DUMMYFUNCTION("if(isblank($A1784),"""",REGEXREPLACE($A1784,   "",?(\d),?"",  ""$1""&amp;""-""&amp;$H1784))"),"")</f>
        <v/>
      </c>
      <c r="S1784" s="47" t="b">
        <f t="shared" si="2"/>
        <v>0</v>
      </c>
      <c r="T1784" s="47" t="str">
        <f>IFERROR(__xludf.DUMMYFUNCTION("iferror(split(A1784,"","",TRUE,TRUE),"""")"),"")</f>
        <v/>
      </c>
      <c r="U1784" s="47"/>
      <c r="V1784" s="47"/>
      <c r="W1784" s="47"/>
      <c r="X1784" s="46" t="str">
        <f>IFERROR(__xludf.DUMMYFUNCTION("if(T1784="""","""",if($S1784,""Not aligned w/ a specific learning goal."",T1784&amp;"": ""&amp;vlookup(to_text(T1784),'1.Learning-Goals'!$A$3:$B$100,2,FALSE)))"),"")</f>
        <v/>
      </c>
      <c r="Y1784" s="46" t="str">
        <f>IFERROR(__xludf.DUMMYFUNCTION("if(U1784="""","""",if($S1784,""Not aligned w/ a specific learning goal."",U1784&amp;"": ""&amp;vlookup(to_text(U1784),'1.Learning-Goals'!$A$3:$B$100,2,FALSE)))"),"")</f>
        <v/>
      </c>
      <c r="Z1784" s="46" t="str">
        <f>IFERROR(__xludf.DUMMYFUNCTION("if(V1784="""","""",if($S1784,""Not aligned w/ a specific learning goal."",V1784&amp;"": ""&amp;vlookup(to_text(V1784),'1.Learning-Goals'!$A$3:$B$100,2,FALSE)))"),"")</f>
        <v/>
      </c>
      <c r="AA1784" s="46" t="str">
        <f>IFERROR(__xludf.DUMMYFUNCTION("if(W1784="""","""",if($S1784,""Not aligned w/ a specific learning goal."",W1784&amp;"": ""&amp;vlookup(to_text(W1784),'1.Learning-Goals'!$A$3:$B$100,2,FALSE)))"),"")</f>
        <v/>
      </c>
      <c r="AB1784" s="48"/>
      <c r="AC1784" s="48"/>
      <c r="AD1784" s="48"/>
      <c r="AE1784" s="48"/>
      <c r="AF1784" s="48"/>
      <c r="AG1784" s="48"/>
      <c r="AH1784" s="48"/>
      <c r="AI1784" s="48"/>
    </row>
    <row r="1785" ht="15.75" customHeight="1">
      <c r="A1785" s="41"/>
      <c r="B1785" s="42" t="str">
        <f t="shared" si="1"/>
        <v/>
      </c>
      <c r="C1785" s="52"/>
      <c r="D1785" s="53"/>
      <c r="E1785" s="53"/>
      <c r="F1785" s="52"/>
      <c r="G1785" s="53"/>
      <c r="H1785" s="54"/>
      <c r="I1785" s="53"/>
      <c r="J1785" s="53"/>
      <c r="K1785" s="53"/>
      <c r="L1785" s="53"/>
      <c r="M1785" s="53"/>
      <c r="N1785" s="53"/>
      <c r="O1785" s="52"/>
      <c r="P1785" s="52"/>
      <c r="Q1785" s="52"/>
      <c r="R1785" s="46" t="str">
        <f>IFERROR(__xludf.DUMMYFUNCTION("if(isblank($A1785),"""",REGEXREPLACE($A1785,   "",?(\d),?"",  ""$1""&amp;""-""&amp;$H1785))"),"")</f>
        <v/>
      </c>
      <c r="S1785" s="47" t="b">
        <f t="shared" si="2"/>
        <v>0</v>
      </c>
      <c r="T1785" s="47" t="str">
        <f>IFERROR(__xludf.DUMMYFUNCTION("iferror(split(A1785,"","",TRUE,TRUE),"""")"),"")</f>
        <v/>
      </c>
      <c r="U1785" s="47"/>
      <c r="V1785" s="47"/>
      <c r="W1785" s="47"/>
      <c r="X1785" s="46" t="str">
        <f>IFERROR(__xludf.DUMMYFUNCTION("if(T1785="""","""",if($S1785,""Not aligned w/ a specific learning goal."",T1785&amp;"": ""&amp;vlookup(to_text(T1785),'1.Learning-Goals'!$A$3:$B$100,2,FALSE)))"),"")</f>
        <v/>
      </c>
      <c r="Y1785" s="46" t="str">
        <f>IFERROR(__xludf.DUMMYFUNCTION("if(U1785="""","""",if($S1785,""Not aligned w/ a specific learning goal."",U1785&amp;"": ""&amp;vlookup(to_text(U1785),'1.Learning-Goals'!$A$3:$B$100,2,FALSE)))"),"")</f>
        <v/>
      </c>
      <c r="Z1785" s="46" t="str">
        <f>IFERROR(__xludf.DUMMYFUNCTION("if(V1785="""","""",if($S1785,""Not aligned w/ a specific learning goal."",V1785&amp;"": ""&amp;vlookup(to_text(V1785),'1.Learning-Goals'!$A$3:$B$100,2,FALSE)))"),"")</f>
        <v/>
      </c>
      <c r="AA1785" s="46" t="str">
        <f>IFERROR(__xludf.DUMMYFUNCTION("if(W1785="""","""",if($S1785,""Not aligned w/ a specific learning goal."",W1785&amp;"": ""&amp;vlookup(to_text(W1785),'1.Learning-Goals'!$A$3:$B$100,2,FALSE)))"),"")</f>
        <v/>
      </c>
      <c r="AB1785" s="48"/>
      <c r="AC1785" s="48"/>
      <c r="AD1785" s="48"/>
      <c r="AE1785" s="48"/>
      <c r="AF1785" s="48"/>
      <c r="AG1785" s="48"/>
      <c r="AH1785" s="48"/>
      <c r="AI1785" s="48"/>
    </row>
    <row r="1786" ht="15.75" customHeight="1">
      <c r="A1786" s="41"/>
      <c r="B1786" s="42" t="str">
        <f t="shared" si="1"/>
        <v/>
      </c>
      <c r="C1786" s="52"/>
      <c r="D1786" s="53"/>
      <c r="E1786" s="53"/>
      <c r="F1786" s="52"/>
      <c r="G1786" s="53"/>
      <c r="H1786" s="54"/>
      <c r="I1786" s="53"/>
      <c r="J1786" s="53"/>
      <c r="K1786" s="53"/>
      <c r="L1786" s="53"/>
      <c r="M1786" s="53"/>
      <c r="N1786" s="53"/>
      <c r="O1786" s="52"/>
      <c r="P1786" s="52"/>
      <c r="Q1786" s="52"/>
      <c r="R1786" s="46" t="str">
        <f>IFERROR(__xludf.DUMMYFUNCTION("if(isblank($A1786),"""",REGEXREPLACE($A1786,   "",?(\d),?"",  ""$1""&amp;""-""&amp;$H1786))"),"")</f>
        <v/>
      </c>
      <c r="S1786" s="47" t="b">
        <f t="shared" si="2"/>
        <v>0</v>
      </c>
      <c r="T1786" s="47" t="str">
        <f>IFERROR(__xludf.DUMMYFUNCTION("iferror(split(A1786,"","",TRUE,TRUE),"""")"),"")</f>
        <v/>
      </c>
      <c r="U1786" s="47"/>
      <c r="V1786" s="47"/>
      <c r="W1786" s="47"/>
      <c r="X1786" s="46" t="str">
        <f>IFERROR(__xludf.DUMMYFUNCTION("if(T1786="""","""",if($S1786,""Not aligned w/ a specific learning goal."",T1786&amp;"": ""&amp;vlookup(to_text(T1786),'1.Learning-Goals'!$A$3:$B$100,2,FALSE)))"),"")</f>
        <v/>
      </c>
      <c r="Y1786" s="46" t="str">
        <f>IFERROR(__xludf.DUMMYFUNCTION("if(U1786="""","""",if($S1786,""Not aligned w/ a specific learning goal."",U1786&amp;"": ""&amp;vlookup(to_text(U1786),'1.Learning-Goals'!$A$3:$B$100,2,FALSE)))"),"")</f>
        <v/>
      </c>
      <c r="Z1786" s="46" t="str">
        <f>IFERROR(__xludf.DUMMYFUNCTION("if(V1786="""","""",if($S1786,""Not aligned w/ a specific learning goal."",V1786&amp;"": ""&amp;vlookup(to_text(V1786),'1.Learning-Goals'!$A$3:$B$100,2,FALSE)))"),"")</f>
        <v/>
      </c>
      <c r="AA1786" s="46" t="str">
        <f>IFERROR(__xludf.DUMMYFUNCTION("if(W1786="""","""",if($S1786,""Not aligned w/ a specific learning goal."",W1786&amp;"": ""&amp;vlookup(to_text(W1786),'1.Learning-Goals'!$A$3:$B$100,2,FALSE)))"),"")</f>
        <v/>
      </c>
      <c r="AB1786" s="48"/>
      <c r="AC1786" s="48"/>
      <c r="AD1786" s="48"/>
      <c r="AE1786" s="48"/>
      <c r="AF1786" s="48"/>
      <c r="AG1786" s="48"/>
      <c r="AH1786" s="48"/>
      <c r="AI1786" s="48"/>
    </row>
    <row r="1787" ht="15.75" customHeight="1">
      <c r="A1787" s="41"/>
      <c r="B1787" s="42" t="str">
        <f t="shared" si="1"/>
        <v/>
      </c>
      <c r="C1787" s="52"/>
      <c r="D1787" s="53"/>
      <c r="E1787" s="53"/>
      <c r="F1787" s="52"/>
      <c r="G1787" s="53"/>
      <c r="H1787" s="54"/>
      <c r="I1787" s="53"/>
      <c r="J1787" s="53"/>
      <c r="K1787" s="53"/>
      <c r="L1787" s="53"/>
      <c r="M1787" s="53"/>
      <c r="N1787" s="53"/>
      <c r="O1787" s="52"/>
      <c r="P1787" s="52"/>
      <c r="Q1787" s="52"/>
      <c r="R1787" s="46" t="str">
        <f>IFERROR(__xludf.DUMMYFUNCTION("if(isblank($A1787),"""",REGEXREPLACE($A1787,   "",?(\d),?"",  ""$1""&amp;""-""&amp;$H1787))"),"")</f>
        <v/>
      </c>
      <c r="S1787" s="47" t="b">
        <f t="shared" si="2"/>
        <v>0</v>
      </c>
      <c r="T1787" s="47" t="str">
        <f>IFERROR(__xludf.DUMMYFUNCTION("iferror(split(A1787,"","",TRUE,TRUE),"""")"),"")</f>
        <v/>
      </c>
      <c r="U1787" s="47"/>
      <c r="V1787" s="47"/>
      <c r="W1787" s="47"/>
      <c r="X1787" s="46" t="str">
        <f>IFERROR(__xludf.DUMMYFUNCTION("if(T1787="""","""",if($S1787,""Not aligned w/ a specific learning goal."",T1787&amp;"": ""&amp;vlookup(to_text(T1787),'1.Learning-Goals'!$A$3:$B$100,2,FALSE)))"),"")</f>
        <v/>
      </c>
      <c r="Y1787" s="46" t="str">
        <f>IFERROR(__xludf.DUMMYFUNCTION("if(U1787="""","""",if($S1787,""Not aligned w/ a specific learning goal."",U1787&amp;"": ""&amp;vlookup(to_text(U1787),'1.Learning-Goals'!$A$3:$B$100,2,FALSE)))"),"")</f>
        <v/>
      </c>
      <c r="Z1787" s="46" t="str">
        <f>IFERROR(__xludf.DUMMYFUNCTION("if(V1787="""","""",if($S1787,""Not aligned w/ a specific learning goal."",V1787&amp;"": ""&amp;vlookup(to_text(V1787),'1.Learning-Goals'!$A$3:$B$100,2,FALSE)))"),"")</f>
        <v/>
      </c>
      <c r="AA1787" s="46" t="str">
        <f>IFERROR(__xludf.DUMMYFUNCTION("if(W1787="""","""",if($S1787,""Not aligned w/ a specific learning goal."",W1787&amp;"": ""&amp;vlookup(to_text(W1787),'1.Learning-Goals'!$A$3:$B$100,2,FALSE)))"),"")</f>
        <v/>
      </c>
      <c r="AB1787" s="48"/>
      <c r="AC1787" s="48"/>
      <c r="AD1787" s="48"/>
      <c r="AE1787" s="48"/>
      <c r="AF1787" s="48"/>
      <c r="AG1787" s="48"/>
      <c r="AH1787" s="48"/>
      <c r="AI1787" s="48"/>
    </row>
    <row r="1788" ht="15.75" customHeight="1">
      <c r="A1788" s="41"/>
      <c r="B1788" s="42" t="str">
        <f t="shared" si="1"/>
        <v/>
      </c>
      <c r="C1788" s="52"/>
      <c r="D1788" s="53"/>
      <c r="E1788" s="53"/>
      <c r="F1788" s="52"/>
      <c r="G1788" s="53"/>
      <c r="H1788" s="54"/>
      <c r="I1788" s="53"/>
      <c r="J1788" s="53"/>
      <c r="K1788" s="53"/>
      <c r="L1788" s="53"/>
      <c r="M1788" s="53"/>
      <c r="N1788" s="53"/>
      <c r="O1788" s="52"/>
      <c r="P1788" s="52"/>
      <c r="Q1788" s="52"/>
      <c r="R1788" s="46" t="str">
        <f>IFERROR(__xludf.DUMMYFUNCTION("if(isblank($A1788),"""",REGEXREPLACE($A1788,   "",?(\d),?"",  ""$1""&amp;""-""&amp;$H1788))"),"")</f>
        <v/>
      </c>
      <c r="S1788" s="47" t="b">
        <f t="shared" si="2"/>
        <v>0</v>
      </c>
      <c r="T1788" s="47" t="str">
        <f>IFERROR(__xludf.DUMMYFUNCTION("iferror(split(A1788,"","",TRUE,TRUE),"""")"),"")</f>
        <v/>
      </c>
      <c r="U1788" s="47"/>
      <c r="V1788" s="47"/>
      <c r="W1788" s="47"/>
      <c r="X1788" s="46" t="str">
        <f>IFERROR(__xludf.DUMMYFUNCTION("if(T1788="""","""",if($S1788,""Not aligned w/ a specific learning goal."",T1788&amp;"": ""&amp;vlookup(to_text(T1788),'1.Learning-Goals'!$A$3:$B$100,2,FALSE)))"),"")</f>
        <v/>
      </c>
      <c r="Y1788" s="46" t="str">
        <f>IFERROR(__xludf.DUMMYFUNCTION("if(U1788="""","""",if($S1788,""Not aligned w/ a specific learning goal."",U1788&amp;"": ""&amp;vlookup(to_text(U1788),'1.Learning-Goals'!$A$3:$B$100,2,FALSE)))"),"")</f>
        <v/>
      </c>
      <c r="Z1788" s="46" t="str">
        <f>IFERROR(__xludf.DUMMYFUNCTION("if(V1788="""","""",if($S1788,""Not aligned w/ a specific learning goal."",V1788&amp;"": ""&amp;vlookup(to_text(V1788),'1.Learning-Goals'!$A$3:$B$100,2,FALSE)))"),"")</f>
        <v/>
      </c>
      <c r="AA1788" s="46" t="str">
        <f>IFERROR(__xludf.DUMMYFUNCTION("if(W1788="""","""",if($S1788,""Not aligned w/ a specific learning goal."",W1788&amp;"": ""&amp;vlookup(to_text(W1788),'1.Learning-Goals'!$A$3:$B$100,2,FALSE)))"),"")</f>
        <v/>
      </c>
      <c r="AB1788" s="48"/>
      <c r="AC1788" s="48"/>
      <c r="AD1788" s="48"/>
      <c r="AE1788" s="48"/>
      <c r="AF1788" s="48"/>
      <c r="AG1788" s="48"/>
      <c r="AH1788" s="48"/>
      <c r="AI1788" s="48"/>
    </row>
    <row r="1789" ht="15.75" customHeight="1">
      <c r="A1789" s="41"/>
      <c r="B1789" s="42" t="str">
        <f t="shared" si="1"/>
        <v/>
      </c>
      <c r="C1789" s="52"/>
      <c r="D1789" s="53"/>
      <c r="E1789" s="53"/>
      <c r="F1789" s="52"/>
      <c r="G1789" s="53"/>
      <c r="H1789" s="54"/>
      <c r="I1789" s="53"/>
      <c r="J1789" s="53"/>
      <c r="K1789" s="53"/>
      <c r="L1789" s="53"/>
      <c r="M1789" s="53"/>
      <c r="N1789" s="53"/>
      <c r="O1789" s="52"/>
      <c r="P1789" s="52"/>
      <c r="Q1789" s="52"/>
      <c r="R1789" s="46" t="str">
        <f>IFERROR(__xludf.DUMMYFUNCTION("if(isblank($A1789),"""",REGEXREPLACE($A1789,   "",?(\d),?"",  ""$1""&amp;""-""&amp;$H1789))"),"")</f>
        <v/>
      </c>
      <c r="S1789" s="47" t="b">
        <f t="shared" si="2"/>
        <v>0</v>
      </c>
      <c r="T1789" s="47" t="str">
        <f>IFERROR(__xludf.DUMMYFUNCTION("iferror(split(A1789,"","",TRUE,TRUE),"""")"),"")</f>
        <v/>
      </c>
      <c r="U1789" s="47"/>
      <c r="V1789" s="47"/>
      <c r="W1789" s="47"/>
      <c r="X1789" s="46" t="str">
        <f>IFERROR(__xludf.DUMMYFUNCTION("if(T1789="""","""",if($S1789,""Not aligned w/ a specific learning goal."",T1789&amp;"": ""&amp;vlookup(to_text(T1789),'1.Learning-Goals'!$A$3:$B$100,2,FALSE)))"),"")</f>
        <v/>
      </c>
      <c r="Y1789" s="46" t="str">
        <f>IFERROR(__xludf.DUMMYFUNCTION("if(U1789="""","""",if($S1789,""Not aligned w/ a specific learning goal."",U1789&amp;"": ""&amp;vlookup(to_text(U1789),'1.Learning-Goals'!$A$3:$B$100,2,FALSE)))"),"")</f>
        <v/>
      </c>
      <c r="Z1789" s="46" t="str">
        <f>IFERROR(__xludf.DUMMYFUNCTION("if(V1789="""","""",if($S1789,""Not aligned w/ a specific learning goal."",V1789&amp;"": ""&amp;vlookup(to_text(V1789),'1.Learning-Goals'!$A$3:$B$100,2,FALSE)))"),"")</f>
        <v/>
      </c>
      <c r="AA1789" s="46" t="str">
        <f>IFERROR(__xludf.DUMMYFUNCTION("if(W1789="""","""",if($S1789,""Not aligned w/ a specific learning goal."",W1789&amp;"": ""&amp;vlookup(to_text(W1789),'1.Learning-Goals'!$A$3:$B$100,2,FALSE)))"),"")</f>
        <v/>
      </c>
      <c r="AB1789" s="48"/>
      <c r="AC1789" s="48"/>
      <c r="AD1789" s="48"/>
      <c r="AE1789" s="48"/>
      <c r="AF1789" s="48"/>
      <c r="AG1789" s="48"/>
      <c r="AH1789" s="48"/>
      <c r="AI1789" s="48"/>
    </row>
    <row r="1790" ht="15.75" customHeight="1">
      <c r="A1790" s="41"/>
      <c r="B1790" s="42" t="str">
        <f t="shared" si="1"/>
        <v/>
      </c>
      <c r="C1790" s="52"/>
      <c r="D1790" s="53"/>
      <c r="E1790" s="53"/>
      <c r="F1790" s="52"/>
      <c r="G1790" s="53"/>
      <c r="H1790" s="54"/>
      <c r="I1790" s="53"/>
      <c r="J1790" s="53"/>
      <c r="K1790" s="53"/>
      <c r="L1790" s="53"/>
      <c r="M1790" s="53"/>
      <c r="N1790" s="53"/>
      <c r="O1790" s="52"/>
      <c r="P1790" s="52"/>
      <c r="Q1790" s="52"/>
      <c r="R1790" s="46" t="str">
        <f>IFERROR(__xludf.DUMMYFUNCTION("if(isblank($A1790),"""",REGEXREPLACE($A1790,   "",?(\d),?"",  ""$1""&amp;""-""&amp;$H1790))"),"")</f>
        <v/>
      </c>
      <c r="S1790" s="47" t="b">
        <f t="shared" si="2"/>
        <v>0</v>
      </c>
      <c r="T1790" s="47" t="str">
        <f>IFERROR(__xludf.DUMMYFUNCTION("iferror(split(A1790,"","",TRUE,TRUE),"""")"),"")</f>
        <v/>
      </c>
      <c r="U1790" s="47"/>
      <c r="V1790" s="47"/>
      <c r="W1790" s="47"/>
      <c r="X1790" s="46" t="str">
        <f>IFERROR(__xludf.DUMMYFUNCTION("if(T1790="""","""",if($S1790,""Not aligned w/ a specific learning goal."",T1790&amp;"": ""&amp;vlookup(to_text(T1790),'1.Learning-Goals'!$A$3:$B$100,2,FALSE)))"),"")</f>
        <v/>
      </c>
      <c r="Y1790" s="46" t="str">
        <f>IFERROR(__xludf.DUMMYFUNCTION("if(U1790="""","""",if($S1790,""Not aligned w/ a specific learning goal."",U1790&amp;"": ""&amp;vlookup(to_text(U1790),'1.Learning-Goals'!$A$3:$B$100,2,FALSE)))"),"")</f>
        <v/>
      </c>
      <c r="Z1790" s="46" t="str">
        <f>IFERROR(__xludf.DUMMYFUNCTION("if(V1790="""","""",if($S1790,""Not aligned w/ a specific learning goal."",V1790&amp;"": ""&amp;vlookup(to_text(V1790),'1.Learning-Goals'!$A$3:$B$100,2,FALSE)))"),"")</f>
        <v/>
      </c>
      <c r="AA1790" s="46" t="str">
        <f>IFERROR(__xludf.DUMMYFUNCTION("if(W1790="""","""",if($S1790,""Not aligned w/ a specific learning goal."",W1790&amp;"": ""&amp;vlookup(to_text(W1790),'1.Learning-Goals'!$A$3:$B$100,2,FALSE)))"),"")</f>
        <v/>
      </c>
      <c r="AB1790" s="48"/>
      <c r="AC1790" s="48"/>
      <c r="AD1790" s="48"/>
      <c r="AE1790" s="48"/>
      <c r="AF1790" s="48"/>
      <c r="AG1790" s="48"/>
      <c r="AH1790" s="48"/>
      <c r="AI1790" s="48"/>
    </row>
    <row r="1791" ht="15.75" customHeight="1">
      <c r="A1791" s="41"/>
      <c r="B1791" s="42" t="str">
        <f t="shared" si="1"/>
        <v/>
      </c>
      <c r="C1791" s="52"/>
      <c r="D1791" s="53"/>
      <c r="E1791" s="53"/>
      <c r="F1791" s="52"/>
      <c r="G1791" s="53"/>
      <c r="H1791" s="54"/>
      <c r="I1791" s="53"/>
      <c r="J1791" s="53"/>
      <c r="K1791" s="53"/>
      <c r="L1791" s="53"/>
      <c r="M1791" s="53"/>
      <c r="N1791" s="53"/>
      <c r="O1791" s="52"/>
      <c r="P1791" s="52"/>
      <c r="Q1791" s="52"/>
      <c r="R1791" s="46" t="str">
        <f>IFERROR(__xludf.DUMMYFUNCTION("if(isblank($A1791),"""",REGEXREPLACE($A1791,   "",?(\d),?"",  ""$1""&amp;""-""&amp;$H1791))"),"")</f>
        <v/>
      </c>
      <c r="S1791" s="47" t="b">
        <f t="shared" si="2"/>
        <v>0</v>
      </c>
      <c r="T1791" s="47" t="str">
        <f>IFERROR(__xludf.DUMMYFUNCTION("iferror(split(A1791,"","",TRUE,TRUE),"""")"),"")</f>
        <v/>
      </c>
      <c r="U1791" s="47"/>
      <c r="V1791" s="47"/>
      <c r="W1791" s="47"/>
      <c r="X1791" s="46" t="str">
        <f>IFERROR(__xludf.DUMMYFUNCTION("if(T1791="""","""",if($S1791,""Not aligned w/ a specific learning goal."",T1791&amp;"": ""&amp;vlookup(to_text(T1791),'1.Learning-Goals'!$A$3:$B$100,2,FALSE)))"),"")</f>
        <v/>
      </c>
      <c r="Y1791" s="46" t="str">
        <f>IFERROR(__xludf.DUMMYFUNCTION("if(U1791="""","""",if($S1791,""Not aligned w/ a specific learning goal."",U1791&amp;"": ""&amp;vlookup(to_text(U1791),'1.Learning-Goals'!$A$3:$B$100,2,FALSE)))"),"")</f>
        <v/>
      </c>
      <c r="Z1791" s="46" t="str">
        <f>IFERROR(__xludf.DUMMYFUNCTION("if(V1791="""","""",if($S1791,""Not aligned w/ a specific learning goal."",V1791&amp;"": ""&amp;vlookup(to_text(V1791),'1.Learning-Goals'!$A$3:$B$100,2,FALSE)))"),"")</f>
        <v/>
      </c>
      <c r="AA1791" s="46" t="str">
        <f>IFERROR(__xludf.DUMMYFUNCTION("if(W1791="""","""",if($S1791,""Not aligned w/ a specific learning goal."",W1791&amp;"": ""&amp;vlookup(to_text(W1791),'1.Learning-Goals'!$A$3:$B$100,2,FALSE)))"),"")</f>
        <v/>
      </c>
      <c r="AB1791" s="48"/>
      <c r="AC1791" s="48"/>
      <c r="AD1791" s="48"/>
      <c r="AE1791" s="48"/>
      <c r="AF1791" s="48"/>
      <c r="AG1791" s="48"/>
      <c r="AH1791" s="48"/>
      <c r="AI1791" s="48"/>
    </row>
    <row r="1792" ht="15.75" customHeight="1">
      <c r="A1792" s="41"/>
      <c r="B1792" s="42" t="str">
        <f t="shared" si="1"/>
        <v/>
      </c>
      <c r="C1792" s="52"/>
      <c r="D1792" s="53"/>
      <c r="E1792" s="53"/>
      <c r="F1792" s="52"/>
      <c r="G1792" s="53"/>
      <c r="H1792" s="54"/>
      <c r="I1792" s="53"/>
      <c r="J1792" s="53"/>
      <c r="K1792" s="53"/>
      <c r="L1792" s="53"/>
      <c r="M1792" s="53"/>
      <c r="N1792" s="53"/>
      <c r="O1792" s="52"/>
      <c r="P1792" s="52"/>
      <c r="Q1792" s="52"/>
      <c r="R1792" s="46" t="str">
        <f>IFERROR(__xludf.DUMMYFUNCTION("if(isblank($A1792),"""",REGEXREPLACE($A1792,   "",?(\d),?"",  ""$1""&amp;""-""&amp;$H1792))"),"")</f>
        <v/>
      </c>
      <c r="S1792" s="47" t="b">
        <f t="shared" si="2"/>
        <v>0</v>
      </c>
      <c r="T1792" s="47" t="str">
        <f>IFERROR(__xludf.DUMMYFUNCTION("iferror(split(A1792,"","",TRUE,TRUE),"""")"),"")</f>
        <v/>
      </c>
      <c r="U1792" s="47"/>
      <c r="V1792" s="47"/>
      <c r="W1792" s="47"/>
      <c r="X1792" s="46" t="str">
        <f>IFERROR(__xludf.DUMMYFUNCTION("if(T1792="""","""",if($S1792,""Not aligned w/ a specific learning goal."",T1792&amp;"": ""&amp;vlookup(to_text(T1792),'1.Learning-Goals'!$A$3:$B$100,2,FALSE)))"),"")</f>
        <v/>
      </c>
      <c r="Y1792" s="46" t="str">
        <f>IFERROR(__xludf.DUMMYFUNCTION("if(U1792="""","""",if($S1792,""Not aligned w/ a specific learning goal."",U1792&amp;"": ""&amp;vlookup(to_text(U1792),'1.Learning-Goals'!$A$3:$B$100,2,FALSE)))"),"")</f>
        <v/>
      </c>
      <c r="Z1792" s="46" t="str">
        <f>IFERROR(__xludf.DUMMYFUNCTION("if(V1792="""","""",if($S1792,""Not aligned w/ a specific learning goal."",V1792&amp;"": ""&amp;vlookup(to_text(V1792),'1.Learning-Goals'!$A$3:$B$100,2,FALSE)))"),"")</f>
        <v/>
      </c>
      <c r="AA1792" s="46" t="str">
        <f>IFERROR(__xludf.DUMMYFUNCTION("if(W1792="""","""",if($S1792,""Not aligned w/ a specific learning goal."",W1792&amp;"": ""&amp;vlookup(to_text(W1792),'1.Learning-Goals'!$A$3:$B$100,2,FALSE)))"),"")</f>
        <v/>
      </c>
      <c r="AB1792" s="48"/>
      <c r="AC1792" s="48"/>
      <c r="AD1792" s="48"/>
      <c r="AE1792" s="48"/>
      <c r="AF1792" s="48"/>
      <c r="AG1792" s="48"/>
      <c r="AH1792" s="48"/>
      <c r="AI1792" s="48"/>
    </row>
    <row r="1793" ht="15.75" customHeight="1">
      <c r="A1793" s="41"/>
      <c r="B1793" s="42" t="str">
        <f t="shared" si="1"/>
        <v/>
      </c>
      <c r="C1793" s="52"/>
      <c r="D1793" s="53"/>
      <c r="E1793" s="53"/>
      <c r="F1793" s="52"/>
      <c r="G1793" s="53"/>
      <c r="H1793" s="54"/>
      <c r="I1793" s="53"/>
      <c r="J1793" s="53"/>
      <c r="K1793" s="53"/>
      <c r="L1793" s="53"/>
      <c r="M1793" s="53"/>
      <c r="N1793" s="53"/>
      <c r="O1793" s="52"/>
      <c r="P1793" s="52"/>
      <c r="Q1793" s="52"/>
      <c r="R1793" s="46" t="str">
        <f>IFERROR(__xludf.DUMMYFUNCTION("if(isblank($A1793),"""",REGEXREPLACE($A1793,   "",?(\d),?"",  ""$1""&amp;""-""&amp;$H1793))"),"")</f>
        <v/>
      </c>
      <c r="S1793" s="47" t="b">
        <f t="shared" si="2"/>
        <v>0</v>
      </c>
      <c r="T1793" s="47" t="str">
        <f>IFERROR(__xludf.DUMMYFUNCTION("iferror(split(A1793,"","",TRUE,TRUE),"""")"),"")</f>
        <v/>
      </c>
      <c r="U1793" s="47"/>
      <c r="V1793" s="47"/>
      <c r="W1793" s="47"/>
      <c r="X1793" s="46" t="str">
        <f>IFERROR(__xludf.DUMMYFUNCTION("if(T1793="""","""",if($S1793,""Not aligned w/ a specific learning goal."",T1793&amp;"": ""&amp;vlookup(to_text(T1793),'1.Learning-Goals'!$A$3:$B$100,2,FALSE)))"),"")</f>
        <v/>
      </c>
      <c r="Y1793" s="46" t="str">
        <f>IFERROR(__xludf.DUMMYFUNCTION("if(U1793="""","""",if($S1793,""Not aligned w/ a specific learning goal."",U1793&amp;"": ""&amp;vlookup(to_text(U1793),'1.Learning-Goals'!$A$3:$B$100,2,FALSE)))"),"")</f>
        <v/>
      </c>
      <c r="Z1793" s="46" t="str">
        <f>IFERROR(__xludf.DUMMYFUNCTION("if(V1793="""","""",if($S1793,""Not aligned w/ a specific learning goal."",V1793&amp;"": ""&amp;vlookup(to_text(V1793),'1.Learning-Goals'!$A$3:$B$100,2,FALSE)))"),"")</f>
        <v/>
      </c>
      <c r="AA1793" s="46" t="str">
        <f>IFERROR(__xludf.DUMMYFUNCTION("if(W1793="""","""",if($S1793,""Not aligned w/ a specific learning goal."",W1793&amp;"": ""&amp;vlookup(to_text(W1793),'1.Learning-Goals'!$A$3:$B$100,2,FALSE)))"),"")</f>
        <v/>
      </c>
      <c r="AB1793" s="48"/>
      <c r="AC1793" s="48"/>
      <c r="AD1793" s="48"/>
      <c r="AE1793" s="48"/>
      <c r="AF1793" s="48"/>
      <c r="AG1793" s="48"/>
      <c r="AH1793" s="48"/>
      <c r="AI1793" s="48"/>
    </row>
    <row r="1794" ht="15.75" customHeight="1">
      <c r="A1794" s="41"/>
      <c r="B1794" s="42" t="str">
        <f t="shared" si="1"/>
        <v/>
      </c>
      <c r="C1794" s="52"/>
      <c r="D1794" s="53"/>
      <c r="E1794" s="53"/>
      <c r="F1794" s="52"/>
      <c r="G1794" s="53"/>
      <c r="H1794" s="54"/>
      <c r="I1794" s="53"/>
      <c r="J1794" s="53"/>
      <c r="K1794" s="53"/>
      <c r="L1794" s="53"/>
      <c r="M1794" s="53"/>
      <c r="N1794" s="53"/>
      <c r="O1794" s="52"/>
      <c r="P1794" s="52"/>
      <c r="Q1794" s="52"/>
      <c r="R1794" s="46" t="str">
        <f>IFERROR(__xludf.DUMMYFUNCTION("if(isblank($A1794),"""",REGEXREPLACE($A1794,   "",?(\d),?"",  ""$1""&amp;""-""&amp;$H1794))"),"")</f>
        <v/>
      </c>
      <c r="S1794" s="47" t="b">
        <f t="shared" si="2"/>
        <v>0</v>
      </c>
      <c r="T1794" s="47" t="str">
        <f>IFERROR(__xludf.DUMMYFUNCTION("iferror(split(A1794,"","",TRUE,TRUE),"""")"),"")</f>
        <v/>
      </c>
      <c r="U1794" s="47"/>
      <c r="V1794" s="47"/>
      <c r="W1794" s="47"/>
      <c r="X1794" s="46" t="str">
        <f>IFERROR(__xludf.DUMMYFUNCTION("if(T1794="""","""",if($S1794,""Not aligned w/ a specific learning goal."",T1794&amp;"": ""&amp;vlookup(to_text(T1794),'1.Learning-Goals'!$A$3:$B$100,2,FALSE)))"),"")</f>
        <v/>
      </c>
      <c r="Y1794" s="46" t="str">
        <f>IFERROR(__xludf.DUMMYFUNCTION("if(U1794="""","""",if($S1794,""Not aligned w/ a specific learning goal."",U1794&amp;"": ""&amp;vlookup(to_text(U1794),'1.Learning-Goals'!$A$3:$B$100,2,FALSE)))"),"")</f>
        <v/>
      </c>
      <c r="Z1794" s="46" t="str">
        <f>IFERROR(__xludf.DUMMYFUNCTION("if(V1794="""","""",if($S1794,""Not aligned w/ a specific learning goal."",V1794&amp;"": ""&amp;vlookup(to_text(V1794),'1.Learning-Goals'!$A$3:$B$100,2,FALSE)))"),"")</f>
        <v/>
      </c>
      <c r="AA1794" s="46" t="str">
        <f>IFERROR(__xludf.DUMMYFUNCTION("if(W1794="""","""",if($S1794,""Not aligned w/ a specific learning goal."",W1794&amp;"": ""&amp;vlookup(to_text(W1794),'1.Learning-Goals'!$A$3:$B$100,2,FALSE)))"),"")</f>
        <v/>
      </c>
      <c r="AB1794" s="48"/>
      <c r="AC1794" s="48"/>
      <c r="AD1794" s="48"/>
      <c r="AE1794" s="48"/>
      <c r="AF1794" s="48"/>
      <c r="AG1794" s="48"/>
      <c r="AH1794" s="48"/>
      <c r="AI1794" s="48"/>
    </row>
    <row r="1795" ht="15.75" customHeight="1">
      <c r="A1795" s="41"/>
      <c r="B1795" s="42" t="str">
        <f t="shared" si="1"/>
        <v/>
      </c>
      <c r="C1795" s="52"/>
      <c r="D1795" s="53"/>
      <c r="E1795" s="53"/>
      <c r="F1795" s="52"/>
      <c r="G1795" s="53"/>
      <c r="H1795" s="54"/>
      <c r="I1795" s="53"/>
      <c r="J1795" s="53"/>
      <c r="K1795" s="53"/>
      <c r="L1795" s="53"/>
      <c r="M1795" s="53"/>
      <c r="N1795" s="53"/>
      <c r="O1795" s="52"/>
      <c r="P1795" s="52"/>
      <c r="Q1795" s="52"/>
      <c r="R1795" s="46" t="str">
        <f>IFERROR(__xludf.DUMMYFUNCTION("if(isblank($A1795),"""",REGEXREPLACE($A1795,   "",?(\d),?"",  ""$1""&amp;""-""&amp;$H1795))"),"")</f>
        <v/>
      </c>
      <c r="S1795" s="47" t="b">
        <f t="shared" si="2"/>
        <v>0</v>
      </c>
      <c r="T1795" s="47" t="str">
        <f>IFERROR(__xludf.DUMMYFUNCTION("iferror(split(A1795,"","",TRUE,TRUE),"""")"),"")</f>
        <v/>
      </c>
      <c r="U1795" s="47"/>
      <c r="V1795" s="47"/>
      <c r="W1795" s="47"/>
      <c r="X1795" s="46" t="str">
        <f>IFERROR(__xludf.DUMMYFUNCTION("if(T1795="""","""",if($S1795,""Not aligned w/ a specific learning goal."",T1795&amp;"": ""&amp;vlookup(to_text(T1795),'1.Learning-Goals'!$A$3:$B$100,2,FALSE)))"),"")</f>
        <v/>
      </c>
      <c r="Y1795" s="46" t="str">
        <f>IFERROR(__xludf.DUMMYFUNCTION("if(U1795="""","""",if($S1795,""Not aligned w/ a specific learning goal."",U1795&amp;"": ""&amp;vlookup(to_text(U1795),'1.Learning-Goals'!$A$3:$B$100,2,FALSE)))"),"")</f>
        <v/>
      </c>
      <c r="Z1795" s="46" t="str">
        <f>IFERROR(__xludf.DUMMYFUNCTION("if(V1795="""","""",if($S1795,""Not aligned w/ a specific learning goal."",V1795&amp;"": ""&amp;vlookup(to_text(V1795),'1.Learning-Goals'!$A$3:$B$100,2,FALSE)))"),"")</f>
        <v/>
      </c>
      <c r="AA1795" s="46" t="str">
        <f>IFERROR(__xludf.DUMMYFUNCTION("if(W1795="""","""",if($S1795,""Not aligned w/ a specific learning goal."",W1795&amp;"": ""&amp;vlookup(to_text(W1795),'1.Learning-Goals'!$A$3:$B$100,2,FALSE)))"),"")</f>
        <v/>
      </c>
      <c r="AB1795" s="48"/>
      <c r="AC1795" s="48"/>
      <c r="AD1795" s="48"/>
      <c r="AE1795" s="48"/>
      <c r="AF1795" s="48"/>
      <c r="AG1795" s="48"/>
      <c r="AH1795" s="48"/>
      <c r="AI1795" s="48"/>
    </row>
    <row r="1796" ht="15.75" customHeight="1">
      <c r="A1796" s="41"/>
      <c r="B1796" s="42" t="str">
        <f t="shared" si="1"/>
        <v/>
      </c>
      <c r="C1796" s="52"/>
      <c r="D1796" s="53"/>
      <c r="E1796" s="53"/>
      <c r="F1796" s="52"/>
      <c r="G1796" s="53"/>
      <c r="H1796" s="54"/>
      <c r="I1796" s="53"/>
      <c r="J1796" s="53"/>
      <c r="K1796" s="53"/>
      <c r="L1796" s="53"/>
      <c r="M1796" s="53"/>
      <c r="N1796" s="53"/>
      <c r="O1796" s="52"/>
      <c r="P1796" s="52"/>
      <c r="Q1796" s="52"/>
      <c r="R1796" s="46" t="str">
        <f>IFERROR(__xludf.DUMMYFUNCTION("if(isblank($A1796),"""",REGEXREPLACE($A1796,   "",?(\d),?"",  ""$1""&amp;""-""&amp;$H1796))"),"")</f>
        <v/>
      </c>
      <c r="S1796" s="47" t="b">
        <f t="shared" si="2"/>
        <v>0</v>
      </c>
      <c r="T1796" s="47" t="str">
        <f>IFERROR(__xludf.DUMMYFUNCTION("iferror(split(A1796,"","",TRUE,TRUE),"""")"),"")</f>
        <v/>
      </c>
      <c r="U1796" s="47"/>
      <c r="V1796" s="47"/>
      <c r="W1796" s="47"/>
      <c r="X1796" s="46" t="str">
        <f>IFERROR(__xludf.DUMMYFUNCTION("if(T1796="""","""",if($S1796,""Not aligned w/ a specific learning goal."",T1796&amp;"": ""&amp;vlookup(to_text(T1796),'1.Learning-Goals'!$A$3:$B$100,2,FALSE)))"),"")</f>
        <v/>
      </c>
      <c r="Y1796" s="46" t="str">
        <f>IFERROR(__xludf.DUMMYFUNCTION("if(U1796="""","""",if($S1796,""Not aligned w/ a specific learning goal."",U1796&amp;"": ""&amp;vlookup(to_text(U1796),'1.Learning-Goals'!$A$3:$B$100,2,FALSE)))"),"")</f>
        <v/>
      </c>
      <c r="Z1796" s="46" t="str">
        <f>IFERROR(__xludf.DUMMYFUNCTION("if(V1796="""","""",if($S1796,""Not aligned w/ a specific learning goal."",V1796&amp;"": ""&amp;vlookup(to_text(V1796),'1.Learning-Goals'!$A$3:$B$100,2,FALSE)))"),"")</f>
        <v/>
      </c>
      <c r="AA1796" s="46" t="str">
        <f>IFERROR(__xludf.DUMMYFUNCTION("if(W1796="""","""",if($S1796,""Not aligned w/ a specific learning goal."",W1796&amp;"": ""&amp;vlookup(to_text(W1796),'1.Learning-Goals'!$A$3:$B$100,2,FALSE)))"),"")</f>
        <v/>
      </c>
      <c r="AB1796" s="48"/>
      <c r="AC1796" s="48"/>
      <c r="AD1796" s="48"/>
      <c r="AE1796" s="48"/>
      <c r="AF1796" s="48"/>
      <c r="AG1796" s="48"/>
      <c r="AH1796" s="48"/>
      <c r="AI1796" s="48"/>
    </row>
    <row r="1797" ht="15.75" customHeight="1">
      <c r="A1797" s="41"/>
      <c r="B1797" s="42" t="str">
        <f t="shared" si="1"/>
        <v/>
      </c>
      <c r="C1797" s="52"/>
      <c r="D1797" s="53"/>
      <c r="E1797" s="53"/>
      <c r="F1797" s="52"/>
      <c r="G1797" s="53"/>
      <c r="H1797" s="54"/>
      <c r="I1797" s="53"/>
      <c r="J1797" s="53"/>
      <c r="K1797" s="53"/>
      <c r="L1797" s="53"/>
      <c r="M1797" s="53"/>
      <c r="N1797" s="53"/>
      <c r="O1797" s="52"/>
      <c r="P1797" s="52"/>
      <c r="Q1797" s="52"/>
      <c r="R1797" s="46" t="str">
        <f>IFERROR(__xludf.DUMMYFUNCTION("if(isblank($A1797),"""",REGEXREPLACE($A1797,   "",?(\d),?"",  ""$1""&amp;""-""&amp;$H1797))"),"")</f>
        <v/>
      </c>
      <c r="S1797" s="47" t="b">
        <f t="shared" si="2"/>
        <v>0</v>
      </c>
      <c r="T1797" s="47" t="str">
        <f>IFERROR(__xludf.DUMMYFUNCTION("iferror(split(A1797,"","",TRUE,TRUE),"""")"),"")</f>
        <v/>
      </c>
      <c r="U1797" s="47"/>
      <c r="V1797" s="47"/>
      <c r="W1797" s="47"/>
      <c r="X1797" s="46" t="str">
        <f>IFERROR(__xludf.DUMMYFUNCTION("if(T1797="""","""",if($S1797,""Not aligned w/ a specific learning goal."",T1797&amp;"": ""&amp;vlookup(to_text(T1797),'1.Learning-Goals'!$A$3:$B$100,2,FALSE)))"),"")</f>
        <v/>
      </c>
      <c r="Y1797" s="46" t="str">
        <f>IFERROR(__xludf.DUMMYFUNCTION("if(U1797="""","""",if($S1797,""Not aligned w/ a specific learning goal."",U1797&amp;"": ""&amp;vlookup(to_text(U1797),'1.Learning-Goals'!$A$3:$B$100,2,FALSE)))"),"")</f>
        <v/>
      </c>
      <c r="Z1797" s="46" t="str">
        <f>IFERROR(__xludf.DUMMYFUNCTION("if(V1797="""","""",if($S1797,""Not aligned w/ a specific learning goal."",V1797&amp;"": ""&amp;vlookup(to_text(V1797),'1.Learning-Goals'!$A$3:$B$100,2,FALSE)))"),"")</f>
        <v/>
      </c>
      <c r="AA1797" s="46" t="str">
        <f>IFERROR(__xludf.DUMMYFUNCTION("if(W1797="""","""",if($S1797,""Not aligned w/ a specific learning goal."",W1797&amp;"": ""&amp;vlookup(to_text(W1797),'1.Learning-Goals'!$A$3:$B$100,2,FALSE)))"),"")</f>
        <v/>
      </c>
      <c r="AB1797" s="48"/>
      <c r="AC1797" s="48"/>
      <c r="AD1797" s="48"/>
      <c r="AE1797" s="48"/>
      <c r="AF1797" s="48"/>
      <c r="AG1797" s="48"/>
      <c r="AH1797" s="48"/>
      <c r="AI1797" s="48"/>
    </row>
    <row r="1798" ht="15.75" customHeight="1">
      <c r="A1798" s="41"/>
      <c r="B1798" s="42" t="str">
        <f t="shared" si="1"/>
        <v/>
      </c>
      <c r="C1798" s="52"/>
      <c r="D1798" s="53"/>
      <c r="E1798" s="53"/>
      <c r="F1798" s="52"/>
      <c r="G1798" s="53"/>
      <c r="H1798" s="54"/>
      <c r="I1798" s="53"/>
      <c r="J1798" s="53"/>
      <c r="K1798" s="53"/>
      <c r="L1798" s="53"/>
      <c r="M1798" s="53"/>
      <c r="N1798" s="53"/>
      <c r="O1798" s="52"/>
      <c r="P1798" s="52"/>
      <c r="Q1798" s="52"/>
      <c r="R1798" s="46" t="str">
        <f>IFERROR(__xludf.DUMMYFUNCTION("if(isblank($A1798),"""",REGEXREPLACE($A1798,   "",?(\d),?"",  ""$1""&amp;""-""&amp;$H1798))"),"")</f>
        <v/>
      </c>
      <c r="S1798" s="47" t="b">
        <f t="shared" si="2"/>
        <v>0</v>
      </c>
      <c r="T1798" s="47" t="str">
        <f>IFERROR(__xludf.DUMMYFUNCTION("iferror(split(A1798,"","",TRUE,TRUE),"""")"),"")</f>
        <v/>
      </c>
      <c r="U1798" s="47"/>
      <c r="V1798" s="47"/>
      <c r="W1798" s="47"/>
      <c r="X1798" s="46" t="str">
        <f>IFERROR(__xludf.DUMMYFUNCTION("if(T1798="""","""",if($S1798,""Not aligned w/ a specific learning goal."",T1798&amp;"": ""&amp;vlookup(to_text(T1798),'1.Learning-Goals'!$A$3:$B$100,2,FALSE)))"),"")</f>
        <v/>
      </c>
      <c r="Y1798" s="46" t="str">
        <f>IFERROR(__xludf.DUMMYFUNCTION("if(U1798="""","""",if($S1798,""Not aligned w/ a specific learning goal."",U1798&amp;"": ""&amp;vlookup(to_text(U1798),'1.Learning-Goals'!$A$3:$B$100,2,FALSE)))"),"")</f>
        <v/>
      </c>
      <c r="Z1798" s="46" t="str">
        <f>IFERROR(__xludf.DUMMYFUNCTION("if(V1798="""","""",if($S1798,""Not aligned w/ a specific learning goal."",V1798&amp;"": ""&amp;vlookup(to_text(V1798),'1.Learning-Goals'!$A$3:$B$100,2,FALSE)))"),"")</f>
        <v/>
      </c>
      <c r="AA1798" s="46" t="str">
        <f>IFERROR(__xludf.DUMMYFUNCTION("if(W1798="""","""",if($S1798,""Not aligned w/ a specific learning goal."",W1798&amp;"": ""&amp;vlookup(to_text(W1798),'1.Learning-Goals'!$A$3:$B$100,2,FALSE)))"),"")</f>
        <v/>
      </c>
      <c r="AB1798" s="48"/>
      <c r="AC1798" s="48"/>
      <c r="AD1798" s="48"/>
      <c r="AE1798" s="48"/>
      <c r="AF1798" s="48"/>
      <c r="AG1798" s="48"/>
      <c r="AH1798" s="48"/>
      <c r="AI1798" s="48"/>
    </row>
    <row r="1799" ht="15.75" customHeight="1">
      <c r="A1799" s="41"/>
      <c r="B1799" s="42" t="str">
        <f t="shared" si="1"/>
        <v/>
      </c>
      <c r="C1799" s="52"/>
      <c r="D1799" s="53"/>
      <c r="E1799" s="53"/>
      <c r="F1799" s="52"/>
      <c r="G1799" s="53"/>
      <c r="H1799" s="54"/>
      <c r="I1799" s="53"/>
      <c r="J1799" s="53"/>
      <c r="K1799" s="53"/>
      <c r="L1799" s="53"/>
      <c r="M1799" s="53"/>
      <c r="N1799" s="53"/>
      <c r="O1799" s="52"/>
      <c r="P1799" s="52"/>
      <c r="Q1799" s="52"/>
      <c r="R1799" s="46" t="str">
        <f>IFERROR(__xludf.DUMMYFUNCTION("if(isblank($A1799),"""",REGEXREPLACE($A1799,   "",?(\d),?"",  ""$1""&amp;""-""&amp;$H1799))"),"")</f>
        <v/>
      </c>
      <c r="S1799" s="47" t="b">
        <f t="shared" si="2"/>
        <v>0</v>
      </c>
      <c r="T1799" s="47" t="str">
        <f>IFERROR(__xludf.DUMMYFUNCTION("iferror(split(A1799,"","",TRUE,TRUE),"""")"),"")</f>
        <v/>
      </c>
      <c r="U1799" s="47"/>
      <c r="V1799" s="47"/>
      <c r="W1799" s="47"/>
      <c r="X1799" s="46" t="str">
        <f>IFERROR(__xludf.DUMMYFUNCTION("if(T1799="""","""",if($S1799,""Not aligned w/ a specific learning goal."",T1799&amp;"": ""&amp;vlookup(to_text(T1799),'1.Learning-Goals'!$A$3:$B$100,2,FALSE)))"),"")</f>
        <v/>
      </c>
      <c r="Y1799" s="46" t="str">
        <f>IFERROR(__xludf.DUMMYFUNCTION("if(U1799="""","""",if($S1799,""Not aligned w/ a specific learning goal."",U1799&amp;"": ""&amp;vlookup(to_text(U1799),'1.Learning-Goals'!$A$3:$B$100,2,FALSE)))"),"")</f>
        <v/>
      </c>
      <c r="Z1799" s="46" t="str">
        <f>IFERROR(__xludf.DUMMYFUNCTION("if(V1799="""","""",if($S1799,""Not aligned w/ a specific learning goal."",V1799&amp;"": ""&amp;vlookup(to_text(V1799),'1.Learning-Goals'!$A$3:$B$100,2,FALSE)))"),"")</f>
        <v/>
      </c>
      <c r="AA1799" s="46" t="str">
        <f>IFERROR(__xludf.DUMMYFUNCTION("if(W1799="""","""",if($S1799,""Not aligned w/ a specific learning goal."",W1799&amp;"": ""&amp;vlookup(to_text(W1799),'1.Learning-Goals'!$A$3:$B$100,2,FALSE)))"),"")</f>
        <v/>
      </c>
      <c r="AB1799" s="48"/>
      <c r="AC1799" s="48"/>
      <c r="AD1799" s="48"/>
      <c r="AE1799" s="48"/>
      <c r="AF1799" s="48"/>
      <c r="AG1799" s="48"/>
      <c r="AH1799" s="48"/>
      <c r="AI1799" s="48"/>
    </row>
    <row r="1800" ht="15.75" customHeight="1">
      <c r="A1800" s="41"/>
      <c r="B1800" s="42" t="str">
        <f t="shared" si="1"/>
        <v/>
      </c>
      <c r="C1800" s="52"/>
      <c r="D1800" s="53"/>
      <c r="E1800" s="53"/>
      <c r="F1800" s="52"/>
      <c r="G1800" s="53"/>
      <c r="H1800" s="54"/>
      <c r="I1800" s="53"/>
      <c r="J1800" s="53"/>
      <c r="K1800" s="53"/>
      <c r="L1800" s="53"/>
      <c r="M1800" s="53"/>
      <c r="N1800" s="53"/>
      <c r="O1800" s="52"/>
      <c r="P1800" s="52"/>
      <c r="Q1800" s="52"/>
      <c r="R1800" s="46" t="str">
        <f>IFERROR(__xludf.DUMMYFUNCTION("if(isblank($A1800),"""",REGEXREPLACE($A1800,   "",?(\d),?"",  ""$1""&amp;""-""&amp;$H1800))"),"")</f>
        <v/>
      </c>
      <c r="S1800" s="47" t="b">
        <f t="shared" si="2"/>
        <v>0</v>
      </c>
      <c r="T1800" s="47" t="str">
        <f>IFERROR(__xludf.DUMMYFUNCTION("iferror(split(A1800,"","",TRUE,TRUE),"""")"),"")</f>
        <v/>
      </c>
      <c r="U1800" s="47"/>
      <c r="V1800" s="47"/>
      <c r="W1800" s="47"/>
      <c r="X1800" s="46" t="str">
        <f>IFERROR(__xludf.DUMMYFUNCTION("if(T1800="""","""",if($S1800,""Not aligned w/ a specific learning goal."",T1800&amp;"": ""&amp;vlookup(to_text(T1800),'1.Learning-Goals'!$A$3:$B$100,2,FALSE)))"),"")</f>
        <v/>
      </c>
      <c r="Y1800" s="46" t="str">
        <f>IFERROR(__xludf.DUMMYFUNCTION("if(U1800="""","""",if($S1800,""Not aligned w/ a specific learning goal."",U1800&amp;"": ""&amp;vlookup(to_text(U1800),'1.Learning-Goals'!$A$3:$B$100,2,FALSE)))"),"")</f>
        <v/>
      </c>
      <c r="Z1800" s="46" t="str">
        <f>IFERROR(__xludf.DUMMYFUNCTION("if(V1800="""","""",if($S1800,""Not aligned w/ a specific learning goal."",V1800&amp;"": ""&amp;vlookup(to_text(V1800),'1.Learning-Goals'!$A$3:$B$100,2,FALSE)))"),"")</f>
        <v/>
      </c>
      <c r="AA1800" s="46" t="str">
        <f>IFERROR(__xludf.DUMMYFUNCTION("if(W1800="""","""",if($S1800,""Not aligned w/ a specific learning goal."",W1800&amp;"": ""&amp;vlookup(to_text(W1800),'1.Learning-Goals'!$A$3:$B$100,2,FALSE)))"),"")</f>
        <v/>
      </c>
      <c r="AB1800" s="48"/>
      <c r="AC1800" s="48"/>
      <c r="AD1800" s="48"/>
      <c r="AE1800" s="48"/>
      <c r="AF1800" s="48"/>
      <c r="AG1800" s="48"/>
      <c r="AH1800" s="48"/>
      <c r="AI1800" s="48"/>
    </row>
    <row r="1801" ht="15.75" customHeight="1">
      <c r="A1801" s="41"/>
      <c r="B1801" s="42" t="str">
        <f t="shared" si="1"/>
        <v/>
      </c>
      <c r="C1801" s="52"/>
      <c r="D1801" s="53"/>
      <c r="E1801" s="53"/>
      <c r="F1801" s="52"/>
      <c r="G1801" s="53"/>
      <c r="H1801" s="54"/>
      <c r="I1801" s="53"/>
      <c r="J1801" s="53"/>
      <c r="K1801" s="53"/>
      <c r="L1801" s="53"/>
      <c r="M1801" s="53"/>
      <c r="N1801" s="53"/>
      <c r="O1801" s="52"/>
      <c r="P1801" s="52"/>
      <c r="Q1801" s="52"/>
      <c r="R1801" s="46" t="str">
        <f>IFERROR(__xludf.DUMMYFUNCTION("if(isblank($A1801),"""",REGEXREPLACE($A1801,   "",?(\d),?"",  ""$1""&amp;""-""&amp;$H1801))"),"")</f>
        <v/>
      </c>
      <c r="S1801" s="47" t="b">
        <f t="shared" si="2"/>
        <v>0</v>
      </c>
      <c r="T1801" s="47" t="str">
        <f>IFERROR(__xludf.DUMMYFUNCTION("iferror(split(A1801,"","",TRUE,TRUE),"""")"),"")</f>
        <v/>
      </c>
      <c r="U1801" s="47"/>
      <c r="V1801" s="47"/>
      <c r="W1801" s="47"/>
      <c r="X1801" s="46" t="str">
        <f>IFERROR(__xludf.DUMMYFUNCTION("if(T1801="""","""",if($S1801,""Not aligned w/ a specific learning goal."",T1801&amp;"": ""&amp;vlookup(to_text(T1801),'1.Learning-Goals'!$A$3:$B$100,2,FALSE)))"),"")</f>
        <v/>
      </c>
      <c r="Y1801" s="46" t="str">
        <f>IFERROR(__xludf.DUMMYFUNCTION("if(U1801="""","""",if($S1801,""Not aligned w/ a specific learning goal."",U1801&amp;"": ""&amp;vlookup(to_text(U1801),'1.Learning-Goals'!$A$3:$B$100,2,FALSE)))"),"")</f>
        <v/>
      </c>
      <c r="Z1801" s="46" t="str">
        <f>IFERROR(__xludf.DUMMYFUNCTION("if(V1801="""","""",if($S1801,""Not aligned w/ a specific learning goal."",V1801&amp;"": ""&amp;vlookup(to_text(V1801),'1.Learning-Goals'!$A$3:$B$100,2,FALSE)))"),"")</f>
        <v/>
      </c>
      <c r="AA1801" s="46" t="str">
        <f>IFERROR(__xludf.DUMMYFUNCTION("if(W1801="""","""",if($S1801,""Not aligned w/ a specific learning goal."",W1801&amp;"": ""&amp;vlookup(to_text(W1801),'1.Learning-Goals'!$A$3:$B$100,2,FALSE)))"),"")</f>
        <v/>
      </c>
      <c r="AB1801" s="48"/>
      <c r="AC1801" s="48"/>
      <c r="AD1801" s="48"/>
      <c r="AE1801" s="48"/>
      <c r="AF1801" s="48"/>
      <c r="AG1801" s="48"/>
      <c r="AH1801" s="48"/>
      <c r="AI1801" s="48"/>
    </row>
    <row r="1802" ht="15.75" customHeight="1">
      <c r="A1802" s="41"/>
      <c r="B1802" s="42" t="str">
        <f t="shared" si="1"/>
        <v/>
      </c>
      <c r="C1802" s="52"/>
      <c r="D1802" s="53"/>
      <c r="E1802" s="53"/>
      <c r="F1802" s="52"/>
      <c r="G1802" s="53"/>
      <c r="H1802" s="54"/>
      <c r="I1802" s="53"/>
      <c r="J1802" s="53"/>
      <c r="K1802" s="53"/>
      <c r="L1802" s="53"/>
      <c r="M1802" s="53"/>
      <c r="N1802" s="53"/>
      <c r="O1802" s="52"/>
      <c r="P1802" s="52"/>
      <c r="Q1802" s="52"/>
      <c r="R1802" s="46" t="str">
        <f>IFERROR(__xludf.DUMMYFUNCTION("if(isblank($A1802),"""",REGEXREPLACE($A1802,   "",?(\d),?"",  ""$1""&amp;""-""&amp;$H1802))"),"")</f>
        <v/>
      </c>
      <c r="S1802" s="47" t="b">
        <f t="shared" si="2"/>
        <v>0</v>
      </c>
      <c r="T1802" s="47" t="str">
        <f>IFERROR(__xludf.DUMMYFUNCTION("iferror(split(A1802,"","",TRUE,TRUE),"""")"),"")</f>
        <v/>
      </c>
      <c r="U1802" s="47"/>
      <c r="V1802" s="47"/>
      <c r="W1802" s="47"/>
      <c r="X1802" s="46" t="str">
        <f>IFERROR(__xludf.DUMMYFUNCTION("if(T1802="""","""",if($S1802,""Not aligned w/ a specific learning goal."",T1802&amp;"": ""&amp;vlookup(to_text(T1802),'1.Learning-Goals'!$A$3:$B$100,2,FALSE)))"),"")</f>
        <v/>
      </c>
      <c r="Y1802" s="46" t="str">
        <f>IFERROR(__xludf.DUMMYFUNCTION("if(U1802="""","""",if($S1802,""Not aligned w/ a specific learning goal."",U1802&amp;"": ""&amp;vlookup(to_text(U1802),'1.Learning-Goals'!$A$3:$B$100,2,FALSE)))"),"")</f>
        <v/>
      </c>
      <c r="Z1802" s="46" t="str">
        <f>IFERROR(__xludf.DUMMYFUNCTION("if(V1802="""","""",if($S1802,""Not aligned w/ a specific learning goal."",V1802&amp;"": ""&amp;vlookup(to_text(V1802),'1.Learning-Goals'!$A$3:$B$100,2,FALSE)))"),"")</f>
        <v/>
      </c>
      <c r="AA1802" s="46" t="str">
        <f>IFERROR(__xludf.DUMMYFUNCTION("if(W1802="""","""",if($S1802,""Not aligned w/ a specific learning goal."",W1802&amp;"": ""&amp;vlookup(to_text(W1802),'1.Learning-Goals'!$A$3:$B$100,2,FALSE)))"),"")</f>
        <v/>
      </c>
      <c r="AB1802" s="48"/>
      <c r="AC1802" s="48"/>
      <c r="AD1802" s="48"/>
      <c r="AE1802" s="48"/>
      <c r="AF1802" s="48"/>
      <c r="AG1802" s="48"/>
      <c r="AH1802" s="48"/>
      <c r="AI1802" s="48"/>
    </row>
    <row r="1803" ht="15.75" customHeight="1">
      <c r="A1803" s="41"/>
      <c r="B1803" s="42" t="str">
        <f t="shared" si="1"/>
        <v/>
      </c>
      <c r="C1803" s="52"/>
      <c r="D1803" s="53"/>
      <c r="E1803" s="53"/>
      <c r="F1803" s="52"/>
      <c r="G1803" s="53"/>
      <c r="H1803" s="54"/>
      <c r="I1803" s="53"/>
      <c r="J1803" s="53"/>
      <c r="K1803" s="53"/>
      <c r="L1803" s="53"/>
      <c r="M1803" s="53"/>
      <c r="N1803" s="53"/>
      <c r="O1803" s="52"/>
      <c r="P1803" s="52"/>
      <c r="Q1803" s="52"/>
      <c r="R1803" s="46" t="str">
        <f>IFERROR(__xludf.DUMMYFUNCTION("if(isblank($A1803),"""",REGEXREPLACE($A1803,   "",?(\d),?"",  ""$1""&amp;""-""&amp;$H1803))"),"")</f>
        <v/>
      </c>
      <c r="S1803" s="47" t="b">
        <f t="shared" si="2"/>
        <v>0</v>
      </c>
      <c r="T1803" s="47" t="str">
        <f>IFERROR(__xludf.DUMMYFUNCTION("iferror(split(A1803,"","",TRUE,TRUE),"""")"),"")</f>
        <v/>
      </c>
      <c r="U1803" s="47"/>
      <c r="V1803" s="47"/>
      <c r="W1803" s="47"/>
      <c r="X1803" s="46" t="str">
        <f>IFERROR(__xludf.DUMMYFUNCTION("if(T1803="""","""",if($S1803,""Not aligned w/ a specific learning goal."",T1803&amp;"": ""&amp;vlookup(to_text(T1803),'1.Learning-Goals'!$A$3:$B$100,2,FALSE)))"),"")</f>
        <v/>
      </c>
      <c r="Y1803" s="46" t="str">
        <f>IFERROR(__xludf.DUMMYFUNCTION("if(U1803="""","""",if($S1803,""Not aligned w/ a specific learning goal."",U1803&amp;"": ""&amp;vlookup(to_text(U1803),'1.Learning-Goals'!$A$3:$B$100,2,FALSE)))"),"")</f>
        <v/>
      </c>
      <c r="Z1803" s="46" t="str">
        <f>IFERROR(__xludf.DUMMYFUNCTION("if(V1803="""","""",if($S1803,""Not aligned w/ a specific learning goal."",V1803&amp;"": ""&amp;vlookup(to_text(V1803),'1.Learning-Goals'!$A$3:$B$100,2,FALSE)))"),"")</f>
        <v/>
      </c>
      <c r="AA1803" s="46" t="str">
        <f>IFERROR(__xludf.DUMMYFUNCTION("if(W1803="""","""",if($S1803,""Not aligned w/ a specific learning goal."",W1803&amp;"": ""&amp;vlookup(to_text(W1803),'1.Learning-Goals'!$A$3:$B$100,2,FALSE)))"),"")</f>
        <v/>
      </c>
      <c r="AB1803" s="48"/>
      <c r="AC1803" s="48"/>
      <c r="AD1803" s="48"/>
      <c r="AE1803" s="48"/>
      <c r="AF1803" s="48"/>
      <c r="AG1803" s="48"/>
      <c r="AH1803" s="48"/>
      <c r="AI1803" s="48"/>
    </row>
    <row r="1804" ht="15.75" customHeight="1">
      <c r="A1804" s="41"/>
      <c r="B1804" s="42" t="str">
        <f t="shared" si="1"/>
        <v/>
      </c>
      <c r="C1804" s="52"/>
      <c r="D1804" s="53"/>
      <c r="E1804" s="53"/>
      <c r="F1804" s="52"/>
      <c r="G1804" s="53"/>
      <c r="H1804" s="54"/>
      <c r="I1804" s="53"/>
      <c r="J1804" s="53"/>
      <c r="K1804" s="53"/>
      <c r="L1804" s="53"/>
      <c r="M1804" s="53"/>
      <c r="N1804" s="53"/>
      <c r="O1804" s="52"/>
      <c r="P1804" s="52"/>
      <c r="Q1804" s="52"/>
      <c r="R1804" s="46" t="str">
        <f>IFERROR(__xludf.DUMMYFUNCTION("if(isblank($A1804),"""",REGEXREPLACE($A1804,   "",?(\d),?"",  ""$1""&amp;""-""&amp;$H1804))"),"")</f>
        <v/>
      </c>
      <c r="S1804" s="47" t="b">
        <f t="shared" si="2"/>
        <v>0</v>
      </c>
      <c r="T1804" s="47" t="str">
        <f>IFERROR(__xludf.DUMMYFUNCTION("iferror(split(A1804,"","",TRUE,TRUE),"""")"),"")</f>
        <v/>
      </c>
      <c r="U1804" s="47"/>
      <c r="V1804" s="47"/>
      <c r="W1804" s="47"/>
      <c r="X1804" s="46" t="str">
        <f>IFERROR(__xludf.DUMMYFUNCTION("if(T1804="""","""",if($S1804,""Not aligned w/ a specific learning goal."",T1804&amp;"": ""&amp;vlookup(to_text(T1804),'1.Learning-Goals'!$A$3:$B$100,2,FALSE)))"),"")</f>
        <v/>
      </c>
      <c r="Y1804" s="46" t="str">
        <f>IFERROR(__xludf.DUMMYFUNCTION("if(U1804="""","""",if($S1804,""Not aligned w/ a specific learning goal."",U1804&amp;"": ""&amp;vlookup(to_text(U1804),'1.Learning-Goals'!$A$3:$B$100,2,FALSE)))"),"")</f>
        <v/>
      </c>
      <c r="Z1804" s="46" t="str">
        <f>IFERROR(__xludf.DUMMYFUNCTION("if(V1804="""","""",if($S1804,""Not aligned w/ a specific learning goal."",V1804&amp;"": ""&amp;vlookup(to_text(V1804),'1.Learning-Goals'!$A$3:$B$100,2,FALSE)))"),"")</f>
        <v/>
      </c>
      <c r="AA1804" s="46" t="str">
        <f>IFERROR(__xludf.DUMMYFUNCTION("if(W1804="""","""",if($S1804,""Not aligned w/ a specific learning goal."",W1804&amp;"": ""&amp;vlookup(to_text(W1804),'1.Learning-Goals'!$A$3:$B$100,2,FALSE)))"),"")</f>
        <v/>
      </c>
      <c r="AB1804" s="48"/>
      <c r="AC1804" s="48"/>
      <c r="AD1804" s="48"/>
      <c r="AE1804" s="48"/>
      <c r="AF1804" s="48"/>
      <c r="AG1804" s="48"/>
      <c r="AH1804" s="48"/>
      <c r="AI1804" s="48"/>
    </row>
    <row r="1805" ht="15.75" customHeight="1">
      <c r="A1805" s="41"/>
      <c r="B1805" s="42" t="str">
        <f t="shared" si="1"/>
        <v/>
      </c>
      <c r="C1805" s="52"/>
      <c r="D1805" s="53"/>
      <c r="E1805" s="53"/>
      <c r="F1805" s="52"/>
      <c r="G1805" s="53"/>
      <c r="H1805" s="54"/>
      <c r="I1805" s="53"/>
      <c r="J1805" s="53"/>
      <c r="K1805" s="53"/>
      <c r="L1805" s="53"/>
      <c r="M1805" s="53"/>
      <c r="N1805" s="53"/>
      <c r="O1805" s="52"/>
      <c r="P1805" s="52"/>
      <c r="Q1805" s="52"/>
      <c r="R1805" s="46" t="str">
        <f>IFERROR(__xludf.DUMMYFUNCTION("if(isblank($A1805),"""",REGEXREPLACE($A1805,   "",?(\d),?"",  ""$1""&amp;""-""&amp;$H1805))"),"")</f>
        <v/>
      </c>
      <c r="S1805" s="47" t="b">
        <f t="shared" si="2"/>
        <v>0</v>
      </c>
      <c r="T1805" s="47" t="str">
        <f>IFERROR(__xludf.DUMMYFUNCTION("iferror(split(A1805,"","",TRUE,TRUE),"""")"),"")</f>
        <v/>
      </c>
      <c r="U1805" s="47"/>
      <c r="V1805" s="47"/>
      <c r="W1805" s="47"/>
      <c r="X1805" s="46" t="str">
        <f>IFERROR(__xludf.DUMMYFUNCTION("if(T1805="""","""",if($S1805,""Not aligned w/ a specific learning goal."",T1805&amp;"": ""&amp;vlookup(to_text(T1805),'1.Learning-Goals'!$A$3:$B$100,2,FALSE)))"),"")</f>
        <v/>
      </c>
      <c r="Y1805" s="46" t="str">
        <f>IFERROR(__xludf.DUMMYFUNCTION("if(U1805="""","""",if($S1805,""Not aligned w/ a specific learning goal."",U1805&amp;"": ""&amp;vlookup(to_text(U1805),'1.Learning-Goals'!$A$3:$B$100,2,FALSE)))"),"")</f>
        <v/>
      </c>
      <c r="Z1805" s="46" t="str">
        <f>IFERROR(__xludf.DUMMYFUNCTION("if(V1805="""","""",if($S1805,""Not aligned w/ a specific learning goal."",V1805&amp;"": ""&amp;vlookup(to_text(V1805),'1.Learning-Goals'!$A$3:$B$100,2,FALSE)))"),"")</f>
        <v/>
      </c>
      <c r="AA1805" s="46" t="str">
        <f>IFERROR(__xludf.DUMMYFUNCTION("if(W1805="""","""",if($S1805,""Not aligned w/ a specific learning goal."",W1805&amp;"": ""&amp;vlookup(to_text(W1805),'1.Learning-Goals'!$A$3:$B$100,2,FALSE)))"),"")</f>
        <v/>
      </c>
      <c r="AB1805" s="48"/>
      <c r="AC1805" s="48"/>
      <c r="AD1805" s="48"/>
      <c r="AE1805" s="48"/>
      <c r="AF1805" s="48"/>
      <c r="AG1805" s="48"/>
      <c r="AH1805" s="48"/>
      <c r="AI1805" s="48"/>
    </row>
    <row r="1806" ht="15.75" customHeight="1">
      <c r="A1806" s="41"/>
      <c r="B1806" s="42" t="str">
        <f t="shared" si="1"/>
        <v/>
      </c>
      <c r="C1806" s="52"/>
      <c r="D1806" s="53"/>
      <c r="E1806" s="53"/>
      <c r="F1806" s="52"/>
      <c r="G1806" s="53"/>
      <c r="H1806" s="54"/>
      <c r="I1806" s="53"/>
      <c r="J1806" s="53"/>
      <c r="K1806" s="53"/>
      <c r="L1806" s="53"/>
      <c r="M1806" s="53"/>
      <c r="N1806" s="53"/>
      <c r="O1806" s="52"/>
      <c r="P1806" s="52"/>
      <c r="Q1806" s="52"/>
      <c r="R1806" s="46" t="str">
        <f>IFERROR(__xludf.DUMMYFUNCTION("if(isblank($A1806),"""",REGEXREPLACE($A1806,   "",?(\d),?"",  ""$1""&amp;""-""&amp;$H1806))"),"")</f>
        <v/>
      </c>
      <c r="S1806" s="47" t="b">
        <f t="shared" si="2"/>
        <v>0</v>
      </c>
      <c r="T1806" s="47" t="str">
        <f>IFERROR(__xludf.DUMMYFUNCTION("iferror(split(A1806,"","",TRUE,TRUE),"""")"),"")</f>
        <v/>
      </c>
      <c r="U1806" s="47"/>
      <c r="V1806" s="47"/>
      <c r="W1806" s="47"/>
      <c r="X1806" s="46" t="str">
        <f>IFERROR(__xludf.DUMMYFUNCTION("if(T1806="""","""",if($S1806,""Not aligned w/ a specific learning goal."",T1806&amp;"": ""&amp;vlookup(to_text(T1806),'1.Learning-Goals'!$A$3:$B$100,2,FALSE)))"),"")</f>
        <v/>
      </c>
      <c r="Y1806" s="46" t="str">
        <f>IFERROR(__xludf.DUMMYFUNCTION("if(U1806="""","""",if($S1806,""Not aligned w/ a specific learning goal."",U1806&amp;"": ""&amp;vlookup(to_text(U1806),'1.Learning-Goals'!$A$3:$B$100,2,FALSE)))"),"")</f>
        <v/>
      </c>
      <c r="Z1806" s="46" t="str">
        <f>IFERROR(__xludf.DUMMYFUNCTION("if(V1806="""","""",if($S1806,""Not aligned w/ a specific learning goal."",V1806&amp;"": ""&amp;vlookup(to_text(V1806),'1.Learning-Goals'!$A$3:$B$100,2,FALSE)))"),"")</f>
        <v/>
      </c>
      <c r="AA1806" s="46" t="str">
        <f>IFERROR(__xludf.DUMMYFUNCTION("if(W1806="""","""",if($S1806,""Not aligned w/ a specific learning goal."",W1806&amp;"": ""&amp;vlookup(to_text(W1806),'1.Learning-Goals'!$A$3:$B$100,2,FALSE)))"),"")</f>
        <v/>
      </c>
      <c r="AB1806" s="48"/>
      <c r="AC1806" s="48"/>
      <c r="AD1806" s="48"/>
      <c r="AE1806" s="48"/>
      <c r="AF1806" s="48"/>
      <c r="AG1806" s="48"/>
      <c r="AH1806" s="48"/>
      <c r="AI1806" s="48"/>
    </row>
    <row r="1807" ht="15.75" customHeight="1">
      <c r="A1807" s="41"/>
      <c r="B1807" s="42" t="str">
        <f t="shared" si="1"/>
        <v/>
      </c>
      <c r="C1807" s="52"/>
      <c r="D1807" s="53"/>
      <c r="E1807" s="53"/>
      <c r="F1807" s="52"/>
      <c r="G1807" s="53"/>
      <c r="H1807" s="54"/>
      <c r="I1807" s="53"/>
      <c r="J1807" s="53"/>
      <c r="K1807" s="53"/>
      <c r="L1807" s="53"/>
      <c r="M1807" s="53"/>
      <c r="N1807" s="53"/>
      <c r="O1807" s="52"/>
      <c r="P1807" s="52"/>
      <c r="Q1807" s="52"/>
      <c r="R1807" s="46" t="str">
        <f>IFERROR(__xludf.DUMMYFUNCTION("if(isblank($A1807),"""",REGEXREPLACE($A1807,   "",?(\d),?"",  ""$1""&amp;""-""&amp;$H1807))"),"")</f>
        <v/>
      </c>
      <c r="S1807" s="47" t="b">
        <f t="shared" si="2"/>
        <v>0</v>
      </c>
      <c r="T1807" s="47" t="str">
        <f>IFERROR(__xludf.DUMMYFUNCTION("iferror(split(A1807,"","",TRUE,TRUE),"""")"),"")</f>
        <v/>
      </c>
      <c r="U1807" s="47"/>
      <c r="V1807" s="47"/>
      <c r="W1807" s="47"/>
      <c r="X1807" s="46" t="str">
        <f>IFERROR(__xludf.DUMMYFUNCTION("if(T1807="""","""",if($S1807,""Not aligned w/ a specific learning goal."",T1807&amp;"": ""&amp;vlookup(to_text(T1807),'1.Learning-Goals'!$A$3:$B$100,2,FALSE)))"),"")</f>
        <v/>
      </c>
      <c r="Y1807" s="46" t="str">
        <f>IFERROR(__xludf.DUMMYFUNCTION("if(U1807="""","""",if($S1807,""Not aligned w/ a specific learning goal."",U1807&amp;"": ""&amp;vlookup(to_text(U1807),'1.Learning-Goals'!$A$3:$B$100,2,FALSE)))"),"")</f>
        <v/>
      </c>
      <c r="Z1807" s="46" t="str">
        <f>IFERROR(__xludf.DUMMYFUNCTION("if(V1807="""","""",if($S1807,""Not aligned w/ a specific learning goal."",V1807&amp;"": ""&amp;vlookup(to_text(V1807),'1.Learning-Goals'!$A$3:$B$100,2,FALSE)))"),"")</f>
        <v/>
      </c>
      <c r="AA1807" s="46" t="str">
        <f>IFERROR(__xludf.DUMMYFUNCTION("if(W1807="""","""",if($S1807,""Not aligned w/ a specific learning goal."",W1807&amp;"": ""&amp;vlookup(to_text(W1807),'1.Learning-Goals'!$A$3:$B$100,2,FALSE)))"),"")</f>
        <v/>
      </c>
      <c r="AB1807" s="48"/>
      <c r="AC1807" s="48"/>
      <c r="AD1807" s="48"/>
      <c r="AE1807" s="48"/>
      <c r="AF1807" s="48"/>
      <c r="AG1807" s="48"/>
      <c r="AH1807" s="48"/>
      <c r="AI1807" s="48"/>
    </row>
    <row r="1808" ht="15.75" customHeight="1">
      <c r="A1808" s="41"/>
      <c r="B1808" s="42" t="str">
        <f t="shared" si="1"/>
        <v/>
      </c>
      <c r="C1808" s="52"/>
      <c r="D1808" s="53"/>
      <c r="E1808" s="53"/>
      <c r="F1808" s="52"/>
      <c r="G1808" s="53"/>
      <c r="H1808" s="54"/>
      <c r="I1808" s="53"/>
      <c r="J1808" s="53"/>
      <c r="K1808" s="53"/>
      <c r="L1808" s="53"/>
      <c r="M1808" s="53"/>
      <c r="N1808" s="53"/>
      <c r="O1808" s="52"/>
      <c r="P1808" s="52"/>
      <c r="Q1808" s="52"/>
      <c r="R1808" s="46" t="str">
        <f>IFERROR(__xludf.DUMMYFUNCTION("if(isblank($A1808),"""",REGEXREPLACE($A1808,   "",?(\d),?"",  ""$1""&amp;""-""&amp;$H1808))"),"")</f>
        <v/>
      </c>
      <c r="S1808" s="47" t="b">
        <f t="shared" si="2"/>
        <v>0</v>
      </c>
      <c r="T1808" s="47" t="str">
        <f>IFERROR(__xludf.DUMMYFUNCTION("iferror(split(A1808,"","",TRUE,TRUE),"""")"),"")</f>
        <v/>
      </c>
      <c r="U1808" s="47"/>
      <c r="V1808" s="47"/>
      <c r="W1808" s="47"/>
      <c r="X1808" s="46" t="str">
        <f>IFERROR(__xludf.DUMMYFUNCTION("if(T1808="""","""",if($S1808,""Not aligned w/ a specific learning goal."",T1808&amp;"": ""&amp;vlookup(to_text(T1808),'1.Learning-Goals'!$A$3:$B$100,2,FALSE)))"),"")</f>
        <v/>
      </c>
      <c r="Y1808" s="46" t="str">
        <f>IFERROR(__xludf.DUMMYFUNCTION("if(U1808="""","""",if($S1808,""Not aligned w/ a specific learning goal."",U1808&amp;"": ""&amp;vlookup(to_text(U1808),'1.Learning-Goals'!$A$3:$B$100,2,FALSE)))"),"")</f>
        <v/>
      </c>
      <c r="Z1808" s="46" t="str">
        <f>IFERROR(__xludf.DUMMYFUNCTION("if(V1808="""","""",if($S1808,""Not aligned w/ a specific learning goal."",V1808&amp;"": ""&amp;vlookup(to_text(V1808),'1.Learning-Goals'!$A$3:$B$100,2,FALSE)))"),"")</f>
        <v/>
      </c>
      <c r="AA1808" s="46" t="str">
        <f>IFERROR(__xludf.DUMMYFUNCTION("if(W1808="""","""",if($S1808,""Not aligned w/ a specific learning goal."",W1808&amp;"": ""&amp;vlookup(to_text(W1808),'1.Learning-Goals'!$A$3:$B$100,2,FALSE)))"),"")</f>
        <v/>
      </c>
      <c r="AB1808" s="48"/>
      <c r="AC1808" s="48"/>
      <c r="AD1808" s="48"/>
      <c r="AE1808" s="48"/>
      <c r="AF1808" s="48"/>
      <c r="AG1808" s="48"/>
      <c r="AH1808" s="48"/>
      <c r="AI1808" s="48"/>
    </row>
    <row r="1809" ht="15.75" customHeight="1">
      <c r="A1809" s="41"/>
      <c r="B1809" s="42" t="str">
        <f t="shared" si="1"/>
        <v/>
      </c>
      <c r="C1809" s="52"/>
      <c r="D1809" s="53"/>
      <c r="E1809" s="53"/>
      <c r="F1809" s="52"/>
      <c r="G1809" s="53"/>
      <c r="H1809" s="54"/>
      <c r="I1809" s="53"/>
      <c r="J1809" s="53"/>
      <c r="K1809" s="53"/>
      <c r="L1809" s="53"/>
      <c r="M1809" s="53"/>
      <c r="N1809" s="53"/>
      <c r="O1809" s="52"/>
      <c r="P1809" s="52"/>
      <c r="Q1809" s="52"/>
      <c r="R1809" s="46" t="str">
        <f>IFERROR(__xludf.DUMMYFUNCTION("if(isblank($A1809),"""",REGEXREPLACE($A1809,   "",?(\d),?"",  ""$1""&amp;""-""&amp;$H1809))"),"")</f>
        <v/>
      </c>
      <c r="S1809" s="47" t="b">
        <f t="shared" si="2"/>
        <v>0</v>
      </c>
      <c r="T1809" s="47" t="str">
        <f>IFERROR(__xludf.DUMMYFUNCTION("iferror(split(A1809,"","",TRUE,TRUE),"""")"),"")</f>
        <v/>
      </c>
      <c r="U1809" s="47"/>
      <c r="V1809" s="47"/>
      <c r="W1809" s="47"/>
      <c r="X1809" s="46" t="str">
        <f>IFERROR(__xludf.DUMMYFUNCTION("if(T1809="""","""",if($S1809,""Not aligned w/ a specific learning goal."",T1809&amp;"": ""&amp;vlookup(to_text(T1809),'1.Learning-Goals'!$A$3:$B$100,2,FALSE)))"),"")</f>
        <v/>
      </c>
      <c r="Y1809" s="46" t="str">
        <f>IFERROR(__xludf.DUMMYFUNCTION("if(U1809="""","""",if($S1809,""Not aligned w/ a specific learning goal."",U1809&amp;"": ""&amp;vlookup(to_text(U1809),'1.Learning-Goals'!$A$3:$B$100,2,FALSE)))"),"")</f>
        <v/>
      </c>
      <c r="Z1809" s="46" t="str">
        <f>IFERROR(__xludf.DUMMYFUNCTION("if(V1809="""","""",if($S1809,""Not aligned w/ a specific learning goal."",V1809&amp;"": ""&amp;vlookup(to_text(V1809),'1.Learning-Goals'!$A$3:$B$100,2,FALSE)))"),"")</f>
        <v/>
      </c>
      <c r="AA1809" s="46" t="str">
        <f>IFERROR(__xludf.DUMMYFUNCTION("if(W1809="""","""",if($S1809,""Not aligned w/ a specific learning goal."",W1809&amp;"": ""&amp;vlookup(to_text(W1809),'1.Learning-Goals'!$A$3:$B$100,2,FALSE)))"),"")</f>
        <v/>
      </c>
      <c r="AB1809" s="48"/>
      <c r="AC1809" s="48"/>
      <c r="AD1809" s="48"/>
      <c r="AE1809" s="48"/>
      <c r="AF1809" s="48"/>
      <c r="AG1809" s="48"/>
      <c r="AH1809" s="48"/>
      <c r="AI1809" s="48"/>
    </row>
    <row r="1810" ht="15.75" customHeight="1">
      <c r="A1810" s="41"/>
      <c r="B1810" s="42" t="str">
        <f t="shared" si="1"/>
        <v/>
      </c>
      <c r="C1810" s="52"/>
      <c r="D1810" s="53"/>
      <c r="E1810" s="53"/>
      <c r="F1810" s="52"/>
      <c r="G1810" s="53"/>
      <c r="H1810" s="54"/>
      <c r="I1810" s="53"/>
      <c r="J1810" s="53"/>
      <c r="K1810" s="53"/>
      <c r="L1810" s="53"/>
      <c r="M1810" s="53"/>
      <c r="N1810" s="53"/>
      <c r="O1810" s="52"/>
      <c r="P1810" s="52"/>
      <c r="Q1810" s="52"/>
      <c r="R1810" s="46" t="str">
        <f>IFERROR(__xludf.DUMMYFUNCTION("if(isblank($A1810),"""",REGEXREPLACE($A1810,   "",?(\d),?"",  ""$1""&amp;""-""&amp;$H1810))"),"")</f>
        <v/>
      </c>
      <c r="S1810" s="47" t="b">
        <f t="shared" si="2"/>
        <v>0</v>
      </c>
      <c r="T1810" s="47" t="str">
        <f>IFERROR(__xludf.DUMMYFUNCTION("iferror(split(A1810,"","",TRUE,TRUE),"""")"),"")</f>
        <v/>
      </c>
      <c r="U1810" s="47"/>
      <c r="V1810" s="47"/>
      <c r="W1810" s="47"/>
      <c r="X1810" s="46" t="str">
        <f>IFERROR(__xludf.DUMMYFUNCTION("if(T1810="""","""",if($S1810,""Not aligned w/ a specific learning goal."",T1810&amp;"": ""&amp;vlookup(to_text(T1810),'1.Learning-Goals'!$A$3:$B$100,2,FALSE)))"),"")</f>
        <v/>
      </c>
      <c r="Y1810" s="46" t="str">
        <f>IFERROR(__xludf.DUMMYFUNCTION("if(U1810="""","""",if($S1810,""Not aligned w/ a specific learning goal."",U1810&amp;"": ""&amp;vlookup(to_text(U1810),'1.Learning-Goals'!$A$3:$B$100,2,FALSE)))"),"")</f>
        <v/>
      </c>
      <c r="Z1810" s="46" t="str">
        <f>IFERROR(__xludf.DUMMYFUNCTION("if(V1810="""","""",if($S1810,""Not aligned w/ a specific learning goal."",V1810&amp;"": ""&amp;vlookup(to_text(V1810),'1.Learning-Goals'!$A$3:$B$100,2,FALSE)))"),"")</f>
        <v/>
      </c>
      <c r="AA1810" s="46" t="str">
        <f>IFERROR(__xludf.DUMMYFUNCTION("if(W1810="""","""",if($S1810,""Not aligned w/ a specific learning goal."",W1810&amp;"": ""&amp;vlookup(to_text(W1810),'1.Learning-Goals'!$A$3:$B$100,2,FALSE)))"),"")</f>
        <v/>
      </c>
      <c r="AB1810" s="48"/>
      <c r="AC1810" s="48"/>
      <c r="AD1810" s="48"/>
      <c r="AE1810" s="48"/>
      <c r="AF1810" s="48"/>
      <c r="AG1810" s="48"/>
      <c r="AH1810" s="48"/>
      <c r="AI1810" s="48"/>
    </row>
    <row r="1811" ht="15.75" customHeight="1">
      <c r="A1811" s="41"/>
      <c r="B1811" s="42" t="str">
        <f t="shared" si="1"/>
        <v/>
      </c>
      <c r="C1811" s="52"/>
      <c r="D1811" s="53"/>
      <c r="E1811" s="53"/>
      <c r="F1811" s="52"/>
      <c r="G1811" s="53"/>
      <c r="H1811" s="54"/>
      <c r="I1811" s="53"/>
      <c r="J1811" s="53"/>
      <c r="K1811" s="53"/>
      <c r="L1811" s="53"/>
      <c r="M1811" s="53"/>
      <c r="N1811" s="53"/>
      <c r="O1811" s="52"/>
      <c r="P1811" s="52"/>
      <c r="Q1811" s="52"/>
      <c r="R1811" s="46" t="str">
        <f>IFERROR(__xludf.DUMMYFUNCTION("if(isblank($A1811),"""",REGEXREPLACE($A1811,   "",?(\d),?"",  ""$1""&amp;""-""&amp;$H1811))"),"")</f>
        <v/>
      </c>
      <c r="S1811" s="47" t="b">
        <f t="shared" si="2"/>
        <v>0</v>
      </c>
      <c r="T1811" s="47" t="str">
        <f>IFERROR(__xludf.DUMMYFUNCTION("iferror(split(A1811,"","",TRUE,TRUE),"""")"),"")</f>
        <v/>
      </c>
      <c r="U1811" s="47"/>
      <c r="V1811" s="47"/>
      <c r="W1811" s="47"/>
      <c r="X1811" s="46" t="str">
        <f>IFERROR(__xludf.DUMMYFUNCTION("if(T1811="""","""",if($S1811,""Not aligned w/ a specific learning goal."",T1811&amp;"": ""&amp;vlookup(to_text(T1811),'1.Learning-Goals'!$A$3:$B$100,2,FALSE)))"),"")</f>
        <v/>
      </c>
      <c r="Y1811" s="46" t="str">
        <f>IFERROR(__xludf.DUMMYFUNCTION("if(U1811="""","""",if($S1811,""Not aligned w/ a specific learning goal."",U1811&amp;"": ""&amp;vlookup(to_text(U1811),'1.Learning-Goals'!$A$3:$B$100,2,FALSE)))"),"")</f>
        <v/>
      </c>
      <c r="Z1811" s="46" t="str">
        <f>IFERROR(__xludf.DUMMYFUNCTION("if(V1811="""","""",if($S1811,""Not aligned w/ a specific learning goal."",V1811&amp;"": ""&amp;vlookup(to_text(V1811),'1.Learning-Goals'!$A$3:$B$100,2,FALSE)))"),"")</f>
        <v/>
      </c>
      <c r="AA1811" s="46" t="str">
        <f>IFERROR(__xludf.DUMMYFUNCTION("if(W1811="""","""",if($S1811,""Not aligned w/ a specific learning goal."",W1811&amp;"": ""&amp;vlookup(to_text(W1811),'1.Learning-Goals'!$A$3:$B$100,2,FALSE)))"),"")</f>
        <v/>
      </c>
      <c r="AB1811" s="48"/>
      <c r="AC1811" s="48"/>
      <c r="AD1811" s="48"/>
      <c r="AE1811" s="48"/>
      <c r="AF1811" s="48"/>
      <c r="AG1811" s="48"/>
      <c r="AH1811" s="48"/>
      <c r="AI1811" s="48"/>
    </row>
    <row r="1812" ht="15.75" customHeight="1">
      <c r="A1812" s="41"/>
      <c r="B1812" s="42" t="str">
        <f t="shared" si="1"/>
        <v/>
      </c>
      <c r="C1812" s="52"/>
      <c r="D1812" s="53"/>
      <c r="E1812" s="53"/>
      <c r="F1812" s="52"/>
      <c r="G1812" s="53"/>
      <c r="H1812" s="54"/>
      <c r="I1812" s="53"/>
      <c r="J1812" s="53"/>
      <c r="K1812" s="53"/>
      <c r="L1812" s="53"/>
      <c r="M1812" s="53"/>
      <c r="N1812" s="53"/>
      <c r="O1812" s="52"/>
      <c r="P1812" s="52"/>
      <c r="Q1812" s="52"/>
      <c r="R1812" s="46" t="str">
        <f>IFERROR(__xludf.DUMMYFUNCTION("if(isblank($A1812),"""",REGEXREPLACE($A1812,   "",?(\d),?"",  ""$1""&amp;""-""&amp;$H1812))"),"")</f>
        <v/>
      </c>
      <c r="S1812" s="47" t="b">
        <f t="shared" si="2"/>
        <v>0</v>
      </c>
      <c r="T1812" s="47" t="str">
        <f>IFERROR(__xludf.DUMMYFUNCTION("iferror(split(A1812,"","",TRUE,TRUE),"""")"),"")</f>
        <v/>
      </c>
      <c r="U1812" s="47"/>
      <c r="V1812" s="47"/>
      <c r="W1812" s="47"/>
      <c r="X1812" s="46" t="str">
        <f>IFERROR(__xludf.DUMMYFUNCTION("if(T1812="""","""",if($S1812,""Not aligned w/ a specific learning goal."",T1812&amp;"": ""&amp;vlookup(to_text(T1812),'1.Learning-Goals'!$A$3:$B$100,2,FALSE)))"),"")</f>
        <v/>
      </c>
      <c r="Y1812" s="46" t="str">
        <f>IFERROR(__xludf.DUMMYFUNCTION("if(U1812="""","""",if($S1812,""Not aligned w/ a specific learning goal."",U1812&amp;"": ""&amp;vlookup(to_text(U1812),'1.Learning-Goals'!$A$3:$B$100,2,FALSE)))"),"")</f>
        <v/>
      </c>
      <c r="Z1812" s="46" t="str">
        <f>IFERROR(__xludf.DUMMYFUNCTION("if(V1812="""","""",if($S1812,""Not aligned w/ a specific learning goal."",V1812&amp;"": ""&amp;vlookup(to_text(V1812),'1.Learning-Goals'!$A$3:$B$100,2,FALSE)))"),"")</f>
        <v/>
      </c>
      <c r="AA1812" s="46" t="str">
        <f>IFERROR(__xludf.DUMMYFUNCTION("if(W1812="""","""",if($S1812,""Not aligned w/ a specific learning goal."",W1812&amp;"": ""&amp;vlookup(to_text(W1812),'1.Learning-Goals'!$A$3:$B$100,2,FALSE)))"),"")</f>
        <v/>
      </c>
      <c r="AB1812" s="48"/>
      <c r="AC1812" s="48"/>
      <c r="AD1812" s="48"/>
      <c r="AE1812" s="48"/>
      <c r="AF1812" s="48"/>
      <c r="AG1812" s="48"/>
      <c r="AH1812" s="48"/>
      <c r="AI1812" s="48"/>
    </row>
    <row r="1813" ht="15.75" customHeight="1">
      <c r="A1813" s="41"/>
      <c r="B1813" s="42" t="str">
        <f t="shared" si="1"/>
        <v/>
      </c>
      <c r="C1813" s="52"/>
      <c r="D1813" s="53"/>
      <c r="E1813" s="53"/>
      <c r="F1813" s="52"/>
      <c r="G1813" s="53"/>
      <c r="H1813" s="54"/>
      <c r="I1813" s="53"/>
      <c r="J1813" s="53"/>
      <c r="K1813" s="53"/>
      <c r="L1813" s="53"/>
      <c r="M1813" s="53"/>
      <c r="N1813" s="53"/>
      <c r="O1813" s="52"/>
      <c r="P1813" s="52"/>
      <c r="Q1813" s="52"/>
      <c r="R1813" s="46" t="str">
        <f>IFERROR(__xludf.DUMMYFUNCTION("if(isblank($A1813),"""",REGEXREPLACE($A1813,   "",?(\d),?"",  ""$1""&amp;""-""&amp;$H1813))"),"")</f>
        <v/>
      </c>
      <c r="S1813" s="47" t="b">
        <f t="shared" si="2"/>
        <v>0</v>
      </c>
      <c r="T1813" s="47" t="str">
        <f>IFERROR(__xludf.DUMMYFUNCTION("iferror(split(A1813,"","",TRUE,TRUE),"""")"),"")</f>
        <v/>
      </c>
      <c r="U1813" s="47"/>
      <c r="V1813" s="47"/>
      <c r="W1813" s="47"/>
      <c r="X1813" s="46" t="str">
        <f>IFERROR(__xludf.DUMMYFUNCTION("if(T1813="""","""",if($S1813,""Not aligned w/ a specific learning goal."",T1813&amp;"": ""&amp;vlookup(to_text(T1813),'1.Learning-Goals'!$A$3:$B$100,2,FALSE)))"),"")</f>
        <v/>
      </c>
      <c r="Y1813" s="46" t="str">
        <f>IFERROR(__xludf.DUMMYFUNCTION("if(U1813="""","""",if($S1813,""Not aligned w/ a specific learning goal."",U1813&amp;"": ""&amp;vlookup(to_text(U1813),'1.Learning-Goals'!$A$3:$B$100,2,FALSE)))"),"")</f>
        <v/>
      </c>
      <c r="Z1813" s="46" t="str">
        <f>IFERROR(__xludf.DUMMYFUNCTION("if(V1813="""","""",if($S1813,""Not aligned w/ a specific learning goal."",V1813&amp;"": ""&amp;vlookup(to_text(V1813),'1.Learning-Goals'!$A$3:$B$100,2,FALSE)))"),"")</f>
        <v/>
      </c>
      <c r="AA1813" s="46" t="str">
        <f>IFERROR(__xludf.DUMMYFUNCTION("if(W1813="""","""",if($S1813,""Not aligned w/ a specific learning goal."",W1813&amp;"": ""&amp;vlookup(to_text(W1813),'1.Learning-Goals'!$A$3:$B$100,2,FALSE)))"),"")</f>
        <v/>
      </c>
      <c r="AB1813" s="48"/>
      <c r="AC1813" s="48"/>
      <c r="AD1813" s="48"/>
      <c r="AE1813" s="48"/>
      <c r="AF1813" s="48"/>
      <c r="AG1813" s="48"/>
      <c r="AH1813" s="48"/>
      <c r="AI1813" s="48"/>
    </row>
    <row r="1814" ht="15.75" customHeight="1">
      <c r="A1814" s="41"/>
      <c r="B1814" s="42" t="str">
        <f t="shared" si="1"/>
        <v/>
      </c>
      <c r="C1814" s="52"/>
      <c r="D1814" s="53"/>
      <c r="E1814" s="53"/>
      <c r="F1814" s="52"/>
      <c r="G1814" s="53"/>
      <c r="H1814" s="54"/>
      <c r="I1814" s="53"/>
      <c r="J1814" s="53"/>
      <c r="K1814" s="53"/>
      <c r="L1814" s="53"/>
      <c r="M1814" s="53"/>
      <c r="N1814" s="53"/>
      <c r="O1814" s="52"/>
      <c r="P1814" s="52"/>
      <c r="Q1814" s="52"/>
      <c r="R1814" s="46" t="str">
        <f>IFERROR(__xludf.DUMMYFUNCTION("if(isblank($A1814),"""",REGEXREPLACE($A1814,   "",?(\d),?"",  ""$1""&amp;""-""&amp;$H1814))"),"")</f>
        <v/>
      </c>
      <c r="S1814" s="47" t="b">
        <f t="shared" si="2"/>
        <v>0</v>
      </c>
      <c r="T1814" s="47" t="str">
        <f>IFERROR(__xludf.DUMMYFUNCTION("iferror(split(A1814,"","",TRUE,TRUE),"""")"),"")</f>
        <v/>
      </c>
      <c r="U1814" s="47"/>
      <c r="V1814" s="47"/>
      <c r="W1814" s="47"/>
      <c r="X1814" s="46" t="str">
        <f>IFERROR(__xludf.DUMMYFUNCTION("if(T1814="""","""",if($S1814,""Not aligned w/ a specific learning goal."",T1814&amp;"": ""&amp;vlookup(to_text(T1814),'1.Learning-Goals'!$A$3:$B$100,2,FALSE)))"),"")</f>
        <v/>
      </c>
      <c r="Y1814" s="46" t="str">
        <f>IFERROR(__xludf.DUMMYFUNCTION("if(U1814="""","""",if($S1814,""Not aligned w/ a specific learning goal."",U1814&amp;"": ""&amp;vlookup(to_text(U1814),'1.Learning-Goals'!$A$3:$B$100,2,FALSE)))"),"")</f>
        <v/>
      </c>
      <c r="Z1814" s="46" t="str">
        <f>IFERROR(__xludf.DUMMYFUNCTION("if(V1814="""","""",if($S1814,""Not aligned w/ a specific learning goal."",V1814&amp;"": ""&amp;vlookup(to_text(V1814),'1.Learning-Goals'!$A$3:$B$100,2,FALSE)))"),"")</f>
        <v/>
      </c>
      <c r="AA1814" s="46" t="str">
        <f>IFERROR(__xludf.DUMMYFUNCTION("if(W1814="""","""",if($S1814,""Not aligned w/ a specific learning goal."",W1814&amp;"": ""&amp;vlookup(to_text(W1814),'1.Learning-Goals'!$A$3:$B$100,2,FALSE)))"),"")</f>
        <v/>
      </c>
      <c r="AB1814" s="48"/>
      <c r="AC1814" s="48"/>
      <c r="AD1814" s="48"/>
      <c r="AE1814" s="48"/>
      <c r="AF1814" s="48"/>
      <c r="AG1814" s="48"/>
      <c r="AH1814" s="48"/>
      <c r="AI1814" s="48"/>
    </row>
    <row r="1815" ht="15.75" customHeight="1">
      <c r="A1815" s="41"/>
      <c r="B1815" s="42" t="str">
        <f t="shared" si="1"/>
        <v/>
      </c>
      <c r="C1815" s="52"/>
      <c r="D1815" s="53"/>
      <c r="E1815" s="53"/>
      <c r="F1815" s="52"/>
      <c r="G1815" s="53"/>
      <c r="H1815" s="54"/>
      <c r="I1815" s="53"/>
      <c r="J1815" s="53"/>
      <c r="K1815" s="53"/>
      <c r="L1815" s="53"/>
      <c r="M1815" s="53"/>
      <c r="N1815" s="53"/>
      <c r="O1815" s="52"/>
      <c r="P1815" s="52"/>
      <c r="Q1815" s="52"/>
      <c r="R1815" s="46" t="str">
        <f>IFERROR(__xludf.DUMMYFUNCTION("if(isblank($A1815),"""",REGEXREPLACE($A1815,   "",?(\d),?"",  ""$1""&amp;""-""&amp;$H1815))"),"")</f>
        <v/>
      </c>
      <c r="S1815" s="47" t="b">
        <f t="shared" si="2"/>
        <v>0</v>
      </c>
      <c r="T1815" s="47" t="str">
        <f>IFERROR(__xludf.DUMMYFUNCTION("iferror(split(A1815,"","",TRUE,TRUE),"""")"),"")</f>
        <v/>
      </c>
      <c r="U1815" s="47"/>
      <c r="V1815" s="47"/>
      <c r="W1815" s="47"/>
      <c r="X1815" s="46" t="str">
        <f>IFERROR(__xludf.DUMMYFUNCTION("if(T1815="""","""",if($S1815,""Not aligned w/ a specific learning goal."",T1815&amp;"": ""&amp;vlookup(to_text(T1815),'1.Learning-Goals'!$A$3:$B$100,2,FALSE)))"),"")</f>
        <v/>
      </c>
      <c r="Y1815" s="46" t="str">
        <f>IFERROR(__xludf.DUMMYFUNCTION("if(U1815="""","""",if($S1815,""Not aligned w/ a specific learning goal."",U1815&amp;"": ""&amp;vlookup(to_text(U1815),'1.Learning-Goals'!$A$3:$B$100,2,FALSE)))"),"")</f>
        <v/>
      </c>
      <c r="Z1815" s="46" t="str">
        <f>IFERROR(__xludf.DUMMYFUNCTION("if(V1815="""","""",if($S1815,""Not aligned w/ a specific learning goal."",V1815&amp;"": ""&amp;vlookup(to_text(V1815),'1.Learning-Goals'!$A$3:$B$100,2,FALSE)))"),"")</f>
        <v/>
      </c>
      <c r="AA1815" s="46" t="str">
        <f>IFERROR(__xludf.DUMMYFUNCTION("if(W1815="""","""",if($S1815,""Not aligned w/ a specific learning goal."",W1815&amp;"": ""&amp;vlookup(to_text(W1815),'1.Learning-Goals'!$A$3:$B$100,2,FALSE)))"),"")</f>
        <v/>
      </c>
      <c r="AB1815" s="48"/>
      <c r="AC1815" s="48"/>
      <c r="AD1815" s="48"/>
      <c r="AE1815" s="48"/>
      <c r="AF1815" s="48"/>
      <c r="AG1815" s="48"/>
      <c r="AH1815" s="48"/>
      <c r="AI1815" s="48"/>
    </row>
    <row r="1816" ht="15.75" customHeight="1">
      <c r="A1816" s="41"/>
      <c r="B1816" s="42" t="str">
        <f t="shared" si="1"/>
        <v/>
      </c>
      <c r="C1816" s="52"/>
      <c r="D1816" s="53"/>
      <c r="E1816" s="53"/>
      <c r="F1816" s="52"/>
      <c r="G1816" s="53"/>
      <c r="H1816" s="54"/>
      <c r="I1816" s="53"/>
      <c r="J1816" s="53"/>
      <c r="K1816" s="53"/>
      <c r="L1816" s="53"/>
      <c r="M1816" s="53"/>
      <c r="N1816" s="53"/>
      <c r="O1816" s="52"/>
      <c r="P1816" s="52"/>
      <c r="Q1816" s="52"/>
      <c r="R1816" s="46" t="str">
        <f>IFERROR(__xludf.DUMMYFUNCTION("if(isblank($A1816),"""",REGEXREPLACE($A1816,   "",?(\d),?"",  ""$1""&amp;""-""&amp;$H1816))"),"")</f>
        <v/>
      </c>
      <c r="S1816" s="47" t="b">
        <f t="shared" si="2"/>
        <v>0</v>
      </c>
      <c r="T1816" s="47" t="str">
        <f>IFERROR(__xludf.DUMMYFUNCTION("iferror(split(A1816,"","",TRUE,TRUE),"""")"),"")</f>
        <v/>
      </c>
      <c r="U1816" s="47"/>
      <c r="V1816" s="47"/>
      <c r="W1816" s="47"/>
      <c r="X1816" s="46" t="str">
        <f>IFERROR(__xludf.DUMMYFUNCTION("if(T1816="""","""",if($S1816,""Not aligned w/ a specific learning goal."",T1816&amp;"": ""&amp;vlookup(to_text(T1816),'1.Learning-Goals'!$A$3:$B$100,2,FALSE)))"),"")</f>
        <v/>
      </c>
      <c r="Y1816" s="46" t="str">
        <f>IFERROR(__xludf.DUMMYFUNCTION("if(U1816="""","""",if($S1816,""Not aligned w/ a specific learning goal."",U1816&amp;"": ""&amp;vlookup(to_text(U1816),'1.Learning-Goals'!$A$3:$B$100,2,FALSE)))"),"")</f>
        <v/>
      </c>
      <c r="Z1816" s="46" t="str">
        <f>IFERROR(__xludf.DUMMYFUNCTION("if(V1816="""","""",if($S1816,""Not aligned w/ a specific learning goal."",V1816&amp;"": ""&amp;vlookup(to_text(V1816),'1.Learning-Goals'!$A$3:$B$100,2,FALSE)))"),"")</f>
        <v/>
      </c>
      <c r="AA1816" s="46" t="str">
        <f>IFERROR(__xludf.DUMMYFUNCTION("if(W1816="""","""",if($S1816,""Not aligned w/ a specific learning goal."",W1816&amp;"": ""&amp;vlookup(to_text(W1816),'1.Learning-Goals'!$A$3:$B$100,2,FALSE)))"),"")</f>
        <v/>
      </c>
      <c r="AB1816" s="48"/>
      <c r="AC1816" s="48"/>
      <c r="AD1816" s="48"/>
      <c r="AE1816" s="48"/>
      <c r="AF1816" s="48"/>
      <c r="AG1816" s="48"/>
      <c r="AH1816" s="48"/>
      <c r="AI1816" s="48"/>
    </row>
    <row r="1817" ht="15.75" customHeight="1">
      <c r="A1817" s="41"/>
      <c r="B1817" s="42" t="str">
        <f t="shared" si="1"/>
        <v/>
      </c>
      <c r="C1817" s="52"/>
      <c r="D1817" s="53"/>
      <c r="E1817" s="53"/>
      <c r="F1817" s="52"/>
      <c r="G1817" s="53"/>
      <c r="H1817" s="54"/>
      <c r="I1817" s="53"/>
      <c r="J1817" s="53"/>
      <c r="K1817" s="53"/>
      <c r="L1817" s="53"/>
      <c r="M1817" s="53"/>
      <c r="N1817" s="53"/>
      <c r="O1817" s="52"/>
      <c r="P1817" s="52"/>
      <c r="Q1817" s="52"/>
      <c r="R1817" s="46" t="str">
        <f>IFERROR(__xludf.DUMMYFUNCTION("if(isblank($A1817),"""",REGEXREPLACE($A1817,   "",?(\d),?"",  ""$1""&amp;""-""&amp;$H1817))"),"")</f>
        <v/>
      </c>
      <c r="S1817" s="47" t="b">
        <f t="shared" si="2"/>
        <v>0</v>
      </c>
      <c r="T1817" s="47" t="str">
        <f>IFERROR(__xludf.DUMMYFUNCTION("iferror(split(A1817,"","",TRUE,TRUE),"""")"),"")</f>
        <v/>
      </c>
      <c r="U1817" s="47"/>
      <c r="V1817" s="47"/>
      <c r="W1817" s="47"/>
      <c r="X1817" s="46" t="str">
        <f>IFERROR(__xludf.DUMMYFUNCTION("if(T1817="""","""",if($S1817,""Not aligned w/ a specific learning goal."",T1817&amp;"": ""&amp;vlookup(to_text(T1817),'1.Learning-Goals'!$A$3:$B$100,2,FALSE)))"),"")</f>
        <v/>
      </c>
      <c r="Y1817" s="46" t="str">
        <f>IFERROR(__xludf.DUMMYFUNCTION("if(U1817="""","""",if($S1817,""Not aligned w/ a specific learning goal."",U1817&amp;"": ""&amp;vlookup(to_text(U1817),'1.Learning-Goals'!$A$3:$B$100,2,FALSE)))"),"")</f>
        <v/>
      </c>
      <c r="Z1817" s="46" t="str">
        <f>IFERROR(__xludf.DUMMYFUNCTION("if(V1817="""","""",if($S1817,""Not aligned w/ a specific learning goal."",V1817&amp;"": ""&amp;vlookup(to_text(V1817),'1.Learning-Goals'!$A$3:$B$100,2,FALSE)))"),"")</f>
        <v/>
      </c>
      <c r="AA1817" s="46" t="str">
        <f>IFERROR(__xludf.DUMMYFUNCTION("if(W1817="""","""",if($S1817,""Not aligned w/ a specific learning goal."",W1817&amp;"": ""&amp;vlookup(to_text(W1817),'1.Learning-Goals'!$A$3:$B$100,2,FALSE)))"),"")</f>
        <v/>
      </c>
      <c r="AB1817" s="48"/>
      <c r="AC1817" s="48"/>
      <c r="AD1817" s="48"/>
      <c r="AE1817" s="48"/>
      <c r="AF1817" s="48"/>
      <c r="AG1817" s="48"/>
      <c r="AH1817" s="48"/>
      <c r="AI1817" s="48"/>
    </row>
    <row r="1818" ht="15.75" customHeight="1">
      <c r="A1818" s="41"/>
      <c r="B1818" s="42" t="str">
        <f t="shared" si="1"/>
        <v/>
      </c>
      <c r="C1818" s="52"/>
      <c r="D1818" s="53"/>
      <c r="E1818" s="53"/>
      <c r="F1818" s="52"/>
      <c r="G1818" s="53"/>
      <c r="H1818" s="54"/>
      <c r="I1818" s="53"/>
      <c r="J1818" s="53"/>
      <c r="K1818" s="53"/>
      <c r="L1818" s="53"/>
      <c r="M1818" s="53"/>
      <c r="N1818" s="53"/>
      <c r="O1818" s="52"/>
      <c r="P1818" s="52"/>
      <c r="Q1818" s="52"/>
      <c r="R1818" s="46" t="str">
        <f>IFERROR(__xludf.DUMMYFUNCTION("if(isblank($A1818),"""",REGEXREPLACE($A1818,   "",?(\d),?"",  ""$1""&amp;""-""&amp;$H1818))"),"")</f>
        <v/>
      </c>
      <c r="S1818" s="47" t="b">
        <f t="shared" si="2"/>
        <v>0</v>
      </c>
      <c r="T1818" s="47" t="str">
        <f>IFERROR(__xludf.DUMMYFUNCTION("iferror(split(A1818,"","",TRUE,TRUE),"""")"),"")</f>
        <v/>
      </c>
      <c r="U1818" s="47"/>
      <c r="V1818" s="47"/>
      <c r="W1818" s="47"/>
      <c r="X1818" s="46" t="str">
        <f>IFERROR(__xludf.DUMMYFUNCTION("if(T1818="""","""",if($S1818,""Not aligned w/ a specific learning goal."",T1818&amp;"": ""&amp;vlookup(to_text(T1818),'1.Learning-Goals'!$A$3:$B$100,2,FALSE)))"),"")</f>
        <v/>
      </c>
      <c r="Y1818" s="46" t="str">
        <f>IFERROR(__xludf.DUMMYFUNCTION("if(U1818="""","""",if($S1818,""Not aligned w/ a specific learning goal."",U1818&amp;"": ""&amp;vlookup(to_text(U1818),'1.Learning-Goals'!$A$3:$B$100,2,FALSE)))"),"")</f>
        <v/>
      </c>
      <c r="Z1818" s="46" t="str">
        <f>IFERROR(__xludf.DUMMYFUNCTION("if(V1818="""","""",if($S1818,""Not aligned w/ a specific learning goal."",V1818&amp;"": ""&amp;vlookup(to_text(V1818),'1.Learning-Goals'!$A$3:$B$100,2,FALSE)))"),"")</f>
        <v/>
      </c>
      <c r="AA1818" s="46" t="str">
        <f>IFERROR(__xludf.DUMMYFUNCTION("if(W1818="""","""",if($S1818,""Not aligned w/ a specific learning goal."",W1818&amp;"": ""&amp;vlookup(to_text(W1818),'1.Learning-Goals'!$A$3:$B$100,2,FALSE)))"),"")</f>
        <v/>
      </c>
      <c r="AB1818" s="48"/>
      <c r="AC1818" s="48"/>
      <c r="AD1818" s="48"/>
      <c r="AE1818" s="48"/>
      <c r="AF1818" s="48"/>
      <c r="AG1818" s="48"/>
      <c r="AH1818" s="48"/>
      <c r="AI1818" s="48"/>
    </row>
    <row r="1819" ht="15.75" customHeight="1">
      <c r="A1819" s="41"/>
      <c r="B1819" s="42" t="str">
        <f t="shared" si="1"/>
        <v/>
      </c>
      <c r="C1819" s="52"/>
      <c r="D1819" s="53"/>
      <c r="E1819" s="53"/>
      <c r="F1819" s="52"/>
      <c r="G1819" s="53"/>
      <c r="H1819" s="54"/>
      <c r="I1819" s="53"/>
      <c r="J1819" s="53"/>
      <c r="K1819" s="53"/>
      <c r="L1819" s="53"/>
      <c r="M1819" s="53"/>
      <c r="N1819" s="53"/>
      <c r="O1819" s="52"/>
      <c r="P1819" s="52"/>
      <c r="Q1819" s="52"/>
      <c r="R1819" s="46" t="str">
        <f>IFERROR(__xludf.DUMMYFUNCTION("if(isblank($A1819),"""",REGEXREPLACE($A1819,   "",?(\d),?"",  ""$1""&amp;""-""&amp;$H1819))"),"")</f>
        <v/>
      </c>
      <c r="S1819" s="47" t="b">
        <f t="shared" si="2"/>
        <v>0</v>
      </c>
      <c r="T1819" s="47" t="str">
        <f>IFERROR(__xludf.DUMMYFUNCTION("iferror(split(A1819,"","",TRUE,TRUE),"""")"),"")</f>
        <v/>
      </c>
      <c r="U1819" s="47"/>
      <c r="V1819" s="47"/>
      <c r="W1819" s="47"/>
      <c r="X1819" s="46" t="str">
        <f>IFERROR(__xludf.DUMMYFUNCTION("if(T1819="""","""",if($S1819,""Not aligned w/ a specific learning goal."",T1819&amp;"": ""&amp;vlookup(to_text(T1819),'1.Learning-Goals'!$A$3:$B$100,2,FALSE)))"),"")</f>
        <v/>
      </c>
      <c r="Y1819" s="46" t="str">
        <f>IFERROR(__xludf.DUMMYFUNCTION("if(U1819="""","""",if($S1819,""Not aligned w/ a specific learning goal."",U1819&amp;"": ""&amp;vlookup(to_text(U1819),'1.Learning-Goals'!$A$3:$B$100,2,FALSE)))"),"")</f>
        <v/>
      </c>
      <c r="Z1819" s="46" t="str">
        <f>IFERROR(__xludf.DUMMYFUNCTION("if(V1819="""","""",if($S1819,""Not aligned w/ a specific learning goal."",V1819&amp;"": ""&amp;vlookup(to_text(V1819),'1.Learning-Goals'!$A$3:$B$100,2,FALSE)))"),"")</f>
        <v/>
      </c>
      <c r="AA1819" s="46" t="str">
        <f>IFERROR(__xludf.DUMMYFUNCTION("if(W1819="""","""",if($S1819,""Not aligned w/ a specific learning goal."",W1819&amp;"": ""&amp;vlookup(to_text(W1819),'1.Learning-Goals'!$A$3:$B$100,2,FALSE)))"),"")</f>
        <v/>
      </c>
      <c r="AB1819" s="48"/>
      <c r="AC1819" s="48"/>
      <c r="AD1819" s="48"/>
      <c r="AE1819" s="48"/>
      <c r="AF1819" s="48"/>
      <c r="AG1819" s="48"/>
      <c r="AH1819" s="48"/>
      <c r="AI1819" s="48"/>
    </row>
    <row r="1820" ht="15.75" customHeight="1">
      <c r="A1820" s="41"/>
      <c r="B1820" s="42" t="str">
        <f t="shared" si="1"/>
        <v/>
      </c>
      <c r="C1820" s="52"/>
      <c r="D1820" s="53"/>
      <c r="E1820" s="53"/>
      <c r="F1820" s="52"/>
      <c r="G1820" s="53"/>
      <c r="H1820" s="54"/>
      <c r="I1820" s="53"/>
      <c r="J1820" s="53"/>
      <c r="K1820" s="53"/>
      <c r="L1820" s="53"/>
      <c r="M1820" s="53"/>
      <c r="N1820" s="53"/>
      <c r="O1820" s="52"/>
      <c r="P1820" s="52"/>
      <c r="Q1820" s="52"/>
      <c r="R1820" s="46" t="str">
        <f>IFERROR(__xludf.DUMMYFUNCTION("if(isblank($A1820),"""",REGEXREPLACE($A1820,   "",?(\d),?"",  ""$1""&amp;""-""&amp;$H1820))"),"")</f>
        <v/>
      </c>
      <c r="S1820" s="47" t="b">
        <f t="shared" si="2"/>
        <v>0</v>
      </c>
      <c r="T1820" s="47" t="str">
        <f>IFERROR(__xludf.DUMMYFUNCTION("iferror(split(A1820,"","",TRUE,TRUE),"""")"),"")</f>
        <v/>
      </c>
      <c r="U1820" s="47"/>
      <c r="V1820" s="47"/>
      <c r="W1820" s="47"/>
      <c r="X1820" s="46" t="str">
        <f>IFERROR(__xludf.DUMMYFUNCTION("if(T1820="""","""",if($S1820,""Not aligned w/ a specific learning goal."",T1820&amp;"": ""&amp;vlookup(to_text(T1820),'1.Learning-Goals'!$A$3:$B$100,2,FALSE)))"),"")</f>
        <v/>
      </c>
      <c r="Y1820" s="46" t="str">
        <f>IFERROR(__xludf.DUMMYFUNCTION("if(U1820="""","""",if($S1820,""Not aligned w/ a specific learning goal."",U1820&amp;"": ""&amp;vlookup(to_text(U1820),'1.Learning-Goals'!$A$3:$B$100,2,FALSE)))"),"")</f>
        <v/>
      </c>
      <c r="Z1820" s="46" t="str">
        <f>IFERROR(__xludf.DUMMYFUNCTION("if(V1820="""","""",if($S1820,""Not aligned w/ a specific learning goal."",V1820&amp;"": ""&amp;vlookup(to_text(V1820),'1.Learning-Goals'!$A$3:$B$100,2,FALSE)))"),"")</f>
        <v/>
      </c>
      <c r="AA1820" s="46" t="str">
        <f>IFERROR(__xludf.DUMMYFUNCTION("if(W1820="""","""",if($S1820,""Not aligned w/ a specific learning goal."",W1820&amp;"": ""&amp;vlookup(to_text(W1820),'1.Learning-Goals'!$A$3:$B$100,2,FALSE)))"),"")</f>
        <v/>
      </c>
      <c r="AB1820" s="48"/>
      <c r="AC1820" s="48"/>
      <c r="AD1820" s="48"/>
      <c r="AE1820" s="48"/>
      <c r="AF1820" s="48"/>
      <c r="AG1820" s="48"/>
      <c r="AH1820" s="48"/>
      <c r="AI1820" s="48"/>
    </row>
    <row r="1821" ht="15.75" customHeight="1">
      <c r="A1821" s="41"/>
      <c r="B1821" s="42" t="str">
        <f t="shared" si="1"/>
        <v/>
      </c>
      <c r="C1821" s="52"/>
      <c r="D1821" s="53"/>
      <c r="E1821" s="53"/>
      <c r="F1821" s="52"/>
      <c r="G1821" s="53"/>
      <c r="H1821" s="54"/>
      <c r="I1821" s="53"/>
      <c r="J1821" s="53"/>
      <c r="K1821" s="53"/>
      <c r="L1821" s="53"/>
      <c r="M1821" s="53"/>
      <c r="N1821" s="53"/>
      <c r="O1821" s="52"/>
      <c r="P1821" s="52"/>
      <c r="Q1821" s="52"/>
      <c r="R1821" s="46" t="str">
        <f>IFERROR(__xludf.DUMMYFUNCTION("if(isblank($A1821),"""",REGEXREPLACE($A1821,   "",?(\d),?"",  ""$1""&amp;""-""&amp;$H1821))"),"")</f>
        <v/>
      </c>
      <c r="S1821" s="47" t="b">
        <f t="shared" si="2"/>
        <v>0</v>
      </c>
      <c r="T1821" s="47" t="str">
        <f>IFERROR(__xludf.DUMMYFUNCTION("iferror(split(A1821,"","",TRUE,TRUE),"""")"),"")</f>
        <v/>
      </c>
      <c r="U1821" s="47"/>
      <c r="V1821" s="47"/>
      <c r="W1821" s="47"/>
      <c r="X1821" s="46" t="str">
        <f>IFERROR(__xludf.DUMMYFUNCTION("if(T1821="""","""",if($S1821,""Not aligned w/ a specific learning goal."",T1821&amp;"": ""&amp;vlookup(to_text(T1821),'1.Learning-Goals'!$A$3:$B$100,2,FALSE)))"),"")</f>
        <v/>
      </c>
      <c r="Y1821" s="46" t="str">
        <f>IFERROR(__xludf.DUMMYFUNCTION("if(U1821="""","""",if($S1821,""Not aligned w/ a specific learning goal."",U1821&amp;"": ""&amp;vlookup(to_text(U1821),'1.Learning-Goals'!$A$3:$B$100,2,FALSE)))"),"")</f>
        <v/>
      </c>
      <c r="Z1821" s="46" t="str">
        <f>IFERROR(__xludf.DUMMYFUNCTION("if(V1821="""","""",if($S1821,""Not aligned w/ a specific learning goal."",V1821&amp;"": ""&amp;vlookup(to_text(V1821),'1.Learning-Goals'!$A$3:$B$100,2,FALSE)))"),"")</f>
        <v/>
      </c>
      <c r="AA1821" s="46" t="str">
        <f>IFERROR(__xludf.DUMMYFUNCTION("if(W1821="""","""",if($S1821,""Not aligned w/ a specific learning goal."",W1821&amp;"": ""&amp;vlookup(to_text(W1821),'1.Learning-Goals'!$A$3:$B$100,2,FALSE)))"),"")</f>
        <v/>
      </c>
      <c r="AB1821" s="48"/>
      <c r="AC1821" s="48"/>
      <c r="AD1821" s="48"/>
      <c r="AE1821" s="48"/>
      <c r="AF1821" s="48"/>
      <c r="AG1821" s="48"/>
      <c r="AH1821" s="48"/>
      <c r="AI1821" s="48"/>
    </row>
    <row r="1822" ht="15.75" customHeight="1">
      <c r="A1822" s="41"/>
      <c r="B1822" s="42" t="str">
        <f t="shared" si="1"/>
        <v/>
      </c>
      <c r="C1822" s="52"/>
      <c r="D1822" s="53"/>
      <c r="E1822" s="53"/>
      <c r="F1822" s="52"/>
      <c r="G1822" s="53"/>
      <c r="H1822" s="54"/>
      <c r="I1822" s="53"/>
      <c r="J1822" s="53"/>
      <c r="K1822" s="53"/>
      <c r="L1822" s="53"/>
      <c r="M1822" s="53"/>
      <c r="N1822" s="53"/>
      <c r="O1822" s="52"/>
      <c r="P1822" s="52"/>
      <c r="Q1822" s="52"/>
      <c r="R1822" s="46" t="str">
        <f>IFERROR(__xludf.DUMMYFUNCTION("if(isblank($A1822),"""",REGEXREPLACE($A1822,   "",?(\d),?"",  ""$1""&amp;""-""&amp;$H1822))"),"")</f>
        <v/>
      </c>
      <c r="S1822" s="47" t="b">
        <f t="shared" si="2"/>
        <v>0</v>
      </c>
      <c r="T1822" s="47" t="str">
        <f>IFERROR(__xludf.DUMMYFUNCTION("iferror(split(A1822,"","",TRUE,TRUE),"""")"),"")</f>
        <v/>
      </c>
      <c r="U1822" s="47"/>
      <c r="V1822" s="47"/>
      <c r="W1822" s="47"/>
      <c r="X1822" s="46" t="str">
        <f>IFERROR(__xludf.DUMMYFUNCTION("if(T1822="""","""",if($S1822,""Not aligned w/ a specific learning goal."",T1822&amp;"": ""&amp;vlookup(to_text(T1822),'1.Learning-Goals'!$A$3:$B$100,2,FALSE)))"),"")</f>
        <v/>
      </c>
      <c r="Y1822" s="46" t="str">
        <f>IFERROR(__xludf.DUMMYFUNCTION("if(U1822="""","""",if($S1822,""Not aligned w/ a specific learning goal."",U1822&amp;"": ""&amp;vlookup(to_text(U1822),'1.Learning-Goals'!$A$3:$B$100,2,FALSE)))"),"")</f>
        <v/>
      </c>
      <c r="Z1822" s="46" t="str">
        <f>IFERROR(__xludf.DUMMYFUNCTION("if(V1822="""","""",if($S1822,""Not aligned w/ a specific learning goal."",V1822&amp;"": ""&amp;vlookup(to_text(V1822),'1.Learning-Goals'!$A$3:$B$100,2,FALSE)))"),"")</f>
        <v/>
      </c>
      <c r="AA1822" s="46" t="str">
        <f>IFERROR(__xludf.DUMMYFUNCTION("if(W1822="""","""",if($S1822,""Not aligned w/ a specific learning goal."",W1822&amp;"": ""&amp;vlookup(to_text(W1822),'1.Learning-Goals'!$A$3:$B$100,2,FALSE)))"),"")</f>
        <v/>
      </c>
      <c r="AB1822" s="48"/>
      <c r="AC1822" s="48"/>
      <c r="AD1822" s="48"/>
      <c r="AE1822" s="48"/>
      <c r="AF1822" s="48"/>
      <c r="AG1822" s="48"/>
      <c r="AH1822" s="48"/>
      <c r="AI1822" s="48"/>
    </row>
    <row r="1823" ht="15.75" customHeight="1">
      <c r="A1823" s="41"/>
      <c r="B1823" s="42" t="str">
        <f t="shared" si="1"/>
        <v/>
      </c>
      <c r="C1823" s="52"/>
      <c r="D1823" s="53"/>
      <c r="E1823" s="53"/>
      <c r="F1823" s="52"/>
      <c r="G1823" s="53"/>
      <c r="H1823" s="54"/>
      <c r="I1823" s="53"/>
      <c r="J1823" s="53"/>
      <c r="K1823" s="53"/>
      <c r="L1823" s="53"/>
      <c r="M1823" s="53"/>
      <c r="N1823" s="53"/>
      <c r="O1823" s="52"/>
      <c r="P1823" s="52"/>
      <c r="Q1823" s="52"/>
      <c r="R1823" s="46" t="str">
        <f>IFERROR(__xludf.DUMMYFUNCTION("if(isblank($A1823),"""",REGEXREPLACE($A1823,   "",?(\d),?"",  ""$1""&amp;""-""&amp;$H1823))"),"")</f>
        <v/>
      </c>
      <c r="S1823" s="47" t="b">
        <f t="shared" si="2"/>
        <v>0</v>
      </c>
      <c r="T1823" s="47" t="str">
        <f>IFERROR(__xludf.DUMMYFUNCTION("iferror(split(A1823,"","",TRUE,TRUE),"""")"),"")</f>
        <v/>
      </c>
      <c r="U1823" s="47"/>
      <c r="V1823" s="47"/>
      <c r="W1823" s="47"/>
      <c r="X1823" s="46" t="str">
        <f>IFERROR(__xludf.DUMMYFUNCTION("if(T1823="""","""",if($S1823,""Not aligned w/ a specific learning goal."",T1823&amp;"": ""&amp;vlookup(to_text(T1823),'1.Learning-Goals'!$A$3:$B$100,2,FALSE)))"),"")</f>
        <v/>
      </c>
      <c r="Y1823" s="46" t="str">
        <f>IFERROR(__xludf.DUMMYFUNCTION("if(U1823="""","""",if($S1823,""Not aligned w/ a specific learning goal."",U1823&amp;"": ""&amp;vlookup(to_text(U1823),'1.Learning-Goals'!$A$3:$B$100,2,FALSE)))"),"")</f>
        <v/>
      </c>
      <c r="Z1823" s="46" t="str">
        <f>IFERROR(__xludf.DUMMYFUNCTION("if(V1823="""","""",if($S1823,""Not aligned w/ a specific learning goal."",V1823&amp;"": ""&amp;vlookup(to_text(V1823),'1.Learning-Goals'!$A$3:$B$100,2,FALSE)))"),"")</f>
        <v/>
      </c>
      <c r="AA1823" s="46" t="str">
        <f>IFERROR(__xludf.DUMMYFUNCTION("if(W1823="""","""",if($S1823,""Not aligned w/ a specific learning goal."",W1823&amp;"": ""&amp;vlookup(to_text(W1823),'1.Learning-Goals'!$A$3:$B$100,2,FALSE)))"),"")</f>
        <v/>
      </c>
      <c r="AB1823" s="48"/>
      <c r="AC1823" s="48"/>
      <c r="AD1823" s="48"/>
      <c r="AE1823" s="48"/>
      <c r="AF1823" s="48"/>
      <c r="AG1823" s="48"/>
      <c r="AH1823" s="48"/>
      <c r="AI1823" s="48"/>
    </row>
    <row r="1824" ht="15.75" customHeight="1">
      <c r="A1824" s="41"/>
      <c r="B1824" s="42" t="str">
        <f t="shared" si="1"/>
        <v/>
      </c>
      <c r="C1824" s="52"/>
      <c r="D1824" s="53"/>
      <c r="E1824" s="53"/>
      <c r="F1824" s="52"/>
      <c r="G1824" s="53"/>
      <c r="H1824" s="54"/>
      <c r="I1824" s="53"/>
      <c r="J1824" s="53"/>
      <c r="K1824" s="53"/>
      <c r="L1824" s="53"/>
      <c r="M1824" s="53"/>
      <c r="N1824" s="53"/>
      <c r="O1824" s="52"/>
      <c r="P1824" s="52"/>
      <c r="Q1824" s="52"/>
      <c r="R1824" s="46" t="str">
        <f>IFERROR(__xludf.DUMMYFUNCTION("if(isblank($A1824),"""",REGEXREPLACE($A1824,   "",?(\d),?"",  ""$1""&amp;""-""&amp;$H1824))"),"")</f>
        <v/>
      </c>
      <c r="S1824" s="47" t="b">
        <f t="shared" si="2"/>
        <v>0</v>
      </c>
      <c r="T1824" s="47" t="str">
        <f>IFERROR(__xludf.DUMMYFUNCTION("iferror(split(A1824,"","",TRUE,TRUE),"""")"),"")</f>
        <v/>
      </c>
      <c r="U1824" s="47"/>
      <c r="V1824" s="47"/>
      <c r="W1824" s="47"/>
      <c r="X1824" s="46" t="str">
        <f>IFERROR(__xludf.DUMMYFUNCTION("if(T1824="""","""",if($S1824,""Not aligned w/ a specific learning goal."",T1824&amp;"": ""&amp;vlookup(to_text(T1824),'1.Learning-Goals'!$A$3:$B$100,2,FALSE)))"),"")</f>
        <v/>
      </c>
      <c r="Y1824" s="46" t="str">
        <f>IFERROR(__xludf.DUMMYFUNCTION("if(U1824="""","""",if($S1824,""Not aligned w/ a specific learning goal."",U1824&amp;"": ""&amp;vlookup(to_text(U1824),'1.Learning-Goals'!$A$3:$B$100,2,FALSE)))"),"")</f>
        <v/>
      </c>
      <c r="Z1824" s="46" t="str">
        <f>IFERROR(__xludf.DUMMYFUNCTION("if(V1824="""","""",if($S1824,""Not aligned w/ a specific learning goal."",V1824&amp;"": ""&amp;vlookup(to_text(V1824),'1.Learning-Goals'!$A$3:$B$100,2,FALSE)))"),"")</f>
        <v/>
      </c>
      <c r="AA1824" s="46" t="str">
        <f>IFERROR(__xludf.DUMMYFUNCTION("if(W1824="""","""",if($S1824,""Not aligned w/ a specific learning goal."",W1824&amp;"": ""&amp;vlookup(to_text(W1824),'1.Learning-Goals'!$A$3:$B$100,2,FALSE)))"),"")</f>
        <v/>
      </c>
      <c r="AB1824" s="48"/>
      <c r="AC1824" s="48"/>
      <c r="AD1824" s="48"/>
      <c r="AE1824" s="48"/>
      <c r="AF1824" s="48"/>
      <c r="AG1824" s="48"/>
      <c r="AH1824" s="48"/>
      <c r="AI1824" s="48"/>
    </row>
    <row r="1825" ht="15.75" customHeight="1">
      <c r="A1825" s="41"/>
      <c r="B1825" s="42" t="str">
        <f t="shared" si="1"/>
        <v/>
      </c>
      <c r="C1825" s="52"/>
      <c r="D1825" s="53"/>
      <c r="E1825" s="53"/>
      <c r="F1825" s="52"/>
      <c r="G1825" s="53"/>
      <c r="H1825" s="54"/>
      <c r="I1825" s="53"/>
      <c r="J1825" s="53"/>
      <c r="K1825" s="53"/>
      <c r="L1825" s="53"/>
      <c r="M1825" s="53"/>
      <c r="N1825" s="53"/>
      <c r="O1825" s="52"/>
      <c r="P1825" s="52"/>
      <c r="Q1825" s="52"/>
      <c r="R1825" s="46" t="str">
        <f>IFERROR(__xludf.DUMMYFUNCTION("if(isblank($A1825),"""",REGEXREPLACE($A1825,   "",?(\d),?"",  ""$1""&amp;""-""&amp;$H1825))"),"")</f>
        <v/>
      </c>
      <c r="S1825" s="47" t="b">
        <f t="shared" si="2"/>
        <v>0</v>
      </c>
      <c r="T1825" s="47" t="str">
        <f>IFERROR(__xludf.DUMMYFUNCTION("iferror(split(A1825,"","",TRUE,TRUE),"""")"),"")</f>
        <v/>
      </c>
      <c r="U1825" s="47"/>
      <c r="V1825" s="47"/>
      <c r="W1825" s="47"/>
      <c r="X1825" s="46" t="str">
        <f>IFERROR(__xludf.DUMMYFUNCTION("if(T1825="""","""",if($S1825,""Not aligned w/ a specific learning goal."",T1825&amp;"": ""&amp;vlookup(to_text(T1825),'1.Learning-Goals'!$A$3:$B$100,2,FALSE)))"),"")</f>
        <v/>
      </c>
      <c r="Y1825" s="46" t="str">
        <f>IFERROR(__xludf.DUMMYFUNCTION("if(U1825="""","""",if($S1825,""Not aligned w/ a specific learning goal."",U1825&amp;"": ""&amp;vlookup(to_text(U1825),'1.Learning-Goals'!$A$3:$B$100,2,FALSE)))"),"")</f>
        <v/>
      </c>
      <c r="Z1825" s="46" t="str">
        <f>IFERROR(__xludf.DUMMYFUNCTION("if(V1825="""","""",if($S1825,""Not aligned w/ a specific learning goal."",V1825&amp;"": ""&amp;vlookup(to_text(V1825),'1.Learning-Goals'!$A$3:$B$100,2,FALSE)))"),"")</f>
        <v/>
      </c>
      <c r="AA1825" s="46" t="str">
        <f>IFERROR(__xludf.DUMMYFUNCTION("if(W1825="""","""",if($S1825,""Not aligned w/ a specific learning goal."",W1825&amp;"": ""&amp;vlookup(to_text(W1825),'1.Learning-Goals'!$A$3:$B$100,2,FALSE)))"),"")</f>
        <v/>
      </c>
      <c r="AB1825" s="48"/>
      <c r="AC1825" s="48"/>
      <c r="AD1825" s="48"/>
      <c r="AE1825" s="48"/>
      <c r="AF1825" s="48"/>
      <c r="AG1825" s="48"/>
      <c r="AH1825" s="48"/>
      <c r="AI1825" s="48"/>
    </row>
    <row r="1826" ht="15.75" customHeight="1">
      <c r="A1826" s="41"/>
      <c r="B1826" s="42" t="str">
        <f t="shared" si="1"/>
        <v/>
      </c>
      <c r="C1826" s="52"/>
      <c r="D1826" s="53"/>
      <c r="E1826" s="53"/>
      <c r="F1826" s="52"/>
      <c r="G1826" s="53"/>
      <c r="H1826" s="54"/>
      <c r="I1826" s="53"/>
      <c r="J1826" s="53"/>
      <c r="K1826" s="53"/>
      <c r="L1826" s="53"/>
      <c r="M1826" s="53"/>
      <c r="N1826" s="53"/>
      <c r="O1826" s="52"/>
      <c r="P1826" s="52"/>
      <c r="Q1826" s="52"/>
      <c r="R1826" s="46" t="str">
        <f>IFERROR(__xludf.DUMMYFUNCTION("if(isblank($A1826),"""",REGEXREPLACE($A1826,   "",?(\d),?"",  ""$1""&amp;""-""&amp;$H1826))"),"")</f>
        <v/>
      </c>
      <c r="S1826" s="47" t="b">
        <f t="shared" si="2"/>
        <v>0</v>
      </c>
      <c r="T1826" s="47" t="str">
        <f>IFERROR(__xludf.DUMMYFUNCTION("iferror(split(A1826,"","",TRUE,TRUE),"""")"),"")</f>
        <v/>
      </c>
      <c r="U1826" s="47"/>
      <c r="V1826" s="47"/>
      <c r="W1826" s="47"/>
      <c r="X1826" s="46" t="str">
        <f>IFERROR(__xludf.DUMMYFUNCTION("if(T1826="""","""",if($S1826,""Not aligned w/ a specific learning goal."",T1826&amp;"": ""&amp;vlookup(to_text(T1826),'1.Learning-Goals'!$A$3:$B$100,2,FALSE)))"),"")</f>
        <v/>
      </c>
      <c r="Y1826" s="46" t="str">
        <f>IFERROR(__xludf.DUMMYFUNCTION("if(U1826="""","""",if($S1826,""Not aligned w/ a specific learning goal."",U1826&amp;"": ""&amp;vlookup(to_text(U1826),'1.Learning-Goals'!$A$3:$B$100,2,FALSE)))"),"")</f>
        <v/>
      </c>
      <c r="Z1826" s="46" t="str">
        <f>IFERROR(__xludf.DUMMYFUNCTION("if(V1826="""","""",if($S1826,""Not aligned w/ a specific learning goal."",V1826&amp;"": ""&amp;vlookup(to_text(V1826),'1.Learning-Goals'!$A$3:$B$100,2,FALSE)))"),"")</f>
        <v/>
      </c>
      <c r="AA1826" s="46" t="str">
        <f>IFERROR(__xludf.DUMMYFUNCTION("if(W1826="""","""",if($S1826,""Not aligned w/ a specific learning goal."",W1826&amp;"": ""&amp;vlookup(to_text(W1826),'1.Learning-Goals'!$A$3:$B$100,2,FALSE)))"),"")</f>
        <v/>
      </c>
      <c r="AB1826" s="48"/>
      <c r="AC1826" s="48"/>
      <c r="AD1826" s="48"/>
      <c r="AE1826" s="48"/>
      <c r="AF1826" s="48"/>
      <c r="AG1826" s="48"/>
      <c r="AH1826" s="48"/>
      <c r="AI1826" s="48"/>
    </row>
    <row r="1827" ht="15.75" customHeight="1">
      <c r="A1827" s="41"/>
      <c r="B1827" s="42" t="str">
        <f t="shared" si="1"/>
        <v/>
      </c>
      <c r="C1827" s="52"/>
      <c r="D1827" s="53"/>
      <c r="E1827" s="53"/>
      <c r="F1827" s="52"/>
      <c r="G1827" s="53"/>
      <c r="H1827" s="54"/>
      <c r="I1827" s="53"/>
      <c r="J1827" s="53"/>
      <c r="K1827" s="53"/>
      <c r="L1827" s="53"/>
      <c r="M1827" s="53"/>
      <c r="N1827" s="53"/>
      <c r="O1827" s="52"/>
      <c r="P1827" s="52"/>
      <c r="Q1827" s="52"/>
      <c r="R1827" s="46" t="str">
        <f>IFERROR(__xludf.DUMMYFUNCTION("if(isblank($A1827),"""",REGEXREPLACE($A1827,   "",?(\d),?"",  ""$1""&amp;""-""&amp;$H1827))"),"")</f>
        <v/>
      </c>
      <c r="S1827" s="47" t="b">
        <f t="shared" si="2"/>
        <v>0</v>
      </c>
      <c r="T1827" s="47" t="str">
        <f>IFERROR(__xludf.DUMMYFUNCTION("iferror(split(A1827,"","",TRUE,TRUE),"""")"),"")</f>
        <v/>
      </c>
      <c r="U1827" s="47"/>
      <c r="V1827" s="47"/>
      <c r="W1827" s="47"/>
      <c r="X1827" s="46" t="str">
        <f>IFERROR(__xludf.DUMMYFUNCTION("if(T1827="""","""",if($S1827,""Not aligned w/ a specific learning goal."",T1827&amp;"": ""&amp;vlookup(to_text(T1827),'1.Learning-Goals'!$A$3:$B$100,2,FALSE)))"),"")</f>
        <v/>
      </c>
      <c r="Y1827" s="46" t="str">
        <f>IFERROR(__xludf.DUMMYFUNCTION("if(U1827="""","""",if($S1827,""Not aligned w/ a specific learning goal."",U1827&amp;"": ""&amp;vlookup(to_text(U1827),'1.Learning-Goals'!$A$3:$B$100,2,FALSE)))"),"")</f>
        <v/>
      </c>
      <c r="Z1827" s="46" t="str">
        <f>IFERROR(__xludf.DUMMYFUNCTION("if(V1827="""","""",if($S1827,""Not aligned w/ a specific learning goal."",V1827&amp;"": ""&amp;vlookup(to_text(V1827),'1.Learning-Goals'!$A$3:$B$100,2,FALSE)))"),"")</f>
        <v/>
      </c>
      <c r="AA1827" s="46" t="str">
        <f>IFERROR(__xludf.DUMMYFUNCTION("if(W1827="""","""",if($S1827,""Not aligned w/ a specific learning goal."",W1827&amp;"": ""&amp;vlookup(to_text(W1827),'1.Learning-Goals'!$A$3:$B$100,2,FALSE)))"),"")</f>
        <v/>
      </c>
      <c r="AB1827" s="48"/>
      <c r="AC1827" s="48"/>
      <c r="AD1827" s="48"/>
      <c r="AE1827" s="48"/>
      <c r="AF1827" s="48"/>
      <c r="AG1827" s="48"/>
      <c r="AH1827" s="48"/>
      <c r="AI1827" s="48"/>
    </row>
    <row r="1828" ht="15.75" customHeight="1">
      <c r="A1828" s="41"/>
      <c r="B1828" s="42" t="str">
        <f t="shared" si="1"/>
        <v/>
      </c>
      <c r="C1828" s="52"/>
      <c r="D1828" s="53"/>
      <c r="E1828" s="53"/>
      <c r="F1828" s="52"/>
      <c r="G1828" s="53"/>
      <c r="H1828" s="54"/>
      <c r="I1828" s="53"/>
      <c r="J1828" s="53"/>
      <c r="K1828" s="53"/>
      <c r="L1828" s="53"/>
      <c r="M1828" s="53"/>
      <c r="N1828" s="53"/>
      <c r="O1828" s="52"/>
      <c r="P1828" s="52"/>
      <c r="Q1828" s="52"/>
      <c r="R1828" s="46" t="str">
        <f>IFERROR(__xludf.DUMMYFUNCTION("if(isblank($A1828),"""",REGEXREPLACE($A1828,   "",?(\d),?"",  ""$1""&amp;""-""&amp;$H1828))"),"")</f>
        <v/>
      </c>
      <c r="S1828" s="47" t="b">
        <f t="shared" si="2"/>
        <v>0</v>
      </c>
      <c r="T1828" s="47" t="str">
        <f>IFERROR(__xludf.DUMMYFUNCTION("iferror(split(A1828,"","",TRUE,TRUE),"""")"),"")</f>
        <v/>
      </c>
      <c r="U1828" s="47"/>
      <c r="V1828" s="47"/>
      <c r="W1828" s="47"/>
      <c r="X1828" s="46" t="str">
        <f>IFERROR(__xludf.DUMMYFUNCTION("if(T1828="""","""",if($S1828,""Not aligned w/ a specific learning goal."",T1828&amp;"": ""&amp;vlookup(to_text(T1828),'1.Learning-Goals'!$A$3:$B$100,2,FALSE)))"),"")</f>
        <v/>
      </c>
      <c r="Y1828" s="46" t="str">
        <f>IFERROR(__xludf.DUMMYFUNCTION("if(U1828="""","""",if($S1828,""Not aligned w/ a specific learning goal."",U1828&amp;"": ""&amp;vlookup(to_text(U1828),'1.Learning-Goals'!$A$3:$B$100,2,FALSE)))"),"")</f>
        <v/>
      </c>
      <c r="Z1828" s="46" t="str">
        <f>IFERROR(__xludf.DUMMYFUNCTION("if(V1828="""","""",if($S1828,""Not aligned w/ a specific learning goal."",V1828&amp;"": ""&amp;vlookup(to_text(V1828),'1.Learning-Goals'!$A$3:$B$100,2,FALSE)))"),"")</f>
        <v/>
      </c>
      <c r="AA1828" s="46" t="str">
        <f>IFERROR(__xludf.DUMMYFUNCTION("if(W1828="""","""",if($S1828,""Not aligned w/ a specific learning goal."",W1828&amp;"": ""&amp;vlookup(to_text(W1828),'1.Learning-Goals'!$A$3:$B$100,2,FALSE)))"),"")</f>
        <v/>
      </c>
      <c r="AB1828" s="48"/>
      <c r="AC1828" s="48"/>
      <c r="AD1828" s="48"/>
      <c r="AE1828" s="48"/>
      <c r="AF1828" s="48"/>
      <c r="AG1828" s="48"/>
      <c r="AH1828" s="48"/>
      <c r="AI1828" s="48"/>
    </row>
    <row r="1829" ht="15.75" customHeight="1">
      <c r="A1829" s="41"/>
      <c r="B1829" s="42" t="str">
        <f t="shared" si="1"/>
        <v/>
      </c>
      <c r="C1829" s="52"/>
      <c r="D1829" s="53"/>
      <c r="E1829" s="53"/>
      <c r="F1829" s="52"/>
      <c r="G1829" s="53"/>
      <c r="H1829" s="54"/>
      <c r="I1829" s="53"/>
      <c r="J1829" s="53"/>
      <c r="K1829" s="53"/>
      <c r="L1829" s="53"/>
      <c r="M1829" s="53"/>
      <c r="N1829" s="53"/>
      <c r="O1829" s="52"/>
      <c r="P1829" s="52"/>
      <c r="Q1829" s="52"/>
      <c r="R1829" s="46" t="str">
        <f>IFERROR(__xludf.DUMMYFUNCTION("if(isblank($A1829),"""",REGEXREPLACE($A1829,   "",?(\d),?"",  ""$1""&amp;""-""&amp;$H1829))"),"")</f>
        <v/>
      </c>
      <c r="S1829" s="47" t="b">
        <f t="shared" si="2"/>
        <v>0</v>
      </c>
      <c r="T1829" s="47" t="str">
        <f>IFERROR(__xludf.DUMMYFUNCTION("iferror(split(A1829,"","",TRUE,TRUE),"""")"),"")</f>
        <v/>
      </c>
      <c r="U1829" s="47"/>
      <c r="V1829" s="47"/>
      <c r="W1829" s="47"/>
      <c r="X1829" s="46" t="str">
        <f>IFERROR(__xludf.DUMMYFUNCTION("if(T1829="""","""",if($S1829,""Not aligned w/ a specific learning goal."",T1829&amp;"": ""&amp;vlookup(to_text(T1829),'1.Learning-Goals'!$A$3:$B$100,2,FALSE)))"),"")</f>
        <v/>
      </c>
      <c r="Y1829" s="46" t="str">
        <f>IFERROR(__xludf.DUMMYFUNCTION("if(U1829="""","""",if($S1829,""Not aligned w/ a specific learning goal."",U1829&amp;"": ""&amp;vlookup(to_text(U1829),'1.Learning-Goals'!$A$3:$B$100,2,FALSE)))"),"")</f>
        <v/>
      </c>
      <c r="Z1829" s="46" t="str">
        <f>IFERROR(__xludf.DUMMYFUNCTION("if(V1829="""","""",if($S1829,""Not aligned w/ a specific learning goal."",V1829&amp;"": ""&amp;vlookup(to_text(V1829),'1.Learning-Goals'!$A$3:$B$100,2,FALSE)))"),"")</f>
        <v/>
      </c>
      <c r="AA1829" s="46" t="str">
        <f>IFERROR(__xludf.DUMMYFUNCTION("if(W1829="""","""",if($S1829,""Not aligned w/ a specific learning goal."",W1829&amp;"": ""&amp;vlookup(to_text(W1829),'1.Learning-Goals'!$A$3:$B$100,2,FALSE)))"),"")</f>
        <v/>
      </c>
      <c r="AB1829" s="48"/>
      <c r="AC1829" s="48"/>
      <c r="AD1829" s="48"/>
      <c r="AE1829" s="48"/>
      <c r="AF1829" s="48"/>
      <c r="AG1829" s="48"/>
      <c r="AH1829" s="48"/>
      <c r="AI1829" s="48"/>
    </row>
    <row r="1830" ht="15.75" customHeight="1">
      <c r="A1830" s="41"/>
      <c r="B1830" s="42" t="str">
        <f t="shared" si="1"/>
        <v/>
      </c>
      <c r="C1830" s="52"/>
      <c r="D1830" s="53"/>
      <c r="E1830" s="53"/>
      <c r="F1830" s="52"/>
      <c r="G1830" s="53"/>
      <c r="H1830" s="54"/>
      <c r="I1830" s="53"/>
      <c r="J1830" s="53"/>
      <c r="K1830" s="53"/>
      <c r="L1830" s="53"/>
      <c r="M1830" s="53"/>
      <c r="N1830" s="53"/>
      <c r="O1830" s="52"/>
      <c r="P1830" s="52"/>
      <c r="Q1830" s="52"/>
      <c r="R1830" s="46" t="str">
        <f>IFERROR(__xludf.DUMMYFUNCTION("if(isblank($A1830),"""",REGEXREPLACE($A1830,   "",?(\d),?"",  ""$1""&amp;""-""&amp;$H1830))"),"")</f>
        <v/>
      </c>
      <c r="S1830" s="47" t="b">
        <f t="shared" si="2"/>
        <v>0</v>
      </c>
      <c r="T1830" s="47" t="str">
        <f>IFERROR(__xludf.DUMMYFUNCTION("iferror(split(A1830,"","",TRUE,TRUE),"""")"),"")</f>
        <v/>
      </c>
      <c r="U1830" s="47"/>
      <c r="V1830" s="47"/>
      <c r="W1830" s="47"/>
      <c r="X1830" s="46" t="str">
        <f>IFERROR(__xludf.DUMMYFUNCTION("if(T1830="""","""",if($S1830,""Not aligned w/ a specific learning goal."",T1830&amp;"": ""&amp;vlookup(to_text(T1830),'1.Learning-Goals'!$A$3:$B$100,2,FALSE)))"),"")</f>
        <v/>
      </c>
      <c r="Y1830" s="46" t="str">
        <f>IFERROR(__xludf.DUMMYFUNCTION("if(U1830="""","""",if($S1830,""Not aligned w/ a specific learning goal."",U1830&amp;"": ""&amp;vlookup(to_text(U1830),'1.Learning-Goals'!$A$3:$B$100,2,FALSE)))"),"")</f>
        <v/>
      </c>
      <c r="Z1830" s="46" t="str">
        <f>IFERROR(__xludf.DUMMYFUNCTION("if(V1830="""","""",if($S1830,""Not aligned w/ a specific learning goal."",V1830&amp;"": ""&amp;vlookup(to_text(V1830),'1.Learning-Goals'!$A$3:$B$100,2,FALSE)))"),"")</f>
        <v/>
      </c>
      <c r="AA1830" s="46" t="str">
        <f>IFERROR(__xludf.DUMMYFUNCTION("if(W1830="""","""",if($S1830,""Not aligned w/ a specific learning goal."",W1830&amp;"": ""&amp;vlookup(to_text(W1830),'1.Learning-Goals'!$A$3:$B$100,2,FALSE)))"),"")</f>
        <v/>
      </c>
      <c r="AB1830" s="48"/>
      <c r="AC1830" s="48"/>
      <c r="AD1830" s="48"/>
      <c r="AE1830" s="48"/>
      <c r="AF1830" s="48"/>
      <c r="AG1830" s="48"/>
      <c r="AH1830" s="48"/>
      <c r="AI1830" s="48"/>
    </row>
    <row r="1831" ht="15.75" customHeight="1">
      <c r="A1831" s="41"/>
      <c r="B1831" s="42" t="str">
        <f t="shared" si="1"/>
        <v/>
      </c>
      <c r="C1831" s="52"/>
      <c r="D1831" s="53"/>
      <c r="E1831" s="53"/>
      <c r="F1831" s="52"/>
      <c r="G1831" s="53"/>
      <c r="H1831" s="54"/>
      <c r="I1831" s="53"/>
      <c r="J1831" s="53"/>
      <c r="K1831" s="53"/>
      <c r="L1831" s="53"/>
      <c r="M1831" s="53"/>
      <c r="N1831" s="53"/>
      <c r="O1831" s="52"/>
      <c r="P1831" s="52"/>
      <c r="Q1831" s="52"/>
      <c r="R1831" s="46" t="str">
        <f>IFERROR(__xludf.DUMMYFUNCTION("if(isblank($A1831),"""",REGEXREPLACE($A1831,   "",?(\d),?"",  ""$1""&amp;""-""&amp;$H1831))"),"")</f>
        <v/>
      </c>
      <c r="S1831" s="47" t="b">
        <f t="shared" si="2"/>
        <v>0</v>
      </c>
      <c r="T1831" s="47" t="str">
        <f>IFERROR(__xludf.DUMMYFUNCTION("iferror(split(A1831,"","",TRUE,TRUE),"""")"),"")</f>
        <v/>
      </c>
      <c r="U1831" s="47"/>
      <c r="V1831" s="47"/>
      <c r="W1831" s="47"/>
      <c r="X1831" s="46" t="str">
        <f>IFERROR(__xludf.DUMMYFUNCTION("if(T1831="""","""",if($S1831,""Not aligned w/ a specific learning goal."",T1831&amp;"": ""&amp;vlookup(to_text(T1831),'1.Learning-Goals'!$A$3:$B$100,2,FALSE)))"),"")</f>
        <v/>
      </c>
      <c r="Y1831" s="46" t="str">
        <f>IFERROR(__xludf.DUMMYFUNCTION("if(U1831="""","""",if($S1831,""Not aligned w/ a specific learning goal."",U1831&amp;"": ""&amp;vlookup(to_text(U1831),'1.Learning-Goals'!$A$3:$B$100,2,FALSE)))"),"")</f>
        <v/>
      </c>
      <c r="Z1831" s="46" t="str">
        <f>IFERROR(__xludf.DUMMYFUNCTION("if(V1831="""","""",if($S1831,""Not aligned w/ a specific learning goal."",V1831&amp;"": ""&amp;vlookup(to_text(V1831),'1.Learning-Goals'!$A$3:$B$100,2,FALSE)))"),"")</f>
        <v/>
      </c>
      <c r="AA1831" s="46" t="str">
        <f>IFERROR(__xludf.DUMMYFUNCTION("if(W1831="""","""",if($S1831,""Not aligned w/ a specific learning goal."",W1831&amp;"": ""&amp;vlookup(to_text(W1831),'1.Learning-Goals'!$A$3:$B$100,2,FALSE)))"),"")</f>
        <v/>
      </c>
      <c r="AB1831" s="48"/>
      <c r="AC1831" s="48"/>
      <c r="AD1831" s="48"/>
      <c r="AE1831" s="48"/>
      <c r="AF1831" s="48"/>
      <c r="AG1831" s="48"/>
      <c r="AH1831" s="48"/>
      <c r="AI1831" s="48"/>
    </row>
    <row r="1832" ht="15.75" customHeight="1">
      <c r="A1832" s="41"/>
      <c r="B1832" s="42" t="str">
        <f t="shared" si="1"/>
        <v/>
      </c>
      <c r="C1832" s="52"/>
      <c r="D1832" s="53"/>
      <c r="E1832" s="53"/>
      <c r="F1832" s="52"/>
      <c r="G1832" s="53"/>
      <c r="H1832" s="54"/>
      <c r="I1832" s="53"/>
      <c r="J1832" s="53"/>
      <c r="K1832" s="53"/>
      <c r="L1832" s="53"/>
      <c r="M1832" s="53"/>
      <c r="N1832" s="53"/>
      <c r="O1832" s="52"/>
      <c r="P1832" s="52"/>
      <c r="Q1832" s="52"/>
      <c r="R1832" s="46" t="str">
        <f>IFERROR(__xludf.DUMMYFUNCTION("if(isblank($A1832),"""",REGEXREPLACE($A1832,   "",?(\d),?"",  ""$1""&amp;""-""&amp;$H1832))"),"")</f>
        <v/>
      </c>
      <c r="S1832" s="47" t="b">
        <f t="shared" si="2"/>
        <v>0</v>
      </c>
      <c r="T1832" s="47" t="str">
        <f>IFERROR(__xludf.DUMMYFUNCTION("iferror(split(A1832,"","",TRUE,TRUE),"""")"),"")</f>
        <v/>
      </c>
      <c r="U1832" s="47"/>
      <c r="V1832" s="47"/>
      <c r="W1832" s="47"/>
      <c r="X1832" s="46" t="str">
        <f>IFERROR(__xludf.DUMMYFUNCTION("if(T1832="""","""",if($S1832,""Not aligned w/ a specific learning goal."",T1832&amp;"": ""&amp;vlookup(to_text(T1832),'1.Learning-Goals'!$A$3:$B$100,2,FALSE)))"),"")</f>
        <v/>
      </c>
      <c r="Y1832" s="46" t="str">
        <f>IFERROR(__xludf.DUMMYFUNCTION("if(U1832="""","""",if($S1832,""Not aligned w/ a specific learning goal."",U1832&amp;"": ""&amp;vlookup(to_text(U1832),'1.Learning-Goals'!$A$3:$B$100,2,FALSE)))"),"")</f>
        <v/>
      </c>
      <c r="Z1832" s="46" t="str">
        <f>IFERROR(__xludf.DUMMYFUNCTION("if(V1832="""","""",if($S1832,""Not aligned w/ a specific learning goal."",V1832&amp;"": ""&amp;vlookup(to_text(V1832),'1.Learning-Goals'!$A$3:$B$100,2,FALSE)))"),"")</f>
        <v/>
      </c>
      <c r="AA1832" s="46" t="str">
        <f>IFERROR(__xludf.DUMMYFUNCTION("if(W1832="""","""",if($S1832,""Not aligned w/ a specific learning goal."",W1832&amp;"": ""&amp;vlookup(to_text(W1832),'1.Learning-Goals'!$A$3:$B$100,2,FALSE)))"),"")</f>
        <v/>
      </c>
      <c r="AB1832" s="48"/>
      <c r="AC1832" s="48"/>
      <c r="AD1832" s="48"/>
      <c r="AE1832" s="48"/>
      <c r="AF1832" s="48"/>
      <c r="AG1832" s="48"/>
      <c r="AH1832" s="48"/>
      <c r="AI1832" s="48"/>
    </row>
    <row r="1833" ht="15.75" customHeight="1">
      <c r="A1833" s="41"/>
      <c r="B1833" s="42" t="str">
        <f t="shared" si="1"/>
        <v/>
      </c>
      <c r="C1833" s="52"/>
      <c r="D1833" s="53"/>
      <c r="E1833" s="53"/>
      <c r="F1833" s="52"/>
      <c r="G1833" s="53"/>
      <c r="H1833" s="54"/>
      <c r="I1833" s="53"/>
      <c r="J1833" s="53"/>
      <c r="K1833" s="53"/>
      <c r="L1833" s="53"/>
      <c r="M1833" s="53"/>
      <c r="N1833" s="53"/>
      <c r="O1833" s="52"/>
      <c r="P1833" s="52"/>
      <c r="Q1833" s="52"/>
      <c r="R1833" s="46" t="str">
        <f>IFERROR(__xludf.DUMMYFUNCTION("if(isblank($A1833),"""",REGEXREPLACE($A1833,   "",?(\d),?"",  ""$1""&amp;""-""&amp;$H1833))"),"")</f>
        <v/>
      </c>
      <c r="S1833" s="47" t="b">
        <f t="shared" si="2"/>
        <v>0</v>
      </c>
      <c r="T1833" s="47" t="str">
        <f>IFERROR(__xludf.DUMMYFUNCTION("iferror(split(A1833,"","",TRUE,TRUE),"""")"),"")</f>
        <v/>
      </c>
      <c r="U1833" s="47"/>
      <c r="V1833" s="47"/>
      <c r="W1833" s="47"/>
      <c r="X1833" s="46" t="str">
        <f>IFERROR(__xludf.DUMMYFUNCTION("if(T1833="""","""",if($S1833,""Not aligned w/ a specific learning goal."",T1833&amp;"": ""&amp;vlookup(to_text(T1833),'1.Learning-Goals'!$A$3:$B$100,2,FALSE)))"),"")</f>
        <v/>
      </c>
      <c r="Y1833" s="46" t="str">
        <f>IFERROR(__xludf.DUMMYFUNCTION("if(U1833="""","""",if($S1833,""Not aligned w/ a specific learning goal."",U1833&amp;"": ""&amp;vlookup(to_text(U1833),'1.Learning-Goals'!$A$3:$B$100,2,FALSE)))"),"")</f>
        <v/>
      </c>
      <c r="Z1833" s="46" t="str">
        <f>IFERROR(__xludf.DUMMYFUNCTION("if(V1833="""","""",if($S1833,""Not aligned w/ a specific learning goal."",V1833&amp;"": ""&amp;vlookup(to_text(V1833),'1.Learning-Goals'!$A$3:$B$100,2,FALSE)))"),"")</f>
        <v/>
      </c>
      <c r="AA1833" s="46" t="str">
        <f>IFERROR(__xludf.DUMMYFUNCTION("if(W1833="""","""",if($S1833,""Not aligned w/ a specific learning goal."",W1833&amp;"": ""&amp;vlookup(to_text(W1833),'1.Learning-Goals'!$A$3:$B$100,2,FALSE)))"),"")</f>
        <v/>
      </c>
      <c r="AB1833" s="48"/>
      <c r="AC1833" s="48"/>
      <c r="AD1833" s="48"/>
      <c r="AE1833" s="48"/>
      <c r="AF1833" s="48"/>
      <c r="AG1833" s="48"/>
      <c r="AH1833" s="48"/>
      <c r="AI1833" s="48"/>
    </row>
    <row r="1834" ht="15.75" customHeight="1">
      <c r="A1834" s="41"/>
      <c r="B1834" s="42" t="str">
        <f t="shared" si="1"/>
        <v/>
      </c>
      <c r="C1834" s="52"/>
      <c r="D1834" s="53"/>
      <c r="E1834" s="53"/>
      <c r="F1834" s="52"/>
      <c r="G1834" s="53"/>
      <c r="H1834" s="54"/>
      <c r="I1834" s="53"/>
      <c r="J1834" s="53"/>
      <c r="K1834" s="53"/>
      <c r="L1834" s="53"/>
      <c r="M1834" s="53"/>
      <c r="N1834" s="53"/>
      <c r="O1834" s="52"/>
      <c r="P1834" s="52"/>
      <c r="Q1834" s="52"/>
      <c r="R1834" s="46" t="str">
        <f>IFERROR(__xludf.DUMMYFUNCTION("if(isblank($A1834),"""",REGEXREPLACE($A1834,   "",?(\d),?"",  ""$1""&amp;""-""&amp;$H1834))"),"")</f>
        <v/>
      </c>
      <c r="S1834" s="47" t="b">
        <f t="shared" si="2"/>
        <v>0</v>
      </c>
      <c r="T1834" s="47" t="str">
        <f>IFERROR(__xludf.DUMMYFUNCTION("iferror(split(A1834,"","",TRUE,TRUE),"""")"),"")</f>
        <v/>
      </c>
      <c r="U1834" s="47"/>
      <c r="V1834" s="47"/>
      <c r="W1834" s="47"/>
      <c r="X1834" s="46" t="str">
        <f>IFERROR(__xludf.DUMMYFUNCTION("if(T1834="""","""",if($S1834,""Not aligned w/ a specific learning goal."",T1834&amp;"": ""&amp;vlookup(to_text(T1834),'1.Learning-Goals'!$A$3:$B$100,2,FALSE)))"),"")</f>
        <v/>
      </c>
      <c r="Y1834" s="46" t="str">
        <f>IFERROR(__xludf.DUMMYFUNCTION("if(U1834="""","""",if($S1834,""Not aligned w/ a specific learning goal."",U1834&amp;"": ""&amp;vlookup(to_text(U1834),'1.Learning-Goals'!$A$3:$B$100,2,FALSE)))"),"")</f>
        <v/>
      </c>
      <c r="Z1834" s="46" t="str">
        <f>IFERROR(__xludf.DUMMYFUNCTION("if(V1834="""","""",if($S1834,""Not aligned w/ a specific learning goal."",V1834&amp;"": ""&amp;vlookup(to_text(V1834),'1.Learning-Goals'!$A$3:$B$100,2,FALSE)))"),"")</f>
        <v/>
      </c>
      <c r="AA1834" s="46" t="str">
        <f>IFERROR(__xludf.DUMMYFUNCTION("if(W1834="""","""",if($S1834,""Not aligned w/ a specific learning goal."",W1834&amp;"": ""&amp;vlookup(to_text(W1834),'1.Learning-Goals'!$A$3:$B$100,2,FALSE)))"),"")</f>
        <v/>
      </c>
      <c r="AB1834" s="48"/>
      <c r="AC1834" s="48"/>
      <c r="AD1834" s="48"/>
      <c r="AE1834" s="48"/>
      <c r="AF1834" s="48"/>
      <c r="AG1834" s="48"/>
      <c r="AH1834" s="48"/>
      <c r="AI1834" s="48"/>
    </row>
    <row r="1835" ht="15.75" customHeight="1">
      <c r="A1835" s="41"/>
      <c r="B1835" s="42" t="str">
        <f t="shared" si="1"/>
        <v/>
      </c>
      <c r="C1835" s="52"/>
      <c r="D1835" s="53"/>
      <c r="E1835" s="53"/>
      <c r="F1835" s="52"/>
      <c r="G1835" s="53"/>
      <c r="H1835" s="54"/>
      <c r="I1835" s="53"/>
      <c r="J1835" s="53"/>
      <c r="K1835" s="53"/>
      <c r="L1835" s="53"/>
      <c r="M1835" s="53"/>
      <c r="N1835" s="53"/>
      <c r="O1835" s="52"/>
      <c r="P1835" s="52"/>
      <c r="Q1835" s="52"/>
      <c r="R1835" s="46" t="str">
        <f>IFERROR(__xludf.DUMMYFUNCTION("if(isblank($A1835),"""",REGEXREPLACE($A1835,   "",?(\d),?"",  ""$1""&amp;""-""&amp;$H1835))"),"")</f>
        <v/>
      </c>
      <c r="S1835" s="47" t="b">
        <f t="shared" si="2"/>
        <v>0</v>
      </c>
      <c r="T1835" s="47" t="str">
        <f>IFERROR(__xludf.DUMMYFUNCTION("iferror(split(A1835,"","",TRUE,TRUE),"""")"),"")</f>
        <v/>
      </c>
      <c r="U1835" s="47"/>
      <c r="V1835" s="47"/>
      <c r="W1835" s="47"/>
      <c r="X1835" s="46" t="str">
        <f>IFERROR(__xludf.DUMMYFUNCTION("if(T1835="""","""",if($S1835,""Not aligned w/ a specific learning goal."",T1835&amp;"": ""&amp;vlookup(to_text(T1835),'1.Learning-Goals'!$A$3:$B$100,2,FALSE)))"),"")</f>
        <v/>
      </c>
      <c r="Y1835" s="46" t="str">
        <f>IFERROR(__xludf.DUMMYFUNCTION("if(U1835="""","""",if($S1835,""Not aligned w/ a specific learning goal."",U1835&amp;"": ""&amp;vlookup(to_text(U1835),'1.Learning-Goals'!$A$3:$B$100,2,FALSE)))"),"")</f>
        <v/>
      </c>
      <c r="Z1835" s="46" t="str">
        <f>IFERROR(__xludf.DUMMYFUNCTION("if(V1835="""","""",if($S1835,""Not aligned w/ a specific learning goal."",V1835&amp;"": ""&amp;vlookup(to_text(V1835),'1.Learning-Goals'!$A$3:$B$100,2,FALSE)))"),"")</f>
        <v/>
      </c>
      <c r="AA1835" s="46" t="str">
        <f>IFERROR(__xludf.DUMMYFUNCTION("if(W1835="""","""",if($S1835,""Not aligned w/ a specific learning goal."",W1835&amp;"": ""&amp;vlookup(to_text(W1835),'1.Learning-Goals'!$A$3:$B$100,2,FALSE)))"),"")</f>
        <v/>
      </c>
      <c r="AB1835" s="48"/>
      <c r="AC1835" s="48"/>
      <c r="AD1835" s="48"/>
      <c r="AE1835" s="48"/>
      <c r="AF1835" s="48"/>
      <c r="AG1835" s="48"/>
      <c r="AH1835" s="48"/>
      <c r="AI1835" s="48"/>
    </row>
    <row r="1836" ht="15.75" customHeight="1">
      <c r="A1836" s="41"/>
      <c r="B1836" s="42" t="str">
        <f t="shared" si="1"/>
        <v/>
      </c>
      <c r="C1836" s="52"/>
      <c r="D1836" s="53"/>
      <c r="E1836" s="53"/>
      <c r="F1836" s="52"/>
      <c r="G1836" s="53"/>
      <c r="H1836" s="54"/>
      <c r="I1836" s="53"/>
      <c r="J1836" s="53"/>
      <c r="K1836" s="53"/>
      <c r="L1836" s="53"/>
      <c r="M1836" s="53"/>
      <c r="N1836" s="53"/>
      <c r="O1836" s="52"/>
      <c r="P1836" s="52"/>
      <c r="Q1836" s="52"/>
      <c r="R1836" s="46" t="str">
        <f>IFERROR(__xludf.DUMMYFUNCTION("if(isblank($A1836),"""",REGEXREPLACE($A1836,   "",?(\d),?"",  ""$1""&amp;""-""&amp;$H1836))"),"")</f>
        <v/>
      </c>
      <c r="S1836" s="47" t="b">
        <f t="shared" si="2"/>
        <v>0</v>
      </c>
      <c r="T1836" s="47" t="str">
        <f>IFERROR(__xludf.DUMMYFUNCTION("iferror(split(A1836,"","",TRUE,TRUE),"""")"),"")</f>
        <v/>
      </c>
      <c r="U1836" s="47"/>
      <c r="V1836" s="47"/>
      <c r="W1836" s="47"/>
      <c r="X1836" s="46" t="str">
        <f>IFERROR(__xludf.DUMMYFUNCTION("if(T1836="""","""",if($S1836,""Not aligned w/ a specific learning goal."",T1836&amp;"": ""&amp;vlookup(to_text(T1836),'1.Learning-Goals'!$A$3:$B$100,2,FALSE)))"),"")</f>
        <v/>
      </c>
      <c r="Y1836" s="46" t="str">
        <f>IFERROR(__xludf.DUMMYFUNCTION("if(U1836="""","""",if($S1836,""Not aligned w/ a specific learning goal."",U1836&amp;"": ""&amp;vlookup(to_text(U1836),'1.Learning-Goals'!$A$3:$B$100,2,FALSE)))"),"")</f>
        <v/>
      </c>
      <c r="Z1836" s="46" t="str">
        <f>IFERROR(__xludf.DUMMYFUNCTION("if(V1836="""","""",if($S1836,""Not aligned w/ a specific learning goal."",V1836&amp;"": ""&amp;vlookup(to_text(V1836),'1.Learning-Goals'!$A$3:$B$100,2,FALSE)))"),"")</f>
        <v/>
      </c>
      <c r="AA1836" s="46" t="str">
        <f>IFERROR(__xludf.DUMMYFUNCTION("if(W1836="""","""",if($S1836,""Not aligned w/ a specific learning goal."",W1836&amp;"": ""&amp;vlookup(to_text(W1836),'1.Learning-Goals'!$A$3:$B$100,2,FALSE)))"),"")</f>
        <v/>
      </c>
      <c r="AB1836" s="48"/>
      <c r="AC1836" s="48"/>
      <c r="AD1836" s="48"/>
      <c r="AE1836" s="48"/>
      <c r="AF1836" s="48"/>
      <c r="AG1836" s="48"/>
      <c r="AH1836" s="48"/>
      <c r="AI1836" s="48"/>
    </row>
    <row r="1837" ht="15.75" customHeight="1">
      <c r="A1837" s="41"/>
      <c r="B1837" s="42" t="str">
        <f t="shared" si="1"/>
        <v/>
      </c>
      <c r="C1837" s="52"/>
      <c r="D1837" s="53"/>
      <c r="E1837" s="53"/>
      <c r="F1837" s="52"/>
      <c r="G1837" s="53"/>
      <c r="H1837" s="54"/>
      <c r="I1837" s="53"/>
      <c r="J1837" s="53"/>
      <c r="K1837" s="53"/>
      <c r="L1837" s="53"/>
      <c r="M1837" s="53"/>
      <c r="N1837" s="53"/>
      <c r="O1837" s="52"/>
      <c r="P1837" s="52"/>
      <c r="Q1837" s="52"/>
      <c r="R1837" s="46" t="str">
        <f>IFERROR(__xludf.DUMMYFUNCTION("if(isblank($A1837),"""",REGEXREPLACE($A1837,   "",?(\d),?"",  ""$1""&amp;""-""&amp;$H1837))"),"")</f>
        <v/>
      </c>
      <c r="S1837" s="47" t="b">
        <f t="shared" si="2"/>
        <v>0</v>
      </c>
      <c r="T1837" s="47" t="str">
        <f>IFERROR(__xludf.DUMMYFUNCTION("iferror(split(A1837,"","",TRUE,TRUE),"""")"),"")</f>
        <v/>
      </c>
      <c r="U1837" s="47"/>
      <c r="V1837" s="47"/>
      <c r="W1837" s="47"/>
      <c r="X1837" s="46" t="str">
        <f>IFERROR(__xludf.DUMMYFUNCTION("if(T1837="""","""",if($S1837,""Not aligned w/ a specific learning goal."",T1837&amp;"": ""&amp;vlookup(to_text(T1837),'1.Learning-Goals'!$A$3:$B$100,2,FALSE)))"),"")</f>
        <v/>
      </c>
      <c r="Y1837" s="46" t="str">
        <f>IFERROR(__xludf.DUMMYFUNCTION("if(U1837="""","""",if($S1837,""Not aligned w/ a specific learning goal."",U1837&amp;"": ""&amp;vlookup(to_text(U1837),'1.Learning-Goals'!$A$3:$B$100,2,FALSE)))"),"")</f>
        <v/>
      </c>
      <c r="Z1837" s="46" t="str">
        <f>IFERROR(__xludf.DUMMYFUNCTION("if(V1837="""","""",if($S1837,""Not aligned w/ a specific learning goal."",V1837&amp;"": ""&amp;vlookup(to_text(V1837),'1.Learning-Goals'!$A$3:$B$100,2,FALSE)))"),"")</f>
        <v/>
      </c>
      <c r="AA1837" s="46" t="str">
        <f>IFERROR(__xludf.DUMMYFUNCTION("if(W1837="""","""",if($S1837,""Not aligned w/ a specific learning goal."",W1837&amp;"": ""&amp;vlookup(to_text(W1837),'1.Learning-Goals'!$A$3:$B$100,2,FALSE)))"),"")</f>
        <v/>
      </c>
      <c r="AB1837" s="48"/>
      <c r="AC1837" s="48"/>
      <c r="AD1837" s="48"/>
      <c r="AE1837" s="48"/>
      <c r="AF1837" s="48"/>
      <c r="AG1837" s="48"/>
      <c r="AH1837" s="48"/>
      <c r="AI1837" s="48"/>
    </row>
    <row r="1838" ht="15.75" customHeight="1">
      <c r="A1838" s="41"/>
      <c r="B1838" s="42" t="str">
        <f t="shared" si="1"/>
        <v/>
      </c>
      <c r="C1838" s="52"/>
      <c r="D1838" s="53"/>
      <c r="E1838" s="53"/>
      <c r="F1838" s="52"/>
      <c r="G1838" s="53"/>
      <c r="H1838" s="54"/>
      <c r="I1838" s="53"/>
      <c r="J1838" s="53"/>
      <c r="K1838" s="53"/>
      <c r="L1838" s="53"/>
      <c r="M1838" s="53"/>
      <c r="N1838" s="53"/>
      <c r="O1838" s="52"/>
      <c r="P1838" s="52"/>
      <c r="Q1838" s="52"/>
      <c r="R1838" s="46" t="str">
        <f>IFERROR(__xludf.DUMMYFUNCTION("if(isblank($A1838),"""",REGEXREPLACE($A1838,   "",?(\d),?"",  ""$1""&amp;""-""&amp;$H1838))"),"")</f>
        <v/>
      </c>
      <c r="S1838" s="47" t="b">
        <f t="shared" si="2"/>
        <v>0</v>
      </c>
      <c r="T1838" s="47" t="str">
        <f>IFERROR(__xludf.DUMMYFUNCTION("iferror(split(A1838,"","",TRUE,TRUE),"""")"),"")</f>
        <v/>
      </c>
      <c r="U1838" s="47"/>
      <c r="V1838" s="47"/>
      <c r="W1838" s="47"/>
      <c r="X1838" s="46" t="str">
        <f>IFERROR(__xludf.DUMMYFUNCTION("if(T1838="""","""",if($S1838,""Not aligned w/ a specific learning goal."",T1838&amp;"": ""&amp;vlookup(to_text(T1838),'1.Learning-Goals'!$A$3:$B$100,2,FALSE)))"),"")</f>
        <v/>
      </c>
      <c r="Y1838" s="46" t="str">
        <f>IFERROR(__xludf.DUMMYFUNCTION("if(U1838="""","""",if($S1838,""Not aligned w/ a specific learning goal."",U1838&amp;"": ""&amp;vlookup(to_text(U1838),'1.Learning-Goals'!$A$3:$B$100,2,FALSE)))"),"")</f>
        <v/>
      </c>
      <c r="Z1838" s="46" t="str">
        <f>IFERROR(__xludf.DUMMYFUNCTION("if(V1838="""","""",if($S1838,""Not aligned w/ a specific learning goal."",V1838&amp;"": ""&amp;vlookup(to_text(V1838),'1.Learning-Goals'!$A$3:$B$100,2,FALSE)))"),"")</f>
        <v/>
      </c>
      <c r="AA1838" s="46" t="str">
        <f>IFERROR(__xludf.DUMMYFUNCTION("if(W1838="""","""",if($S1838,""Not aligned w/ a specific learning goal."",W1838&amp;"": ""&amp;vlookup(to_text(W1838),'1.Learning-Goals'!$A$3:$B$100,2,FALSE)))"),"")</f>
        <v/>
      </c>
      <c r="AB1838" s="48"/>
      <c r="AC1838" s="48"/>
      <c r="AD1838" s="48"/>
      <c r="AE1838" s="48"/>
      <c r="AF1838" s="48"/>
      <c r="AG1838" s="48"/>
      <c r="AH1838" s="48"/>
      <c r="AI1838" s="48"/>
    </row>
    <row r="1839" ht="15.75" customHeight="1">
      <c r="A1839" s="41"/>
      <c r="B1839" s="42" t="str">
        <f t="shared" si="1"/>
        <v/>
      </c>
      <c r="C1839" s="52"/>
      <c r="D1839" s="53"/>
      <c r="E1839" s="53"/>
      <c r="F1839" s="52"/>
      <c r="G1839" s="53"/>
      <c r="H1839" s="54"/>
      <c r="I1839" s="53"/>
      <c r="J1839" s="53"/>
      <c r="K1839" s="53"/>
      <c r="L1839" s="53"/>
      <c r="M1839" s="53"/>
      <c r="N1839" s="53"/>
      <c r="O1839" s="52"/>
      <c r="P1839" s="52"/>
      <c r="Q1839" s="52"/>
      <c r="R1839" s="46" t="str">
        <f>IFERROR(__xludf.DUMMYFUNCTION("if(isblank($A1839),"""",REGEXREPLACE($A1839,   "",?(\d),?"",  ""$1""&amp;""-""&amp;$H1839))"),"")</f>
        <v/>
      </c>
      <c r="S1839" s="47" t="b">
        <f t="shared" si="2"/>
        <v>0</v>
      </c>
      <c r="T1839" s="47" t="str">
        <f>IFERROR(__xludf.DUMMYFUNCTION("iferror(split(A1839,"","",TRUE,TRUE),"""")"),"")</f>
        <v/>
      </c>
      <c r="U1839" s="47"/>
      <c r="V1839" s="47"/>
      <c r="W1839" s="47"/>
      <c r="X1839" s="46" t="str">
        <f>IFERROR(__xludf.DUMMYFUNCTION("if(T1839="""","""",if($S1839,""Not aligned w/ a specific learning goal."",T1839&amp;"": ""&amp;vlookup(to_text(T1839),'1.Learning-Goals'!$A$3:$B$100,2,FALSE)))"),"")</f>
        <v/>
      </c>
      <c r="Y1839" s="46" t="str">
        <f>IFERROR(__xludf.DUMMYFUNCTION("if(U1839="""","""",if($S1839,""Not aligned w/ a specific learning goal."",U1839&amp;"": ""&amp;vlookup(to_text(U1839),'1.Learning-Goals'!$A$3:$B$100,2,FALSE)))"),"")</f>
        <v/>
      </c>
      <c r="Z1839" s="46" t="str">
        <f>IFERROR(__xludf.DUMMYFUNCTION("if(V1839="""","""",if($S1839,""Not aligned w/ a specific learning goal."",V1839&amp;"": ""&amp;vlookup(to_text(V1839),'1.Learning-Goals'!$A$3:$B$100,2,FALSE)))"),"")</f>
        <v/>
      </c>
      <c r="AA1839" s="46" t="str">
        <f>IFERROR(__xludf.DUMMYFUNCTION("if(W1839="""","""",if($S1839,""Not aligned w/ a specific learning goal."",W1839&amp;"": ""&amp;vlookup(to_text(W1839),'1.Learning-Goals'!$A$3:$B$100,2,FALSE)))"),"")</f>
        <v/>
      </c>
      <c r="AB1839" s="48"/>
      <c r="AC1839" s="48"/>
      <c r="AD1839" s="48"/>
      <c r="AE1839" s="48"/>
      <c r="AF1839" s="48"/>
      <c r="AG1839" s="48"/>
      <c r="AH1839" s="48"/>
      <c r="AI1839" s="48"/>
    </row>
    <row r="1840" ht="15.75" customHeight="1">
      <c r="A1840" s="41"/>
      <c r="B1840" s="42" t="str">
        <f t="shared" si="1"/>
        <v/>
      </c>
      <c r="C1840" s="52"/>
      <c r="D1840" s="53"/>
      <c r="E1840" s="53"/>
      <c r="F1840" s="52"/>
      <c r="G1840" s="53"/>
      <c r="H1840" s="54"/>
      <c r="I1840" s="53"/>
      <c r="J1840" s="53"/>
      <c r="K1840" s="53"/>
      <c r="L1840" s="53"/>
      <c r="M1840" s="53"/>
      <c r="N1840" s="53"/>
      <c r="O1840" s="52"/>
      <c r="P1840" s="52"/>
      <c r="Q1840" s="52"/>
      <c r="R1840" s="46" t="str">
        <f>IFERROR(__xludf.DUMMYFUNCTION("if(isblank($A1840),"""",REGEXREPLACE($A1840,   "",?(\d),?"",  ""$1""&amp;""-""&amp;$H1840))"),"")</f>
        <v/>
      </c>
      <c r="S1840" s="47" t="b">
        <f t="shared" si="2"/>
        <v>0</v>
      </c>
      <c r="T1840" s="47" t="str">
        <f>IFERROR(__xludf.DUMMYFUNCTION("iferror(split(A1840,"","",TRUE,TRUE),"""")"),"")</f>
        <v/>
      </c>
      <c r="U1840" s="47"/>
      <c r="V1840" s="47"/>
      <c r="W1840" s="47"/>
      <c r="X1840" s="46" t="str">
        <f>IFERROR(__xludf.DUMMYFUNCTION("if(T1840="""","""",if($S1840,""Not aligned w/ a specific learning goal."",T1840&amp;"": ""&amp;vlookup(to_text(T1840),'1.Learning-Goals'!$A$3:$B$100,2,FALSE)))"),"")</f>
        <v/>
      </c>
      <c r="Y1840" s="46" t="str">
        <f>IFERROR(__xludf.DUMMYFUNCTION("if(U1840="""","""",if($S1840,""Not aligned w/ a specific learning goal."",U1840&amp;"": ""&amp;vlookup(to_text(U1840),'1.Learning-Goals'!$A$3:$B$100,2,FALSE)))"),"")</f>
        <v/>
      </c>
      <c r="Z1840" s="46" t="str">
        <f>IFERROR(__xludf.DUMMYFUNCTION("if(V1840="""","""",if($S1840,""Not aligned w/ a specific learning goal."",V1840&amp;"": ""&amp;vlookup(to_text(V1840),'1.Learning-Goals'!$A$3:$B$100,2,FALSE)))"),"")</f>
        <v/>
      </c>
      <c r="AA1840" s="46" t="str">
        <f>IFERROR(__xludf.DUMMYFUNCTION("if(W1840="""","""",if($S1840,""Not aligned w/ a specific learning goal."",W1840&amp;"": ""&amp;vlookup(to_text(W1840),'1.Learning-Goals'!$A$3:$B$100,2,FALSE)))"),"")</f>
        <v/>
      </c>
      <c r="AB1840" s="48"/>
      <c r="AC1840" s="48"/>
      <c r="AD1840" s="48"/>
      <c r="AE1840" s="48"/>
      <c r="AF1840" s="48"/>
      <c r="AG1840" s="48"/>
      <c r="AH1840" s="48"/>
      <c r="AI1840" s="48"/>
    </row>
    <row r="1841" ht="15.75" customHeight="1">
      <c r="A1841" s="41"/>
      <c r="B1841" s="42" t="str">
        <f t="shared" si="1"/>
        <v/>
      </c>
      <c r="C1841" s="52"/>
      <c r="D1841" s="53"/>
      <c r="E1841" s="53"/>
      <c r="F1841" s="52"/>
      <c r="G1841" s="53"/>
      <c r="H1841" s="54"/>
      <c r="I1841" s="53"/>
      <c r="J1841" s="53"/>
      <c r="K1841" s="53"/>
      <c r="L1841" s="53"/>
      <c r="M1841" s="53"/>
      <c r="N1841" s="53"/>
      <c r="O1841" s="52"/>
      <c r="P1841" s="52"/>
      <c r="Q1841" s="52"/>
      <c r="R1841" s="46" t="str">
        <f>IFERROR(__xludf.DUMMYFUNCTION("if(isblank($A1841),"""",REGEXREPLACE($A1841,   "",?(\d),?"",  ""$1""&amp;""-""&amp;$H1841))"),"")</f>
        <v/>
      </c>
      <c r="S1841" s="47" t="b">
        <f t="shared" si="2"/>
        <v>0</v>
      </c>
      <c r="T1841" s="47" t="str">
        <f>IFERROR(__xludf.DUMMYFUNCTION("iferror(split(A1841,"","",TRUE,TRUE),"""")"),"")</f>
        <v/>
      </c>
      <c r="U1841" s="47"/>
      <c r="V1841" s="47"/>
      <c r="W1841" s="47"/>
      <c r="X1841" s="46" t="str">
        <f>IFERROR(__xludf.DUMMYFUNCTION("if(T1841="""","""",if($S1841,""Not aligned w/ a specific learning goal."",T1841&amp;"": ""&amp;vlookup(to_text(T1841),'1.Learning-Goals'!$A$3:$B$100,2,FALSE)))"),"")</f>
        <v/>
      </c>
      <c r="Y1841" s="46" t="str">
        <f>IFERROR(__xludf.DUMMYFUNCTION("if(U1841="""","""",if($S1841,""Not aligned w/ a specific learning goal."",U1841&amp;"": ""&amp;vlookup(to_text(U1841),'1.Learning-Goals'!$A$3:$B$100,2,FALSE)))"),"")</f>
        <v/>
      </c>
      <c r="Z1841" s="46" t="str">
        <f>IFERROR(__xludf.DUMMYFUNCTION("if(V1841="""","""",if($S1841,""Not aligned w/ a specific learning goal."",V1841&amp;"": ""&amp;vlookup(to_text(V1841),'1.Learning-Goals'!$A$3:$B$100,2,FALSE)))"),"")</f>
        <v/>
      </c>
      <c r="AA1841" s="46" t="str">
        <f>IFERROR(__xludf.DUMMYFUNCTION("if(W1841="""","""",if($S1841,""Not aligned w/ a specific learning goal."",W1841&amp;"": ""&amp;vlookup(to_text(W1841),'1.Learning-Goals'!$A$3:$B$100,2,FALSE)))"),"")</f>
        <v/>
      </c>
      <c r="AB1841" s="48"/>
      <c r="AC1841" s="48"/>
      <c r="AD1841" s="48"/>
      <c r="AE1841" s="48"/>
      <c r="AF1841" s="48"/>
      <c r="AG1841" s="48"/>
      <c r="AH1841" s="48"/>
      <c r="AI1841" s="48"/>
    </row>
    <row r="1842" ht="15.75" customHeight="1">
      <c r="A1842" s="41"/>
      <c r="B1842" s="42" t="str">
        <f t="shared" si="1"/>
        <v/>
      </c>
      <c r="C1842" s="52"/>
      <c r="D1842" s="53"/>
      <c r="E1842" s="53"/>
      <c r="F1842" s="52"/>
      <c r="G1842" s="53"/>
      <c r="H1842" s="54"/>
      <c r="I1842" s="53"/>
      <c r="J1842" s="53"/>
      <c r="K1842" s="53"/>
      <c r="L1842" s="53"/>
      <c r="M1842" s="53"/>
      <c r="N1842" s="53"/>
      <c r="O1842" s="52"/>
      <c r="P1842" s="52"/>
      <c r="Q1842" s="52"/>
      <c r="R1842" s="46" t="str">
        <f>IFERROR(__xludf.DUMMYFUNCTION("if(isblank($A1842),"""",REGEXREPLACE($A1842,   "",?(\d),?"",  ""$1""&amp;""-""&amp;$H1842))"),"")</f>
        <v/>
      </c>
      <c r="S1842" s="47" t="b">
        <f t="shared" si="2"/>
        <v>0</v>
      </c>
      <c r="T1842" s="47" t="str">
        <f>IFERROR(__xludf.DUMMYFUNCTION("iferror(split(A1842,"","",TRUE,TRUE),"""")"),"")</f>
        <v/>
      </c>
      <c r="U1842" s="47"/>
      <c r="V1842" s="47"/>
      <c r="W1842" s="47"/>
      <c r="X1842" s="46" t="str">
        <f>IFERROR(__xludf.DUMMYFUNCTION("if(T1842="""","""",if($S1842,""Not aligned w/ a specific learning goal."",T1842&amp;"": ""&amp;vlookup(to_text(T1842),'1.Learning-Goals'!$A$3:$B$100,2,FALSE)))"),"")</f>
        <v/>
      </c>
      <c r="Y1842" s="46" t="str">
        <f>IFERROR(__xludf.DUMMYFUNCTION("if(U1842="""","""",if($S1842,""Not aligned w/ a specific learning goal."",U1842&amp;"": ""&amp;vlookup(to_text(U1842),'1.Learning-Goals'!$A$3:$B$100,2,FALSE)))"),"")</f>
        <v/>
      </c>
      <c r="Z1842" s="46" t="str">
        <f>IFERROR(__xludf.DUMMYFUNCTION("if(V1842="""","""",if($S1842,""Not aligned w/ a specific learning goal."",V1842&amp;"": ""&amp;vlookup(to_text(V1842),'1.Learning-Goals'!$A$3:$B$100,2,FALSE)))"),"")</f>
        <v/>
      </c>
      <c r="AA1842" s="46" t="str">
        <f>IFERROR(__xludf.DUMMYFUNCTION("if(W1842="""","""",if($S1842,""Not aligned w/ a specific learning goal."",W1842&amp;"": ""&amp;vlookup(to_text(W1842),'1.Learning-Goals'!$A$3:$B$100,2,FALSE)))"),"")</f>
        <v/>
      </c>
      <c r="AB1842" s="48"/>
      <c r="AC1842" s="48"/>
      <c r="AD1842" s="48"/>
      <c r="AE1842" s="48"/>
      <c r="AF1842" s="48"/>
      <c r="AG1842" s="48"/>
      <c r="AH1842" s="48"/>
      <c r="AI1842" s="48"/>
    </row>
    <row r="1843" ht="15.75" customHeight="1">
      <c r="A1843" s="41"/>
      <c r="B1843" s="42" t="str">
        <f t="shared" si="1"/>
        <v/>
      </c>
      <c r="C1843" s="52"/>
      <c r="D1843" s="53"/>
      <c r="E1843" s="53"/>
      <c r="F1843" s="52"/>
      <c r="G1843" s="53"/>
      <c r="H1843" s="54"/>
      <c r="I1843" s="53"/>
      <c r="J1843" s="53"/>
      <c r="K1843" s="53"/>
      <c r="L1843" s="53"/>
      <c r="M1843" s="53"/>
      <c r="N1843" s="53"/>
      <c r="O1843" s="52"/>
      <c r="P1843" s="52"/>
      <c r="Q1843" s="52"/>
      <c r="R1843" s="46" t="str">
        <f>IFERROR(__xludf.DUMMYFUNCTION("if(isblank($A1843),"""",REGEXREPLACE($A1843,   "",?(\d),?"",  ""$1""&amp;""-""&amp;$H1843))"),"")</f>
        <v/>
      </c>
      <c r="S1843" s="47" t="b">
        <f t="shared" si="2"/>
        <v>0</v>
      </c>
      <c r="T1843" s="47" t="str">
        <f>IFERROR(__xludf.DUMMYFUNCTION("iferror(split(A1843,"","",TRUE,TRUE),"""")"),"")</f>
        <v/>
      </c>
      <c r="U1843" s="47"/>
      <c r="V1843" s="47"/>
      <c r="W1843" s="47"/>
      <c r="X1843" s="46" t="str">
        <f>IFERROR(__xludf.DUMMYFUNCTION("if(T1843="""","""",if($S1843,""Not aligned w/ a specific learning goal."",T1843&amp;"": ""&amp;vlookup(to_text(T1843),'1.Learning-Goals'!$A$3:$B$100,2,FALSE)))"),"")</f>
        <v/>
      </c>
      <c r="Y1843" s="46" t="str">
        <f>IFERROR(__xludf.DUMMYFUNCTION("if(U1843="""","""",if($S1843,""Not aligned w/ a specific learning goal."",U1843&amp;"": ""&amp;vlookup(to_text(U1843),'1.Learning-Goals'!$A$3:$B$100,2,FALSE)))"),"")</f>
        <v/>
      </c>
      <c r="Z1843" s="46" t="str">
        <f>IFERROR(__xludf.DUMMYFUNCTION("if(V1843="""","""",if($S1843,""Not aligned w/ a specific learning goal."",V1843&amp;"": ""&amp;vlookup(to_text(V1843),'1.Learning-Goals'!$A$3:$B$100,2,FALSE)))"),"")</f>
        <v/>
      </c>
      <c r="AA1843" s="46" t="str">
        <f>IFERROR(__xludf.DUMMYFUNCTION("if(W1843="""","""",if($S1843,""Not aligned w/ a specific learning goal."",W1843&amp;"": ""&amp;vlookup(to_text(W1843),'1.Learning-Goals'!$A$3:$B$100,2,FALSE)))"),"")</f>
        <v/>
      </c>
      <c r="AB1843" s="48"/>
      <c r="AC1843" s="48"/>
      <c r="AD1843" s="48"/>
      <c r="AE1843" s="48"/>
      <c r="AF1843" s="48"/>
      <c r="AG1843" s="48"/>
      <c r="AH1843" s="48"/>
      <c r="AI1843" s="48"/>
    </row>
    <row r="1844" ht="15.75" customHeight="1">
      <c r="A1844" s="41"/>
      <c r="B1844" s="42" t="str">
        <f t="shared" si="1"/>
        <v/>
      </c>
      <c r="C1844" s="52"/>
      <c r="D1844" s="53"/>
      <c r="E1844" s="53"/>
      <c r="F1844" s="52"/>
      <c r="G1844" s="53"/>
      <c r="H1844" s="54"/>
      <c r="I1844" s="53"/>
      <c r="J1844" s="53"/>
      <c r="K1844" s="53"/>
      <c r="L1844" s="53"/>
      <c r="M1844" s="53"/>
      <c r="N1844" s="53"/>
      <c r="O1844" s="52"/>
      <c r="P1844" s="52"/>
      <c r="Q1844" s="52"/>
      <c r="R1844" s="46" t="str">
        <f>IFERROR(__xludf.DUMMYFUNCTION("if(isblank($A1844),"""",REGEXREPLACE($A1844,   "",?(\d),?"",  ""$1""&amp;""-""&amp;$H1844))"),"")</f>
        <v/>
      </c>
      <c r="S1844" s="47" t="b">
        <f t="shared" si="2"/>
        <v>0</v>
      </c>
      <c r="T1844" s="47" t="str">
        <f>IFERROR(__xludf.DUMMYFUNCTION("iferror(split(A1844,"","",TRUE,TRUE),"""")"),"")</f>
        <v/>
      </c>
      <c r="U1844" s="47"/>
      <c r="V1844" s="47"/>
      <c r="W1844" s="47"/>
      <c r="X1844" s="46" t="str">
        <f>IFERROR(__xludf.DUMMYFUNCTION("if(T1844="""","""",if($S1844,""Not aligned w/ a specific learning goal."",T1844&amp;"": ""&amp;vlookup(to_text(T1844),'1.Learning-Goals'!$A$3:$B$100,2,FALSE)))"),"")</f>
        <v/>
      </c>
      <c r="Y1844" s="46" t="str">
        <f>IFERROR(__xludf.DUMMYFUNCTION("if(U1844="""","""",if($S1844,""Not aligned w/ a specific learning goal."",U1844&amp;"": ""&amp;vlookup(to_text(U1844),'1.Learning-Goals'!$A$3:$B$100,2,FALSE)))"),"")</f>
        <v/>
      </c>
      <c r="Z1844" s="46" t="str">
        <f>IFERROR(__xludf.DUMMYFUNCTION("if(V1844="""","""",if($S1844,""Not aligned w/ a specific learning goal."",V1844&amp;"": ""&amp;vlookup(to_text(V1844),'1.Learning-Goals'!$A$3:$B$100,2,FALSE)))"),"")</f>
        <v/>
      </c>
      <c r="AA1844" s="46" t="str">
        <f>IFERROR(__xludf.DUMMYFUNCTION("if(W1844="""","""",if($S1844,""Not aligned w/ a specific learning goal."",W1844&amp;"": ""&amp;vlookup(to_text(W1844),'1.Learning-Goals'!$A$3:$B$100,2,FALSE)))"),"")</f>
        <v/>
      </c>
      <c r="AB1844" s="48"/>
      <c r="AC1844" s="48"/>
      <c r="AD1844" s="48"/>
      <c r="AE1844" s="48"/>
      <c r="AF1844" s="48"/>
      <c r="AG1844" s="48"/>
      <c r="AH1844" s="48"/>
      <c r="AI1844" s="48"/>
    </row>
    <row r="1845" ht="15.75" customHeight="1">
      <c r="A1845" s="41"/>
      <c r="B1845" s="42" t="str">
        <f t="shared" si="1"/>
        <v/>
      </c>
      <c r="C1845" s="52"/>
      <c r="D1845" s="53"/>
      <c r="E1845" s="53"/>
      <c r="F1845" s="52"/>
      <c r="G1845" s="53"/>
      <c r="H1845" s="54"/>
      <c r="I1845" s="53"/>
      <c r="J1845" s="53"/>
      <c r="K1845" s="53"/>
      <c r="L1845" s="53"/>
      <c r="M1845" s="53"/>
      <c r="N1845" s="53"/>
      <c r="O1845" s="52"/>
      <c r="P1845" s="52"/>
      <c r="Q1845" s="52"/>
      <c r="R1845" s="46" t="str">
        <f>IFERROR(__xludf.DUMMYFUNCTION("if(isblank($A1845),"""",REGEXREPLACE($A1845,   "",?(\d),?"",  ""$1""&amp;""-""&amp;$H1845))"),"")</f>
        <v/>
      </c>
      <c r="S1845" s="47" t="b">
        <f t="shared" si="2"/>
        <v>0</v>
      </c>
      <c r="T1845" s="47" t="str">
        <f>IFERROR(__xludf.DUMMYFUNCTION("iferror(split(A1845,"","",TRUE,TRUE),"""")"),"")</f>
        <v/>
      </c>
      <c r="U1845" s="47"/>
      <c r="V1845" s="47"/>
      <c r="W1845" s="47"/>
      <c r="X1845" s="46" t="str">
        <f>IFERROR(__xludf.DUMMYFUNCTION("if(T1845="""","""",if($S1845,""Not aligned w/ a specific learning goal."",T1845&amp;"": ""&amp;vlookup(to_text(T1845),'1.Learning-Goals'!$A$3:$B$100,2,FALSE)))"),"")</f>
        <v/>
      </c>
      <c r="Y1845" s="46" t="str">
        <f>IFERROR(__xludf.DUMMYFUNCTION("if(U1845="""","""",if($S1845,""Not aligned w/ a specific learning goal."",U1845&amp;"": ""&amp;vlookup(to_text(U1845),'1.Learning-Goals'!$A$3:$B$100,2,FALSE)))"),"")</f>
        <v/>
      </c>
      <c r="Z1845" s="46" t="str">
        <f>IFERROR(__xludf.DUMMYFUNCTION("if(V1845="""","""",if($S1845,""Not aligned w/ a specific learning goal."",V1845&amp;"": ""&amp;vlookup(to_text(V1845),'1.Learning-Goals'!$A$3:$B$100,2,FALSE)))"),"")</f>
        <v/>
      </c>
      <c r="AA1845" s="46" t="str">
        <f>IFERROR(__xludf.DUMMYFUNCTION("if(W1845="""","""",if($S1845,""Not aligned w/ a specific learning goal."",W1845&amp;"": ""&amp;vlookup(to_text(W1845),'1.Learning-Goals'!$A$3:$B$100,2,FALSE)))"),"")</f>
        <v/>
      </c>
      <c r="AB1845" s="48"/>
      <c r="AC1845" s="48"/>
      <c r="AD1845" s="48"/>
      <c r="AE1845" s="48"/>
      <c r="AF1845" s="48"/>
      <c r="AG1845" s="48"/>
      <c r="AH1845" s="48"/>
      <c r="AI1845" s="48"/>
    </row>
    <row r="1846" ht="15.75" customHeight="1">
      <c r="A1846" s="41"/>
      <c r="B1846" s="42" t="str">
        <f t="shared" si="1"/>
        <v/>
      </c>
      <c r="C1846" s="52"/>
      <c r="D1846" s="53"/>
      <c r="E1846" s="53"/>
      <c r="F1846" s="52"/>
      <c r="G1846" s="53"/>
      <c r="H1846" s="54"/>
      <c r="I1846" s="53"/>
      <c r="J1846" s="53"/>
      <c r="K1846" s="53"/>
      <c r="L1846" s="53"/>
      <c r="M1846" s="53"/>
      <c r="N1846" s="53"/>
      <c r="O1846" s="52"/>
      <c r="P1846" s="52"/>
      <c r="Q1846" s="52"/>
      <c r="R1846" s="46" t="str">
        <f>IFERROR(__xludf.DUMMYFUNCTION("if(isblank($A1846),"""",REGEXREPLACE($A1846,   "",?(\d),?"",  ""$1""&amp;""-""&amp;$H1846))"),"")</f>
        <v/>
      </c>
      <c r="S1846" s="47" t="b">
        <f t="shared" si="2"/>
        <v>0</v>
      </c>
      <c r="T1846" s="47" t="str">
        <f>IFERROR(__xludf.DUMMYFUNCTION("iferror(split(A1846,"","",TRUE,TRUE),"""")"),"")</f>
        <v/>
      </c>
      <c r="U1846" s="47"/>
      <c r="V1846" s="47"/>
      <c r="W1846" s="47"/>
      <c r="X1846" s="46" t="str">
        <f>IFERROR(__xludf.DUMMYFUNCTION("if(T1846="""","""",if($S1846,""Not aligned w/ a specific learning goal."",T1846&amp;"": ""&amp;vlookup(to_text(T1846),'1.Learning-Goals'!$A$3:$B$100,2,FALSE)))"),"")</f>
        <v/>
      </c>
      <c r="Y1846" s="46" t="str">
        <f>IFERROR(__xludf.DUMMYFUNCTION("if(U1846="""","""",if($S1846,""Not aligned w/ a specific learning goal."",U1846&amp;"": ""&amp;vlookup(to_text(U1846),'1.Learning-Goals'!$A$3:$B$100,2,FALSE)))"),"")</f>
        <v/>
      </c>
      <c r="Z1846" s="46" t="str">
        <f>IFERROR(__xludf.DUMMYFUNCTION("if(V1846="""","""",if($S1846,""Not aligned w/ a specific learning goal."",V1846&amp;"": ""&amp;vlookup(to_text(V1846),'1.Learning-Goals'!$A$3:$B$100,2,FALSE)))"),"")</f>
        <v/>
      </c>
      <c r="AA1846" s="46" t="str">
        <f>IFERROR(__xludf.DUMMYFUNCTION("if(W1846="""","""",if($S1846,""Not aligned w/ a specific learning goal."",W1846&amp;"": ""&amp;vlookup(to_text(W1846),'1.Learning-Goals'!$A$3:$B$100,2,FALSE)))"),"")</f>
        <v/>
      </c>
      <c r="AB1846" s="48"/>
      <c r="AC1846" s="48"/>
      <c r="AD1846" s="48"/>
      <c r="AE1846" s="48"/>
      <c r="AF1846" s="48"/>
      <c r="AG1846" s="48"/>
      <c r="AH1846" s="48"/>
      <c r="AI1846" s="48"/>
    </row>
    <row r="1847" ht="15.75" customHeight="1">
      <c r="A1847" s="41"/>
      <c r="B1847" s="42" t="str">
        <f t="shared" si="1"/>
        <v/>
      </c>
      <c r="C1847" s="52"/>
      <c r="D1847" s="53"/>
      <c r="E1847" s="53"/>
      <c r="F1847" s="52"/>
      <c r="G1847" s="53"/>
      <c r="H1847" s="54"/>
      <c r="I1847" s="53"/>
      <c r="J1847" s="53"/>
      <c r="K1847" s="53"/>
      <c r="L1847" s="53"/>
      <c r="M1847" s="53"/>
      <c r="N1847" s="53"/>
      <c r="O1847" s="52"/>
      <c r="P1847" s="52"/>
      <c r="Q1847" s="52"/>
      <c r="R1847" s="46" t="str">
        <f>IFERROR(__xludf.DUMMYFUNCTION("if(isblank($A1847),"""",REGEXREPLACE($A1847,   "",?(\d),?"",  ""$1""&amp;""-""&amp;$H1847))"),"")</f>
        <v/>
      </c>
      <c r="S1847" s="47" t="b">
        <f t="shared" si="2"/>
        <v>0</v>
      </c>
      <c r="T1847" s="47" t="str">
        <f>IFERROR(__xludf.DUMMYFUNCTION("iferror(split(A1847,"","",TRUE,TRUE),"""")"),"")</f>
        <v/>
      </c>
      <c r="U1847" s="47"/>
      <c r="V1847" s="47"/>
      <c r="W1847" s="47"/>
      <c r="X1847" s="46" t="str">
        <f>IFERROR(__xludf.DUMMYFUNCTION("if(T1847="""","""",if($S1847,""Not aligned w/ a specific learning goal."",T1847&amp;"": ""&amp;vlookup(to_text(T1847),'1.Learning-Goals'!$A$3:$B$100,2,FALSE)))"),"")</f>
        <v/>
      </c>
      <c r="Y1847" s="46" t="str">
        <f>IFERROR(__xludf.DUMMYFUNCTION("if(U1847="""","""",if($S1847,""Not aligned w/ a specific learning goal."",U1847&amp;"": ""&amp;vlookup(to_text(U1847),'1.Learning-Goals'!$A$3:$B$100,2,FALSE)))"),"")</f>
        <v/>
      </c>
      <c r="Z1847" s="46" t="str">
        <f>IFERROR(__xludf.DUMMYFUNCTION("if(V1847="""","""",if($S1847,""Not aligned w/ a specific learning goal."",V1847&amp;"": ""&amp;vlookup(to_text(V1847),'1.Learning-Goals'!$A$3:$B$100,2,FALSE)))"),"")</f>
        <v/>
      </c>
      <c r="AA1847" s="46" t="str">
        <f>IFERROR(__xludf.DUMMYFUNCTION("if(W1847="""","""",if($S1847,""Not aligned w/ a specific learning goal."",W1847&amp;"": ""&amp;vlookup(to_text(W1847),'1.Learning-Goals'!$A$3:$B$100,2,FALSE)))"),"")</f>
        <v/>
      </c>
      <c r="AB1847" s="48"/>
      <c r="AC1847" s="48"/>
      <c r="AD1847" s="48"/>
      <c r="AE1847" s="48"/>
      <c r="AF1847" s="48"/>
      <c r="AG1847" s="48"/>
      <c r="AH1847" s="48"/>
      <c r="AI1847" s="48"/>
    </row>
    <row r="1848" ht="15.75" customHeight="1">
      <c r="A1848" s="41"/>
      <c r="B1848" s="42" t="str">
        <f t="shared" si="1"/>
        <v/>
      </c>
      <c r="C1848" s="52"/>
      <c r="D1848" s="53"/>
      <c r="E1848" s="53"/>
      <c r="F1848" s="52"/>
      <c r="G1848" s="53"/>
      <c r="H1848" s="54"/>
      <c r="I1848" s="53"/>
      <c r="J1848" s="53"/>
      <c r="K1848" s="53"/>
      <c r="L1848" s="53"/>
      <c r="M1848" s="53"/>
      <c r="N1848" s="53"/>
      <c r="O1848" s="52"/>
      <c r="P1848" s="52"/>
      <c r="Q1848" s="52"/>
      <c r="R1848" s="46" t="str">
        <f>IFERROR(__xludf.DUMMYFUNCTION("if(isblank($A1848),"""",REGEXREPLACE($A1848,   "",?(\d),?"",  ""$1""&amp;""-""&amp;$H1848))"),"")</f>
        <v/>
      </c>
      <c r="S1848" s="47" t="b">
        <f t="shared" si="2"/>
        <v>0</v>
      </c>
      <c r="T1848" s="47" t="str">
        <f>IFERROR(__xludf.DUMMYFUNCTION("iferror(split(A1848,"","",TRUE,TRUE),"""")"),"")</f>
        <v/>
      </c>
      <c r="U1848" s="47"/>
      <c r="V1848" s="47"/>
      <c r="W1848" s="47"/>
      <c r="X1848" s="46" t="str">
        <f>IFERROR(__xludf.DUMMYFUNCTION("if(T1848="""","""",if($S1848,""Not aligned w/ a specific learning goal."",T1848&amp;"": ""&amp;vlookup(to_text(T1848),'1.Learning-Goals'!$A$3:$B$100,2,FALSE)))"),"")</f>
        <v/>
      </c>
      <c r="Y1848" s="46" t="str">
        <f>IFERROR(__xludf.DUMMYFUNCTION("if(U1848="""","""",if($S1848,""Not aligned w/ a specific learning goal."",U1848&amp;"": ""&amp;vlookup(to_text(U1848),'1.Learning-Goals'!$A$3:$B$100,2,FALSE)))"),"")</f>
        <v/>
      </c>
      <c r="Z1848" s="46" t="str">
        <f>IFERROR(__xludf.DUMMYFUNCTION("if(V1848="""","""",if($S1848,""Not aligned w/ a specific learning goal."",V1848&amp;"": ""&amp;vlookup(to_text(V1848),'1.Learning-Goals'!$A$3:$B$100,2,FALSE)))"),"")</f>
        <v/>
      </c>
      <c r="AA1848" s="46" t="str">
        <f>IFERROR(__xludf.DUMMYFUNCTION("if(W1848="""","""",if($S1848,""Not aligned w/ a specific learning goal."",W1848&amp;"": ""&amp;vlookup(to_text(W1848),'1.Learning-Goals'!$A$3:$B$100,2,FALSE)))"),"")</f>
        <v/>
      </c>
      <c r="AB1848" s="48"/>
      <c r="AC1848" s="48"/>
      <c r="AD1848" s="48"/>
      <c r="AE1848" s="48"/>
      <c r="AF1848" s="48"/>
      <c r="AG1848" s="48"/>
      <c r="AH1848" s="48"/>
      <c r="AI1848" s="48"/>
    </row>
    <row r="1849" ht="15.75" customHeight="1">
      <c r="A1849" s="41"/>
      <c r="B1849" s="42" t="str">
        <f t="shared" si="1"/>
        <v/>
      </c>
      <c r="C1849" s="52"/>
      <c r="D1849" s="53"/>
      <c r="E1849" s="53"/>
      <c r="F1849" s="52"/>
      <c r="G1849" s="53"/>
      <c r="H1849" s="54"/>
      <c r="I1849" s="53"/>
      <c r="J1849" s="53"/>
      <c r="K1849" s="53"/>
      <c r="L1849" s="53"/>
      <c r="M1849" s="53"/>
      <c r="N1849" s="53"/>
      <c r="O1849" s="52"/>
      <c r="P1849" s="52"/>
      <c r="Q1849" s="52"/>
      <c r="R1849" s="46" t="str">
        <f>IFERROR(__xludf.DUMMYFUNCTION("if(isblank($A1849),"""",REGEXREPLACE($A1849,   "",?(\d),?"",  ""$1""&amp;""-""&amp;$H1849))"),"")</f>
        <v/>
      </c>
      <c r="S1849" s="47" t="b">
        <f t="shared" si="2"/>
        <v>0</v>
      </c>
      <c r="T1849" s="47" t="str">
        <f>IFERROR(__xludf.DUMMYFUNCTION("iferror(split(A1849,"","",TRUE,TRUE),"""")"),"")</f>
        <v/>
      </c>
      <c r="U1849" s="47"/>
      <c r="V1849" s="47"/>
      <c r="W1849" s="47"/>
      <c r="X1849" s="46" t="str">
        <f>IFERROR(__xludf.DUMMYFUNCTION("if(T1849="""","""",if($S1849,""Not aligned w/ a specific learning goal."",T1849&amp;"": ""&amp;vlookup(to_text(T1849),'1.Learning-Goals'!$A$3:$B$100,2,FALSE)))"),"")</f>
        <v/>
      </c>
      <c r="Y1849" s="46" t="str">
        <f>IFERROR(__xludf.DUMMYFUNCTION("if(U1849="""","""",if($S1849,""Not aligned w/ a specific learning goal."",U1849&amp;"": ""&amp;vlookup(to_text(U1849),'1.Learning-Goals'!$A$3:$B$100,2,FALSE)))"),"")</f>
        <v/>
      </c>
      <c r="Z1849" s="46" t="str">
        <f>IFERROR(__xludf.DUMMYFUNCTION("if(V1849="""","""",if($S1849,""Not aligned w/ a specific learning goal."",V1849&amp;"": ""&amp;vlookup(to_text(V1849),'1.Learning-Goals'!$A$3:$B$100,2,FALSE)))"),"")</f>
        <v/>
      </c>
      <c r="AA1849" s="46" t="str">
        <f>IFERROR(__xludf.DUMMYFUNCTION("if(W1849="""","""",if($S1849,""Not aligned w/ a specific learning goal."",W1849&amp;"": ""&amp;vlookup(to_text(W1849),'1.Learning-Goals'!$A$3:$B$100,2,FALSE)))"),"")</f>
        <v/>
      </c>
      <c r="AB1849" s="48"/>
      <c r="AC1849" s="48"/>
      <c r="AD1849" s="48"/>
      <c r="AE1849" s="48"/>
      <c r="AF1849" s="48"/>
      <c r="AG1849" s="48"/>
      <c r="AH1849" s="48"/>
      <c r="AI1849" s="48"/>
    </row>
    <row r="1850" ht="15.75" customHeight="1">
      <c r="A1850" s="41"/>
      <c r="B1850" s="42" t="str">
        <f t="shared" si="1"/>
        <v/>
      </c>
      <c r="C1850" s="52"/>
      <c r="D1850" s="53"/>
      <c r="E1850" s="53"/>
      <c r="F1850" s="52"/>
      <c r="G1850" s="53"/>
      <c r="H1850" s="54"/>
      <c r="I1850" s="53"/>
      <c r="J1850" s="53"/>
      <c r="K1850" s="53"/>
      <c r="L1850" s="53"/>
      <c r="M1850" s="53"/>
      <c r="N1850" s="53"/>
      <c r="O1850" s="52"/>
      <c r="P1850" s="52"/>
      <c r="Q1850" s="52"/>
      <c r="R1850" s="46" t="str">
        <f>IFERROR(__xludf.DUMMYFUNCTION("if(isblank($A1850),"""",REGEXREPLACE($A1850,   "",?(\d),?"",  ""$1""&amp;""-""&amp;$H1850))"),"")</f>
        <v/>
      </c>
      <c r="S1850" s="47" t="b">
        <f t="shared" si="2"/>
        <v>0</v>
      </c>
      <c r="T1850" s="47" t="str">
        <f>IFERROR(__xludf.DUMMYFUNCTION("iferror(split(A1850,"","",TRUE,TRUE),"""")"),"")</f>
        <v/>
      </c>
      <c r="U1850" s="47"/>
      <c r="V1850" s="47"/>
      <c r="W1850" s="47"/>
      <c r="X1850" s="46" t="str">
        <f>IFERROR(__xludf.DUMMYFUNCTION("if(T1850="""","""",if($S1850,""Not aligned w/ a specific learning goal."",T1850&amp;"": ""&amp;vlookup(to_text(T1850),'1.Learning-Goals'!$A$3:$B$100,2,FALSE)))"),"")</f>
        <v/>
      </c>
      <c r="Y1850" s="46" t="str">
        <f>IFERROR(__xludf.DUMMYFUNCTION("if(U1850="""","""",if($S1850,""Not aligned w/ a specific learning goal."",U1850&amp;"": ""&amp;vlookup(to_text(U1850),'1.Learning-Goals'!$A$3:$B$100,2,FALSE)))"),"")</f>
        <v/>
      </c>
      <c r="Z1850" s="46" t="str">
        <f>IFERROR(__xludf.DUMMYFUNCTION("if(V1850="""","""",if($S1850,""Not aligned w/ a specific learning goal."",V1850&amp;"": ""&amp;vlookup(to_text(V1850),'1.Learning-Goals'!$A$3:$B$100,2,FALSE)))"),"")</f>
        <v/>
      </c>
      <c r="AA1850" s="46" t="str">
        <f>IFERROR(__xludf.DUMMYFUNCTION("if(W1850="""","""",if($S1850,""Not aligned w/ a specific learning goal."",W1850&amp;"": ""&amp;vlookup(to_text(W1850),'1.Learning-Goals'!$A$3:$B$100,2,FALSE)))"),"")</f>
        <v/>
      </c>
      <c r="AB1850" s="48"/>
      <c r="AC1850" s="48"/>
      <c r="AD1850" s="48"/>
      <c r="AE1850" s="48"/>
      <c r="AF1850" s="48"/>
      <c r="AG1850" s="48"/>
      <c r="AH1850" s="48"/>
      <c r="AI1850" s="48"/>
    </row>
    <row r="1851" ht="15.75" customHeight="1">
      <c r="A1851" s="41"/>
      <c r="B1851" s="42" t="str">
        <f t="shared" si="1"/>
        <v/>
      </c>
      <c r="C1851" s="52"/>
      <c r="D1851" s="53"/>
      <c r="E1851" s="53"/>
      <c r="F1851" s="52"/>
      <c r="G1851" s="53"/>
      <c r="H1851" s="54"/>
      <c r="I1851" s="53"/>
      <c r="J1851" s="53"/>
      <c r="K1851" s="53"/>
      <c r="L1851" s="53"/>
      <c r="M1851" s="53"/>
      <c r="N1851" s="53"/>
      <c r="O1851" s="52"/>
      <c r="P1851" s="52"/>
      <c r="Q1851" s="52"/>
      <c r="R1851" s="46" t="str">
        <f>IFERROR(__xludf.DUMMYFUNCTION("if(isblank($A1851),"""",REGEXREPLACE($A1851,   "",?(\d),?"",  ""$1""&amp;""-""&amp;$H1851))"),"")</f>
        <v/>
      </c>
      <c r="S1851" s="47" t="b">
        <f t="shared" si="2"/>
        <v>0</v>
      </c>
      <c r="T1851" s="47" t="str">
        <f>IFERROR(__xludf.DUMMYFUNCTION("iferror(split(A1851,"","",TRUE,TRUE),"""")"),"")</f>
        <v/>
      </c>
      <c r="U1851" s="47"/>
      <c r="V1851" s="47"/>
      <c r="W1851" s="47"/>
      <c r="X1851" s="46" t="str">
        <f>IFERROR(__xludf.DUMMYFUNCTION("if(T1851="""","""",if($S1851,""Not aligned w/ a specific learning goal."",T1851&amp;"": ""&amp;vlookup(to_text(T1851),'1.Learning-Goals'!$A$3:$B$100,2,FALSE)))"),"")</f>
        <v/>
      </c>
      <c r="Y1851" s="46" t="str">
        <f>IFERROR(__xludf.DUMMYFUNCTION("if(U1851="""","""",if($S1851,""Not aligned w/ a specific learning goal."",U1851&amp;"": ""&amp;vlookup(to_text(U1851),'1.Learning-Goals'!$A$3:$B$100,2,FALSE)))"),"")</f>
        <v/>
      </c>
      <c r="Z1851" s="46" t="str">
        <f>IFERROR(__xludf.DUMMYFUNCTION("if(V1851="""","""",if($S1851,""Not aligned w/ a specific learning goal."",V1851&amp;"": ""&amp;vlookup(to_text(V1851),'1.Learning-Goals'!$A$3:$B$100,2,FALSE)))"),"")</f>
        <v/>
      </c>
      <c r="AA1851" s="46" t="str">
        <f>IFERROR(__xludf.DUMMYFUNCTION("if(W1851="""","""",if($S1851,""Not aligned w/ a specific learning goal."",W1851&amp;"": ""&amp;vlookup(to_text(W1851),'1.Learning-Goals'!$A$3:$B$100,2,FALSE)))"),"")</f>
        <v/>
      </c>
      <c r="AB1851" s="48"/>
      <c r="AC1851" s="48"/>
      <c r="AD1851" s="48"/>
      <c r="AE1851" s="48"/>
      <c r="AF1851" s="48"/>
      <c r="AG1851" s="48"/>
      <c r="AH1851" s="48"/>
      <c r="AI1851" s="48"/>
    </row>
    <row r="1852" ht="15.75" customHeight="1">
      <c r="A1852" s="41"/>
      <c r="B1852" s="42" t="str">
        <f t="shared" si="1"/>
        <v/>
      </c>
      <c r="C1852" s="52"/>
      <c r="D1852" s="53"/>
      <c r="E1852" s="53"/>
      <c r="F1852" s="52"/>
      <c r="G1852" s="53"/>
      <c r="H1852" s="54"/>
      <c r="I1852" s="53"/>
      <c r="J1852" s="53"/>
      <c r="K1852" s="53"/>
      <c r="L1852" s="53"/>
      <c r="M1852" s="53"/>
      <c r="N1852" s="53"/>
      <c r="O1852" s="52"/>
      <c r="P1852" s="52"/>
      <c r="Q1852" s="52"/>
      <c r="R1852" s="46" t="str">
        <f>IFERROR(__xludf.DUMMYFUNCTION("if(isblank($A1852),"""",REGEXREPLACE($A1852,   "",?(\d),?"",  ""$1""&amp;""-""&amp;$H1852))"),"")</f>
        <v/>
      </c>
      <c r="S1852" s="47" t="b">
        <f t="shared" si="2"/>
        <v>0</v>
      </c>
      <c r="T1852" s="47" t="str">
        <f>IFERROR(__xludf.DUMMYFUNCTION("iferror(split(A1852,"","",TRUE,TRUE),"""")"),"")</f>
        <v/>
      </c>
      <c r="U1852" s="47"/>
      <c r="V1852" s="47"/>
      <c r="W1852" s="47"/>
      <c r="X1852" s="46" t="str">
        <f>IFERROR(__xludf.DUMMYFUNCTION("if(T1852="""","""",if($S1852,""Not aligned w/ a specific learning goal."",T1852&amp;"": ""&amp;vlookup(to_text(T1852),'1.Learning-Goals'!$A$3:$B$100,2,FALSE)))"),"")</f>
        <v/>
      </c>
      <c r="Y1852" s="46" t="str">
        <f>IFERROR(__xludf.DUMMYFUNCTION("if(U1852="""","""",if($S1852,""Not aligned w/ a specific learning goal."",U1852&amp;"": ""&amp;vlookup(to_text(U1852),'1.Learning-Goals'!$A$3:$B$100,2,FALSE)))"),"")</f>
        <v/>
      </c>
      <c r="Z1852" s="46" t="str">
        <f>IFERROR(__xludf.DUMMYFUNCTION("if(V1852="""","""",if($S1852,""Not aligned w/ a specific learning goal."",V1852&amp;"": ""&amp;vlookup(to_text(V1852),'1.Learning-Goals'!$A$3:$B$100,2,FALSE)))"),"")</f>
        <v/>
      </c>
      <c r="AA1852" s="46" t="str">
        <f>IFERROR(__xludf.DUMMYFUNCTION("if(W1852="""","""",if($S1852,""Not aligned w/ a specific learning goal."",W1852&amp;"": ""&amp;vlookup(to_text(W1852),'1.Learning-Goals'!$A$3:$B$100,2,FALSE)))"),"")</f>
        <v/>
      </c>
      <c r="AB1852" s="48"/>
      <c r="AC1852" s="48"/>
      <c r="AD1852" s="48"/>
      <c r="AE1852" s="48"/>
      <c r="AF1852" s="48"/>
      <c r="AG1852" s="48"/>
      <c r="AH1852" s="48"/>
      <c r="AI1852" s="48"/>
    </row>
    <row r="1853" ht="15.75" customHeight="1">
      <c r="A1853" s="41"/>
      <c r="B1853" s="42" t="str">
        <f t="shared" si="1"/>
        <v/>
      </c>
      <c r="C1853" s="52"/>
      <c r="D1853" s="53"/>
      <c r="E1853" s="53"/>
      <c r="F1853" s="52"/>
      <c r="G1853" s="53"/>
      <c r="H1853" s="54"/>
      <c r="I1853" s="53"/>
      <c r="J1853" s="53"/>
      <c r="K1853" s="53"/>
      <c r="L1853" s="53"/>
      <c r="M1853" s="53"/>
      <c r="N1853" s="53"/>
      <c r="O1853" s="52"/>
      <c r="P1853" s="52"/>
      <c r="Q1853" s="52"/>
      <c r="R1853" s="46" t="str">
        <f>IFERROR(__xludf.DUMMYFUNCTION("if(isblank($A1853),"""",REGEXREPLACE($A1853,   "",?(\d),?"",  ""$1""&amp;""-""&amp;$H1853))"),"")</f>
        <v/>
      </c>
      <c r="S1853" s="47" t="b">
        <f t="shared" si="2"/>
        <v>0</v>
      </c>
      <c r="T1853" s="47" t="str">
        <f>IFERROR(__xludf.DUMMYFUNCTION("iferror(split(A1853,"","",TRUE,TRUE),"""")"),"")</f>
        <v/>
      </c>
      <c r="U1853" s="47"/>
      <c r="V1853" s="47"/>
      <c r="W1853" s="47"/>
      <c r="X1853" s="46" t="str">
        <f>IFERROR(__xludf.DUMMYFUNCTION("if(T1853="""","""",if($S1853,""Not aligned w/ a specific learning goal."",T1853&amp;"": ""&amp;vlookup(to_text(T1853),'1.Learning-Goals'!$A$3:$B$100,2,FALSE)))"),"")</f>
        <v/>
      </c>
      <c r="Y1853" s="46" t="str">
        <f>IFERROR(__xludf.DUMMYFUNCTION("if(U1853="""","""",if($S1853,""Not aligned w/ a specific learning goal."",U1853&amp;"": ""&amp;vlookup(to_text(U1853),'1.Learning-Goals'!$A$3:$B$100,2,FALSE)))"),"")</f>
        <v/>
      </c>
      <c r="Z1853" s="46" t="str">
        <f>IFERROR(__xludf.DUMMYFUNCTION("if(V1853="""","""",if($S1853,""Not aligned w/ a specific learning goal."",V1853&amp;"": ""&amp;vlookup(to_text(V1853),'1.Learning-Goals'!$A$3:$B$100,2,FALSE)))"),"")</f>
        <v/>
      </c>
      <c r="AA1853" s="46" t="str">
        <f>IFERROR(__xludf.DUMMYFUNCTION("if(W1853="""","""",if($S1853,""Not aligned w/ a specific learning goal."",W1853&amp;"": ""&amp;vlookup(to_text(W1853),'1.Learning-Goals'!$A$3:$B$100,2,FALSE)))"),"")</f>
        <v/>
      </c>
      <c r="AB1853" s="48"/>
      <c r="AC1853" s="48"/>
      <c r="AD1853" s="48"/>
      <c r="AE1853" s="48"/>
      <c r="AF1853" s="48"/>
      <c r="AG1853" s="48"/>
      <c r="AH1853" s="48"/>
      <c r="AI1853" s="48"/>
    </row>
    <row r="1854" ht="15.75" customHeight="1">
      <c r="A1854" s="41"/>
      <c r="B1854" s="42" t="str">
        <f t="shared" si="1"/>
        <v/>
      </c>
      <c r="C1854" s="52"/>
      <c r="D1854" s="53"/>
      <c r="E1854" s="53"/>
      <c r="F1854" s="52"/>
      <c r="G1854" s="53"/>
      <c r="H1854" s="54"/>
      <c r="I1854" s="53"/>
      <c r="J1854" s="53"/>
      <c r="K1854" s="53"/>
      <c r="L1854" s="53"/>
      <c r="M1854" s="53"/>
      <c r="N1854" s="53"/>
      <c r="O1854" s="52"/>
      <c r="P1854" s="52"/>
      <c r="Q1854" s="52"/>
      <c r="R1854" s="46" t="str">
        <f>IFERROR(__xludf.DUMMYFUNCTION("if(isblank($A1854),"""",REGEXREPLACE($A1854,   "",?(\d),?"",  ""$1""&amp;""-""&amp;$H1854))"),"")</f>
        <v/>
      </c>
      <c r="S1854" s="47" t="b">
        <f t="shared" si="2"/>
        <v>0</v>
      </c>
      <c r="T1854" s="47" t="str">
        <f>IFERROR(__xludf.DUMMYFUNCTION("iferror(split(A1854,"","",TRUE,TRUE),"""")"),"")</f>
        <v/>
      </c>
      <c r="U1854" s="47"/>
      <c r="V1854" s="47"/>
      <c r="W1854" s="47"/>
      <c r="X1854" s="46" t="str">
        <f>IFERROR(__xludf.DUMMYFUNCTION("if(T1854="""","""",if($S1854,""Not aligned w/ a specific learning goal."",T1854&amp;"": ""&amp;vlookup(to_text(T1854),'1.Learning-Goals'!$A$3:$B$100,2,FALSE)))"),"")</f>
        <v/>
      </c>
      <c r="Y1854" s="46" t="str">
        <f>IFERROR(__xludf.DUMMYFUNCTION("if(U1854="""","""",if($S1854,""Not aligned w/ a specific learning goal."",U1854&amp;"": ""&amp;vlookup(to_text(U1854),'1.Learning-Goals'!$A$3:$B$100,2,FALSE)))"),"")</f>
        <v/>
      </c>
      <c r="Z1854" s="46" t="str">
        <f>IFERROR(__xludf.DUMMYFUNCTION("if(V1854="""","""",if($S1854,""Not aligned w/ a specific learning goal."",V1854&amp;"": ""&amp;vlookup(to_text(V1854),'1.Learning-Goals'!$A$3:$B$100,2,FALSE)))"),"")</f>
        <v/>
      </c>
      <c r="AA1854" s="46" t="str">
        <f>IFERROR(__xludf.DUMMYFUNCTION("if(W1854="""","""",if($S1854,""Not aligned w/ a specific learning goal."",W1854&amp;"": ""&amp;vlookup(to_text(W1854),'1.Learning-Goals'!$A$3:$B$100,2,FALSE)))"),"")</f>
        <v/>
      </c>
      <c r="AB1854" s="48"/>
      <c r="AC1854" s="48"/>
      <c r="AD1854" s="48"/>
      <c r="AE1854" s="48"/>
      <c r="AF1854" s="48"/>
      <c r="AG1854" s="48"/>
      <c r="AH1854" s="48"/>
      <c r="AI1854" s="48"/>
    </row>
    <row r="1855" ht="15.75" customHeight="1">
      <c r="A1855" s="41"/>
      <c r="B1855" s="42" t="str">
        <f t="shared" si="1"/>
        <v/>
      </c>
      <c r="C1855" s="52"/>
      <c r="D1855" s="53"/>
      <c r="E1855" s="53"/>
      <c r="F1855" s="52"/>
      <c r="G1855" s="53"/>
      <c r="H1855" s="54"/>
      <c r="I1855" s="53"/>
      <c r="J1855" s="53"/>
      <c r="K1855" s="53"/>
      <c r="L1855" s="53"/>
      <c r="M1855" s="53"/>
      <c r="N1855" s="53"/>
      <c r="O1855" s="52"/>
      <c r="P1855" s="52"/>
      <c r="Q1855" s="52"/>
      <c r="R1855" s="46" t="str">
        <f>IFERROR(__xludf.DUMMYFUNCTION("if(isblank($A1855),"""",REGEXREPLACE($A1855,   "",?(\d),?"",  ""$1""&amp;""-""&amp;$H1855))"),"")</f>
        <v/>
      </c>
      <c r="S1855" s="47" t="b">
        <f t="shared" si="2"/>
        <v>0</v>
      </c>
      <c r="T1855" s="47" t="str">
        <f>IFERROR(__xludf.DUMMYFUNCTION("iferror(split(A1855,"","",TRUE,TRUE),"""")"),"")</f>
        <v/>
      </c>
      <c r="U1855" s="47"/>
      <c r="V1855" s="47"/>
      <c r="W1855" s="47"/>
      <c r="X1855" s="46" t="str">
        <f>IFERROR(__xludf.DUMMYFUNCTION("if(T1855="""","""",if($S1855,""Not aligned w/ a specific learning goal."",T1855&amp;"": ""&amp;vlookup(to_text(T1855),'1.Learning-Goals'!$A$3:$B$100,2,FALSE)))"),"")</f>
        <v/>
      </c>
      <c r="Y1855" s="46" t="str">
        <f>IFERROR(__xludf.DUMMYFUNCTION("if(U1855="""","""",if($S1855,""Not aligned w/ a specific learning goal."",U1855&amp;"": ""&amp;vlookup(to_text(U1855),'1.Learning-Goals'!$A$3:$B$100,2,FALSE)))"),"")</f>
        <v/>
      </c>
      <c r="Z1855" s="46" t="str">
        <f>IFERROR(__xludf.DUMMYFUNCTION("if(V1855="""","""",if($S1855,""Not aligned w/ a specific learning goal."",V1855&amp;"": ""&amp;vlookup(to_text(V1855),'1.Learning-Goals'!$A$3:$B$100,2,FALSE)))"),"")</f>
        <v/>
      </c>
      <c r="AA1855" s="46" t="str">
        <f>IFERROR(__xludf.DUMMYFUNCTION("if(W1855="""","""",if($S1855,""Not aligned w/ a specific learning goal."",W1855&amp;"": ""&amp;vlookup(to_text(W1855),'1.Learning-Goals'!$A$3:$B$100,2,FALSE)))"),"")</f>
        <v/>
      </c>
      <c r="AB1855" s="48"/>
      <c r="AC1855" s="48"/>
      <c r="AD1855" s="48"/>
      <c r="AE1855" s="48"/>
      <c r="AF1855" s="48"/>
      <c r="AG1855" s="48"/>
      <c r="AH1855" s="48"/>
      <c r="AI1855" s="48"/>
    </row>
    <row r="1856" ht="15.75" customHeight="1">
      <c r="A1856" s="41"/>
      <c r="B1856" s="42" t="str">
        <f t="shared" si="1"/>
        <v/>
      </c>
      <c r="C1856" s="52"/>
      <c r="D1856" s="53"/>
      <c r="E1856" s="53"/>
      <c r="F1856" s="52"/>
      <c r="G1856" s="53"/>
      <c r="H1856" s="54"/>
      <c r="I1856" s="53"/>
      <c r="J1856" s="53"/>
      <c r="K1856" s="53"/>
      <c r="L1856" s="53"/>
      <c r="M1856" s="53"/>
      <c r="N1856" s="53"/>
      <c r="O1856" s="52"/>
      <c r="P1856" s="52"/>
      <c r="Q1856" s="52"/>
      <c r="R1856" s="46" t="str">
        <f>IFERROR(__xludf.DUMMYFUNCTION("if(isblank($A1856),"""",REGEXREPLACE($A1856,   "",?(\d),?"",  ""$1""&amp;""-""&amp;$H1856))"),"")</f>
        <v/>
      </c>
      <c r="S1856" s="47" t="b">
        <f t="shared" si="2"/>
        <v>0</v>
      </c>
      <c r="T1856" s="47" t="str">
        <f>IFERROR(__xludf.DUMMYFUNCTION("iferror(split(A1856,"","",TRUE,TRUE),"""")"),"")</f>
        <v/>
      </c>
      <c r="U1856" s="47"/>
      <c r="V1856" s="47"/>
      <c r="W1856" s="47"/>
      <c r="X1856" s="46" t="str">
        <f>IFERROR(__xludf.DUMMYFUNCTION("if(T1856="""","""",if($S1856,""Not aligned w/ a specific learning goal."",T1856&amp;"": ""&amp;vlookup(to_text(T1856),'1.Learning-Goals'!$A$3:$B$100,2,FALSE)))"),"")</f>
        <v/>
      </c>
      <c r="Y1856" s="46" t="str">
        <f>IFERROR(__xludf.DUMMYFUNCTION("if(U1856="""","""",if($S1856,""Not aligned w/ a specific learning goal."",U1856&amp;"": ""&amp;vlookup(to_text(U1856),'1.Learning-Goals'!$A$3:$B$100,2,FALSE)))"),"")</f>
        <v/>
      </c>
      <c r="Z1856" s="46" t="str">
        <f>IFERROR(__xludf.DUMMYFUNCTION("if(V1856="""","""",if($S1856,""Not aligned w/ a specific learning goal."",V1856&amp;"": ""&amp;vlookup(to_text(V1856),'1.Learning-Goals'!$A$3:$B$100,2,FALSE)))"),"")</f>
        <v/>
      </c>
      <c r="AA1856" s="46" t="str">
        <f>IFERROR(__xludf.DUMMYFUNCTION("if(W1856="""","""",if($S1856,""Not aligned w/ a specific learning goal."",W1856&amp;"": ""&amp;vlookup(to_text(W1856),'1.Learning-Goals'!$A$3:$B$100,2,FALSE)))"),"")</f>
        <v/>
      </c>
      <c r="AB1856" s="48"/>
      <c r="AC1856" s="48"/>
      <c r="AD1856" s="48"/>
      <c r="AE1856" s="48"/>
      <c r="AF1856" s="48"/>
      <c r="AG1856" s="48"/>
      <c r="AH1856" s="48"/>
      <c r="AI1856" s="48"/>
    </row>
    <row r="1857" ht="15.75" customHeight="1">
      <c r="A1857" s="41"/>
      <c r="B1857" s="42" t="str">
        <f t="shared" si="1"/>
        <v/>
      </c>
      <c r="C1857" s="52"/>
      <c r="D1857" s="53"/>
      <c r="E1857" s="53"/>
      <c r="F1857" s="52"/>
      <c r="G1857" s="53"/>
      <c r="H1857" s="54"/>
      <c r="I1857" s="53"/>
      <c r="J1857" s="53"/>
      <c r="K1857" s="53"/>
      <c r="L1857" s="53"/>
      <c r="M1857" s="53"/>
      <c r="N1857" s="53"/>
      <c r="O1857" s="52"/>
      <c r="P1857" s="52"/>
      <c r="Q1857" s="52"/>
      <c r="R1857" s="46" t="str">
        <f>IFERROR(__xludf.DUMMYFUNCTION("if(isblank($A1857),"""",REGEXREPLACE($A1857,   "",?(\d),?"",  ""$1""&amp;""-""&amp;$H1857))"),"")</f>
        <v/>
      </c>
      <c r="S1857" s="47" t="b">
        <f t="shared" si="2"/>
        <v>0</v>
      </c>
      <c r="T1857" s="47" t="str">
        <f>IFERROR(__xludf.DUMMYFUNCTION("iferror(split(A1857,"","",TRUE,TRUE),"""")"),"")</f>
        <v/>
      </c>
      <c r="U1857" s="47"/>
      <c r="V1857" s="47"/>
      <c r="W1857" s="47"/>
      <c r="X1857" s="46" t="str">
        <f>IFERROR(__xludf.DUMMYFUNCTION("if(T1857="""","""",if($S1857,""Not aligned w/ a specific learning goal."",T1857&amp;"": ""&amp;vlookup(to_text(T1857),'1.Learning-Goals'!$A$3:$B$100,2,FALSE)))"),"")</f>
        <v/>
      </c>
      <c r="Y1857" s="46" t="str">
        <f>IFERROR(__xludf.DUMMYFUNCTION("if(U1857="""","""",if($S1857,""Not aligned w/ a specific learning goal."",U1857&amp;"": ""&amp;vlookup(to_text(U1857),'1.Learning-Goals'!$A$3:$B$100,2,FALSE)))"),"")</f>
        <v/>
      </c>
      <c r="Z1857" s="46" t="str">
        <f>IFERROR(__xludf.DUMMYFUNCTION("if(V1857="""","""",if($S1857,""Not aligned w/ a specific learning goal."",V1857&amp;"": ""&amp;vlookup(to_text(V1857),'1.Learning-Goals'!$A$3:$B$100,2,FALSE)))"),"")</f>
        <v/>
      </c>
      <c r="AA1857" s="46" t="str">
        <f>IFERROR(__xludf.DUMMYFUNCTION("if(W1857="""","""",if($S1857,""Not aligned w/ a specific learning goal."",W1857&amp;"": ""&amp;vlookup(to_text(W1857),'1.Learning-Goals'!$A$3:$B$100,2,FALSE)))"),"")</f>
        <v/>
      </c>
      <c r="AB1857" s="48"/>
      <c r="AC1857" s="48"/>
      <c r="AD1857" s="48"/>
      <c r="AE1857" s="48"/>
      <c r="AF1857" s="48"/>
      <c r="AG1857" s="48"/>
      <c r="AH1857" s="48"/>
      <c r="AI1857" s="48"/>
    </row>
    <row r="1858" ht="15.75" customHeight="1">
      <c r="A1858" s="41"/>
      <c r="B1858" s="42" t="str">
        <f t="shared" si="1"/>
        <v/>
      </c>
      <c r="C1858" s="52"/>
      <c r="D1858" s="53"/>
      <c r="E1858" s="53"/>
      <c r="F1858" s="52"/>
      <c r="G1858" s="53"/>
      <c r="H1858" s="54"/>
      <c r="I1858" s="53"/>
      <c r="J1858" s="53"/>
      <c r="K1858" s="53"/>
      <c r="L1858" s="53"/>
      <c r="M1858" s="53"/>
      <c r="N1858" s="53"/>
      <c r="O1858" s="52"/>
      <c r="P1858" s="52"/>
      <c r="Q1858" s="52"/>
      <c r="R1858" s="46" t="str">
        <f>IFERROR(__xludf.DUMMYFUNCTION("if(isblank($A1858),"""",REGEXREPLACE($A1858,   "",?(\d),?"",  ""$1""&amp;""-""&amp;$H1858))"),"")</f>
        <v/>
      </c>
      <c r="S1858" s="47" t="b">
        <f t="shared" si="2"/>
        <v>0</v>
      </c>
      <c r="T1858" s="47" t="str">
        <f>IFERROR(__xludf.DUMMYFUNCTION("iferror(split(A1858,"","",TRUE,TRUE),"""")"),"")</f>
        <v/>
      </c>
      <c r="U1858" s="47"/>
      <c r="V1858" s="47"/>
      <c r="W1858" s="47"/>
      <c r="X1858" s="46" t="str">
        <f>IFERROR(__xludf.DUMMYFUNCTION("if(T1858="""","""",if($S1858,""Not aligned w/ a specific learning goal."",T1858&amp;"": ""&amp;vlookup(to_text(T1858),'1.Learning-Goals'!$A$3:$B$100,2,FALSE)))"),"")</f>
        <v/>
      </c>
      <c r="Y1858" s="46" t="str">
        <f>IFERROR(__xludf.DUMMYFUNCTION("if(U1858="""","""",if($S1858,""Not aligned w/ a specific learning goal."",U1858&amp;"": ""&amp;vlookup(to_text(U1858),'1.Learning-Goals'!$A$3:$B$100,2,FALSE)))"),"")</f>
        <v/>
      </c>
      <c r="Z1858" s="46" t="str">
        <f>IFERROR(__xludf.DUMMYFUNCTION("if(V1858="""","""",if($S1858,""Not aligned w/ a specific learning goal."",V1858&amp;"": ""&amp;vlookup(to_text(V1858),'1.Learning-Goals'!$A$3:$B$100,2,FALSE)))"),"")</f>
        <v/>
      </c>
      <c r="AA1858" s="46" t="str">
        <f>IFERROR(__xludf.DUMMYFUNCTION("if(W1858="""","""",if($S1858,""Not aligned w/ a specific learning goal."",W1858&amp;"": ""&amp;vlookup(to_text(W1858),'1.Learning-Goals'!$A$3:$B$100,2,FALSE)))"),"")</f>
        <v/>
      </c>
      <c r="AB1858" s="48"/>
      <c r="AC1858" s="48"/>
      <c r="AD1858" s="48"/>
      <c r="AE1858" s="48"/>
      <c r="AF1858" s="48"/>
      <c r="AG1858" s="48"/>
      <c r="AH1858" s="48"/>
      <c r="AI1858" s="48"/>
    </row>
    <row r="1859" ht="15.75" customHeight="1">
      <c r="A1859" s="41"/>
      <c r="B1859" s="42" t="str">
        <f t="shared" si="1"/>
        <v/>
      </c>
      <c r="C1859" s="52"/>
      <c r="D1859" s="53"/>
      <c r="E1859" s="53"/>
      <c r="F1859" s="52"/>
      <c r="G1859" s="53"/>
      <c r="H1859" s="54"/>
      <c r="I1859" s="53"/>
      <c r="J1859" s="53"/>
      <c r="K1859" s="53"/>
      <c r="L1859" s="53"/>
      <c r="M1859" s="53"/>
      <c r="N1859" s="53"/>
      <c r="O1859" s="52"/>
      <c r="P1859" s="52"/>
      <c r="Q1859" s="52"/>
      <c r="R1859" s="46" t="str">
        <f>IFERROR(__xludf.DUMMYFUNCTION("if(isblank($A1859),"""",REGEXREPLACE($A1859,   "",?(\d),?"",  ""$1""&amp;""-""&amp;$H1859))"),"")</f>
        <v/>
      </c>
      <c r="S1859" s="47" t="b">
        <f t="shared" si="2"/>
        <v>0</v>
      </c>
      <c r="T1859" s="47" t="str">
        <f>IFERROR(__xludf.DUMMYFUNCTION("iferror(split(A1859,"","",TRUE,TRUE),"""")"),"")</f>
        <v/>
      </c>
      <c r="U1859" s="47"/>
      <c r="V1859" s="47"/>
      <c r="W1859" s="47"/>
      <c r="X1859" s="46" t="str">
        <f>IFERROR(__xludf.DUMMYFUNCTION("if(T1859="""","""",if($S1859,""Not aligned w/ a specific learning goal."",T1859&amp;"": ""&amp;vlookup(to_text(T1859),'1.Learning-Goals'!$A$3:$B$100,2,FALSE)))"),"")</f>
        <v/>
      </c>
      <c r="Y1859" s="46" t="str">
        <f>IFERROR(__xludf.DUMMYFUNCTION("if(U1859="""","""",if($S1859,""Not aligned w/ a specific learning goal."",U1859&amp;"": ""&amp;vlookup(to_text(U1859),'1.Learning-Goals'!$A$3:$B$100,2,FALSE)))"),"")</f>
        <v/>
      </c>
      <c r="Z1859" s="46" t="str">
        <f>IFERROR(__xludf.DUMMYFUNCTION("if(V1859="""","""",if($S1859,""Not aligned w/ a specific learning goal."",V1859&amp;"": ""&amp;vlookup(to_text(V1859),'1.Learning-Goals'!$A$3:$B$100,2,FALSE)))"),"")</f>
        <v/>
      </c>
      <c r="AA1859" s="46" t="str">
        <f>IFERROR(__xludf.DUMMYFUNCTION("if(W1859="""","""",if($S1859,""Not aligned w/ a specific learning goal."",W1859&amp;"": ""&amp;vlookup(to_text(W1859),'1.Learning-Goals'!$A$3:$B$100,2,FALSE)))"),"")</f>
        <v/>
      </c>
      <c r="AB1859" s="48"/>
      <c r="AC1859" s="48"/>
      <c r="AD1859" s="48"/>
      <c r="AE1859" s="48"/>
      <c r="AF1859" s="48"/>
      <c r="AG1859" s="48"/>
      <c r="AH1859" s="48"/>
      <c r="AI1859" s="48"/>
    </row>
    <row r="1860" ht="15.75" customHeight="1">
      <c r="A1860" s="41"/>
      <c r="B1860" s="42" t="str">
        <f t="shared" si="1"/>
        <v/>
      </c>
      <c r="C1860" s="52"/>
      <c r="D1860" s="53"/>
      <c r="E1860" s="53"/>
      <c r="F1860" s="52"/>
      <c r="G1860" s="53"/>
      <c r="H1860" s="54"/>
      <c r="I1860" s="53"/>
      <c r="J1860" s="53"/>
      <c r="K1860" s="53"/>
      <c r="L1860" s="53"/>
      <c r="M1860" s="53"/>
      <c r="N1860" s="53"/>
      <c r="O1860" s="52"/>
      <c r="P1860" s="52"/>
      <c r="Q1860" s="52"/>
      <c r="R1860" s="46" t="str">
        <f>IFERROR(__xludf.DUMMYFUNCTION("if(isblank($A1860),"""",REGEXREPLACE($A1860,   "",?(\d),?"",  ""$1""&amp;""-""&amp;$H1860))"),"")</f>
        <v/>
      </c>
      <c r="S1860" s="47" t="b">
        <f t="shared" si="2"/>
        <v>0</v>
      </c>
      <c r="T1860" s="47" t="str">
        <f>IFERROR(__xludf.DUMMYFUNCTION("iferror(split(A1860,"","",TRUE,TRUE),"""")"),"")</f>
        <v/>
      </c>
      <c r="U1860" s="47"/>
      <c r="V1860" s="47"/>
      <c r="W1860" s="47"/>
      <c r="X1860" s="46" t="str">
        <f>IFERROR(__xludf.DUMMYFUNCTION("if(T1860="""","""",if($S1860,""Not aligned w/ a specific learning goal."",T1860&amp;"": ""&amp;vlookup(to_text(T1860),'1.Learning-Goals'!$A$3:$B$100,2,FALSE)))"),"")</f>
        <v/>
      </c>
      <c r="Y1860" s="46" t="str">
        <f>IFERROR(__xludf.DUMMYFUNCTION("if(U1860="""","""",if($S1860,""Not aligned w/ a specific learning goal."",U1860&amp;"": ""&amp;vlookup(to_text(U1860),'1.Learning-Goals'!$A$3:$B$100,2,FALSE)))"),"")</f>
        <v/>
      </c>
      <c r="Z1860" s="46" t="str">
        <f>IFERROR(__xludf.DUMMYFUNCTION("if(V1860="""","""",if($S1860,""Not aligned w/ a specific learning goal."",V1860&amp;"": ""&amp;vlookup(to_text(V1860),'1.Learning-Goals'!$A$3:$B$100,2,FALSE)))"),"")</f>
        <v/>
      </c>
      <c r="AA1860" s="46" t="str">
        <f>IFERROR(__xludf.DUMMYFUNCTION("if(W1860="""","""",if($S1860,""Not aligned w/ a specific learning goal."",W1860&amp;"": ""&amp;vlookup(to_text(W1860),'1.Learning-Goals'!$A$3:$B$100,2,FALSE)))"),"")</f>
        <v/>
      </c>
      <c r="AB1860" s="48"/>
      <c r="AC1860" s="48"/>
      <c r="AD1860" s="48"/>
      <c r="AE1860" s="48"/>
      <c r="AF1860" s="48"/>
      <c r="AG1860" s="48"/>
      <c r="AH1860" s="48"/>
      <c r="AI1860" s="48"/>
    </row>
    <row r="1861" ht="15.75" customHeight="1">
      <c r="A1861" s="41"/>
      <c r="B1861" s="42" t="str">
        <f t="shared" si="1"/>
        <v/>
      </c>
      <c r="C1861" s="52"/>
      <c r="D1861" s="53"/>
      <c r="E1861" s="53"/>
      <c r="F1861" s="52"/>
      <c r="G1861" s="53"/>
      <c r="H1861" s="54"/>
      <c r="I1861" s="53"/>
      <c r="J1861" s="53"/>
      <c r="K1861" s="53"/>
      <c r="L1861" s="53"/>
      <c r="M1861" s="53"/>
      <c r="N1861" s="53"/>
      <c r="O1861" s="52"/>
      <c r="P1861" s="52"/>
      <c r="Q1861" s="52"/>
      <c r="R1861" s="46" t="str">
        <f>IFERROR(__xludf.DUMMYFUNCTION("if(isblank($A1861),"""",REGEXREPLACE($A1861,   "",?(\d),?"",  ""$1""&amp;""-""&amp;$H1861))"),"")</f>
        <v/>
      </c>
      <c r="S1861" s="47" t="b">
        <f t="shared" si="2"/>
        <v>0</v>
      </c>
      <c r="T1861" s="47" t="str">
        <f>IFERROR(__xludf.DUMMYFUNCTION("iferror(split(A1861,"","",TRUE,TRUE),"""")"),"")</f>
        <v/>
      </c>
      <c r="U1861" s="47"/>
      <c r="V1861" s="47"/>
      <c r="W1861" s="47"/>
      <c r="X1861" s="46" t="str">
        <f>IFERROR(__xludf.DUMMYFUNCTION("if(T1861="""","""",if($S1861,""Not aligned w/ a specific learning goal."",T1861&amp;"": ""&amp;vlookup(to_text(T1861),'1.Learning-Goals'!$A$3:$B$100,2,FALSE)))"),"")</f>
        <v/>
      </c>
      <c r="Y1861" s="46" t="str">
        <f>IFERROR(__xludf.DUMMYFUNCTION("if(U1861="""","""",if($S1861,""Not aligned w/ a specific learning goal."",U1861&amp;"": ""&amp;vlookup(to_text(U1861),'1.Learning-Goals'!$A$3:$B$100,2,FALSE)))"),"")</f>
        <v/>
      </c>
      <c r="Z1861" s="46" t="str">
        <f>IFERROR(__xludf.DUMMYFUNCTION("if(V1861="""","""",if($S1861,""Not aligned w/ a specific learning goal."",V1861&amp;"": ""&amp;vlookup(to_text(V1861),'1.Learning-Goals'!$A$3:$B$100,2,FALSE)))"),"")</f>
        <v/>
      </c>
      <c r="AA1861" s="46" t="str">
        <f>IFERROR(__xludf.DUMMYFUNCTION("if(W1861="""","""",if($S1861,""Not aligned w/ a specific learning goal."",W1861&amp;"": ""&amp;vlookup(to_text(W1861),'1.Learning-Goals'!$A$3:$B$100,2,FALSE)))"),"")</f>
        <v/>
      </c>
      <c r="AB1861" s="48"/>
      <c r="AC1861" s="48"/>
      <c r="AD1861" s="48"/>
      <c r="AE1861" s="48"/>
      <c r="AF1861" s="48"/>
      <c r="AG1861" s="48"/>
      <c r="AH1861" s="48"/>
      <c r="AI1861" s="48"/>
    </row>
    <row r="1862" ht="15.75" customHeight="1">
      <c r="A1862" s="41"/>
      <c r="B1862" s="42" t="str">
        <f t="shared" si="1"/>
        <v/>
      </c>
      <c r="C1862" s="52"/>
      <c r="D1862" s="53"/>
      <c r="E1862" s="53"/>
      <c r="F1862" s="52"/>
      <c r="G1862" s="53"/>
      <c r="H1862" s="54"/>
      <c r="I1862" s="53"/>
      <c r="J1862" s="53"/>
      <c r="K1862" s="53"/>
      <c r="L1862" s="53"/>
      <c r="M1862" s="53"/>
      <c r="N1862" s="53"/>
      <c r="O1862" s="52"/>
      <c r="P1862" s="52"/>
      <c r="Q1862" s="52"/>
      <c r="R1862" s="46" t="str">
        <f>IFERROR(__xludf.DUMMYFUNCTION("if(isblank($A1862),"""",REGEXREPLACE($A1862,   "",?(\d),?"",  ""$1""&amp;""-""&amp;$H1862))"),"")</f>
        <v/>
      </c>
      <c r="S1862" s="47" t="b">
        <f t="shared" si="2"/>
        <v>0</v>
      </c>
      <c r="T1862" s="47" t="str">
        <f>IFERROR(__xludf.DUMMYFUNCTION("iferror(split(A1862,"","",TRUE,TRUE),"""")"),"")</f>
        <v/>
      </c>
      <c r="U1862" s="47"/>
      <c r="V1862" s="47"/>
      <c r="W1862" s="47"/>
      <c r="X1862" s="46" t="str">
        <f>IFERROR(__xludf.DUMMYFUNCTION("if(T1862="""","""",if($S1862,""Not aligned w/ a specific learning goal."",T1862&amp;"": ""&amp;vlookup(to_text(T1862),'1.Learning-Goals'!$A$3:$B$100,2,FALSE)))"),"")</f>
        <v/>
      </c>
      <c r="Y1862" s="46" t="str">
        <f>IFERROR(__xludf.DUMMYFUNCTION("if(U1862="""","""",if($S1862,""Not aligned w/ a specific learning goal."",U1862&amp;"": ""&amp;vlookup(to_text(U1862),'1.Learning-Goals'!$A$3:$B$100,2,FALSE)))"),"")</f>
        <v/>
      </c>
      <c r="Z1862" s="46" t="str">
        <f>IFERROR(__xludf.DUMMYFUNCTION("if(V1862="""","""",if($S1862,""Not aligned w/ a specific learning goal."",V1862&amp;"": ""&amp;vlookup(to_text(V1862),'1.Learning-Goals'!$A$3:$B$100,2,FALSE)))"),"")</f>
        <v/>
      </c>
      <c r="AA1862" s="46" t="str">
        <f>IFERROR(__xludf.DUMMYFUNCTION("if(W1862="""","""",if($S1862,""Not aligned w/ a specific learning goal."",W1862&amp;"": ""&amp;vlookup(to_text(W1862),'1.Learning-Goals'!$A$3:$B$100,2,FALSE)))"),"")</f>
        <v/>
      </c>
      <c r="AB1862" s="48"/>
      <c r="AC1862" s="48"/>
      <c r="AD1862" s="48"/>
      <c r="AE1862" s="48"/>
      <c r="AF1862" s="48"/>
      <c r="AG1862" s="48"/>
      <c r="AH1862" s="48"/>
      <c r="AI1862" s="48"/>
    </row>
    <row r="1863" ht="15.75" customHeight="1">
      <c r="A1863" s="41"/>
      <c r="B1863" s="42" t="str">
        <f t="shared" si="1"/>
        <v/>
      </c>
      <c r="C1863" s="52"/>
      <c r="D1863" s="53"/>
      <c r="E1863" s="53"/>
      <c r="F1863" s="52"/>
      <c r="G1863" s="53"/>
      <c r="H1863" s="54"/>
      <c r="I1863" s="53"/>
      <c r="J1863" s="53"/>
      <c r="K1863" s="53"/>
      <c r="L1863" s="53"/>
      <c r="M1863" s="53"/>
      <c r="N1863" s="53"/>
      <c r="O1863" s="52"/>
      <c r="P1863" s="52"/>
      <c r="Q1863" s="52"/>
      <c r="R1863" s="46" t="str">
        <f>IFERROR(__xludf.DUMMYFUNCTION("if(isblank($A1863),"""",REGEXREPLACE($A1863,   "",?(\d),?"",  ""$1""&amp;""-""&amp;$H1863))"),"")</f>
        <v/>
      </c>
      <c r="S1863" s="47" t="b">
        <f t="shared" si="2"/>
        <v>0</v>
      </c>
      <c r="T1863" s="47" t="str">
        <f>IFERROR(__xludf.DUMMYFUNCTION("iferror(split(A1863,"","",TRUE,TRUE),"""")"),"")</f>
        <v/>
      </c>
      <c r="U1863" s="47"/>
      <c r="V1863" s="47"/>
      <c r="W1863" s="47"/>
      <c r="X1863" s="46" t="str">
        <f>IFERROR(__xludf.DUMMYFUNCTION("if(T1863="""","""",if($S1863,""Not aligned w/ a specific learning goal."",T1863&amp;"": ""&amp;vlookup(to_text(T1863),'1.Learning-Goals'!$A$3:$B$100,2,FALSE)))"),"")</f>
        <v/>
      </c>
      <c r="Y1863" s="46" t="str">
        <f>IFERROR(__xludf.DUMMYFUNCTION("if(U1863="""","""",if($S1863,""Not aligned w/ a specific learning goal."",U1863&amp;"": ""&amp;vlookup(to_text(U1863),'1.Learning-Goals'!$A$3:$B$100,2,FALSE)))"),"")</f>
        <v/>
      </c>
      <c r="Z1863" s="46" t="str">
        <f>IFERROR(__xludf.DUMMYFUNCTION("if(V1863="""","""",if($S1863,""Not aligned w/ a specific learning goal."",V1863&amp;"": ""&amp;vlookup(to_text(V1863),'1.Learning-Goals'!$A$3:$B$100,2,FALSE)))"),"")</f>
        <v/>
      </c>
      <c r="AA1863" s="46" t="str">
        <f>IFERROR(__xludf.DUMMYFUNCTION("if(W1863="""","""",if($S1863,""Not aligned w/ a specific learning goal."",W1863&amp;"": ""&amp;vlookup(to_text(W1863),'1.Learning-Goals'!$A$3:$B$100,2,FALSE)))"),"")</f>
        <v/>
      </c>
      <c r="AB1863" s="48"/>
      <c r="AC1863" s="48"/>
      <c r="AD1863" s="48"/>
      <c r="AE1863" s="48"/>
      <c r="AF1863" s="48"/>
      <c r="AG1863" s="48"/>
      <c r="AH1863" s="48"/>
      <c r="AI1863" s="48"/>
    </row>
    <row r="1864" ht="15.75" customHeight="1">
      <c r="A1864" s="41"/>
      <c r="B1864" s="42" t="str">
        <f t="shared" si="1"/>
        <v/>
      </c>
      <c r="C1864" s="52"/>
      <c r="D1864" s="53"/>
      <c r="E1864" s="53"/>
      <c r="F1864" s="52"/>
      <c r="G1864" s="53"/>
      <c r="H1864" s="54"/>
      <c r="I1864" s="53"/>
      <c r="J1864" s="53"/>
      <c r="K1864" s="53"/>
      <c r="L1864" s="53"/>
      <c r="M1864" s="53"/>
      <c r="N1864" s="53"/>
      <c r="O1864" s="52"/>
      <c r="P1864" s="52"/>
      <c r="Q1864" s="52"/>
      <c r="R1864" s="46" t="str">
        <f>IFERROR(__xludf.DUMMYFUNCTION("if(isblank($A1864),"""",REGEXREPLACE($A1864,   "",?(\d),?"",  ""$1""&amp;""-""&amp;$H1864))"),"")</f>
        <v/>
      </c>
      <c r="S1864" s="47" t="b">
        <f t="shared" si="2"/>
        <v>0</v>
      </c>
      <c r="T1864" s="47" t="str">
        <f>IFERROR(__xludf.DUMMYFUNCTION("iferror(split(A1864,"","",TRUE,TRUE),"""")"),"")</f>
        <v/>
      </c>
      <c r="U1864" s="47"/>
      <c r="V1864" s="47"/>
      <c r="W1864" s="47"/>
      <c r="X1864" s="46" t="str">
        <f>IFERROR(__xludf.DUMMYFUNCTION("if(T1864="""","""",if($S1864,""Not aligned w/ a specific learning goal."",T1864&amp;"": ""&amp;vlookup(to_text(T1864),'1.Learning-Goals'!$A$3:$B$100,2,FALSE)))"),"")</f>
        <v/>
      </c>
      <c r="Y1864" s="46" t="str">
        <f>IFERROR(__xludf.DUMMYFUNCTION("if(U1864="""","""",if($S1864,""Not aligned w/ a specific learning goal."",U1864&amp;"": ""&amp;vlookup(to_text(U1864),'1.Learning-Goals'!$A$3:$B$100,2,FALSE)))"),"")</f>
        <v/>
      </c>
      <c r="Z1864" s="46" t="str">
        <f>IFERROR(__xludf.DUMMYFUNCTION("if(V1864="""","""",if($S1864,""Not aligned w/ a specific learning goal."",V1864&amp;"": ""&amp;vlookup(to_text(V1864),'1.Learning-Goals'!$A$3:$B$100,2,FALSE)))"),"")</f>
        <v/>
      </c>
      <c r="AA1864" s="46" t="str">
        <f>IFERROR(__xludf.DUMMYFUNCTION("if(W1864="""","""",if($S1864,""Not aligned w/ a specific learning goal."",W1864&amp;"": ""&amp;vlookup(to_text(W1864),'1.Learning-Goals'!$A$3:$B$100,2,FALSE)))"),"")</f>
        <v/>
      </c>
      <c r="AB1864" s="48"/>
      <c r="AC1864" s="48"/>
      <c r="AD1864" s="48"/>
      <c r="AE1864" s="48"/>
      <c r="AF1864" s="48"/>
      <c r="AG1864" s="48"/>
      <c r="AH1864" s="48"/>
      <c r="AI1864" s="48"/>
    </row>
    <row r="1865" ht="15.75" customHeight="1">
      <c r="A1865" s="41"/>
      <c r="B1865" s="42" t="str">
        <f t="shared" si="1"/>
        <v/>
      </c>
      <c r="C1865" s="52"/>
      <c r="D1865" s="53"/>
      <c r="E1865" s="53"/>
      <c r="F1865" s="52"/>
      <c r="G1865" s="53"/>
      <c r="H1865" s="54"/>
      <c r="I1865" s="53"/>
      <c r="J1865" s="53"/>
      <c r="K1865" s="53"/>
      <c r="L1865" s="53"/>
      <c r="M1865" s="53"/>
      <c r="N1865" s="53"/>
      <c r="O1865" s="52"/>
      <c r="P1865" s="52"/>
      <c r="Q1865" s="52"/>
      <c r="R1865" s="46" t="str">
        <f>IFERROR(__xludf.DUMMYFUNCTION("if(isblank($A1865),"""",REGEXREPLACE($A1865,   "",?(\d),?"",  ""$1""&amp;""-""&amp;$H1865))"),"")</f>
        <v/>
      </c>
      <c r="S1865" s="47" t="b">
        <f t="shared" si="2"/>
        <v>0</v>
      </c>
      <c r="T1865" s="47" t="str">
        <f>IFERROR(__xludf.DUMMYFUNCTION("iferror(split(A1865,"","",TRUE,TRUE),"""")"),"")</f>
        <v/>
      </c>
      <c r="U1865" s="47"/>
      <c r="V1865" s="47"/>
      <c r="W1865" s="47"/>
      <c r="X1865" s="46" t="str">
        <f>IFERROR(__xludf.DUMMYFUNCTION("if(T1865="""","""",if($S1865,""Not aligned w/ a specific learning goal."",T1865&amp;"": ""&amp;vlookup(to_text(T1865),'1.Learning-Goals'!$A$3:$B$100,2,FALSE)))"),"")</f>
        <v/>
      </c>
      <c r="Y1865" s="46" t="str">
        <f>IFERROR(__xludf.DUMMYFUNCTION("if(U1865="""","""",if($S1865,""Not aligned w/ a specific learning goal."",U1865&amp;"": ""&amp;vlookup(to_text(U1865),'1.Learning-Goals'!$A$3:$B$100,2,FALSE)))"),"")</f>
        <v/>
      </c>
      <c r="Z1865" s="46" t="str">
        <f>IFERROR(__xludf.DUMMYFUNCTION("if(V1865="""","""",if($S1865,""Not aligned w/ a specific learning goal."",V1865&amp;"": ""&amp;vlookup(to_text(V1865),'1.Learning-Goals'!$A$3:$B$100,2,FALSE)))"),"")</f>
        <v/>
      </c>
      <c r="AA1865" s="46" t="str">
        <f>IFERROR(__xludf.DUMMYFUNCTION("if(W1865="""","""",if($S1865,""Not aligned w/ a specific learning goal."",W1865&amp;"": ""&amp;vlookup(to_text(W1865),'1.Learning-Goals'!$A$3:$B$100,2,FALSE)))"),"")</f>
        <v/>
      </c>
      <c r="AB1865" s="48"/>
      <c r="AC1865" s="48"/>
      <c r="AD1865" s="48"/>
      <c r="AE1865" s="48"/>
      <c r="AF1865" s="48"/>
      <c r="AG1865" s="48"/>
      <c r="AH1865" s="48"/>
      <c r="AI1865" s="48"/>
    </row>
    <row r="1866" ht="15.75" customHeight="1">
      <c r="A1866" s="41"/>
      <c r="B1866" s="42" t="str">
        <f t="shared" si="1"/>
        <v/>
      </c>
      <c r="C1866" s="52"/>
      <c r="D1866" s="53"/>
      <c r="E1866" s="53"/>
      <c r="F1866" s="52"/>
      <c r="G1866" s="53"/>
      <c r="H1866" s="54"/>
      <c r="I1866" s="53"/>
      <c r="J1866" s="53"/>
      <c r="K1866" s="53"/>
      <c r="L1866" s="53"/>
      <c r="M1866" s="53"/>
      <c r="N1866" s="53"/>
      <c r="O1866" s="52"/>
      <c r="P1866" s="52"/>
      <c r="Q1866" s="52"/>
      <c r="R1866" s="46" t="str">
        <f>IFERROR(__xludf.DUMMYFUNCTION("if(isblank($A1866),"""",REGEXREPLACE($A1866,   "",?(\d),?"",  ""$1""&amp;""-""&amp;$H1866))"),"")</f>
        <v/>
      </c>
      <c r="S1866" s="47" t="b">
        <f t="shared" si="2"/>
        <v>0</v>
      </c>
      <c r="T1866" s="47" t="str">
        <f>IFERROR(__xludf.DUMMYFUNCTION("iferror(split(A1866,"","",TRUE,TRUE),"""")"),"")</f>
        <v/>
      </c>
      <c r="U1866" s="47"/>
      <c r="V1866" s="47"/>
      <c r="W1866" s="47"/>
      <c r="X1866" s="46" t="str">
        <f>IFERROR(__xludf.DUMMYFUNCTION("if(T1866="""","""",if($S1866,""Not aligned w/ a specific learning goal."",T1866&amp;"": ""&amp;vlookup(to_text(T1866),'1.Learning-Goals'!$A$3:$B$100,2,FALSE)))"),"")</f>
        <v/>
      </c>
      <c r="Y1866" s="46" t="str">
        <f>IFERROR(__xludf.DUMMYFUNCTION("if(U1866="""","""",if($S1866,""Not aligned w/ a specific learning goal."",U1866&amp;"": ""&amp;vlookup(to_text(U1866),'1.Learning-Goals'!$A$3:$B$100,2,FALSE)))"),"")</f>
        <v/>
      </c>
      <c r="Z1866" s="46" t="str">
        <f>IFERROR(__xludf.DUMMYFUNCTION("if(V1866="""","""",if($S1866,""Not aligned w/ a specific learning goal."",V1866&amp;"": ""&amp;vlookup(to_text(V1866),'1.Learning-Goals'!$A$3:$B$100,2,FALSE)))"),"")</f>
        <v/>
      </c>
      <c r="AA1866" s="46" t="str">
        <f>IFERROR(__xludf.DUMMYFUNCTION("if(W1866="""","""",if($S1866,""Not aligned w/ a specific learning goal."",W1866&amp;"": ""&amp;vlookup(to_text(W1866),'1.Learning-Goals'!$A$3:$B$100,2,FALSE)))"),"")</f>
        <v/>
      </c>
      <c r="AB1866" s="48"/>
      <c r="AC1866" s="48"/>
      <c r="AD1866" s="48"/>
      <c r="AE1866" s="48"/>
      <c r="AF1866" s="48"/>
      <c r="AG1866" s="48"/>
      <c r="AH1866" s="48"/>
      <c r="AI1866" s="48"/>
    </row>
    <row r="1867" ht="15.75" customHeight="1">
      <c r="A1867" s="41"/>
      <c r="B1867" s="42" t="str">
        <f t="shared" si="1"/>
        <v/>
      </c>
      <c r="C1867" s="52"/>
      <c r="D1867" s="53"/>
      <c r="E1867" s="53"/>
      <c r="F1867" s="52"/>
      <c r="G1867" s="53"/>
      <c r="H1867" s="54"/>
      <c r="I1867" s="53"/>
      <c r="J1867" s="53"/>
      <c r="K1867" s="53"/>
      <c r="L1867" s="53"/>
      <c r="M1867" s="53"/>
      <c r="N1867" s="53"/>
      <c r="O1867" s="52"/>
      <c r="P1867" s="52"/>
      <c r="Q1867" s="52"/>
      <c r="R1867" s="46" t="str">
        <f>IFERROR(__xludf.DUMMYFUNCTION("if(isblank($A1867),"""",REGEXREPLACE($A1867,   "",?(\d),?"",  ""$1""&amp;""-""&amp;$H1867))"),"")</f>
        <v/>
      </c>
      <c r="S1867" s="47" t="b">
        <f t="shared" si="2"/>
        <v>0</v>
      </c>
      <c r="T1867" s="47" t="str">
        <f>IFERROR(__xludf.DUMMYFUNCTION("iferror(split(A1867,"","",TRUE,TRUE),"""")"),"")</f>
        <v/>
      </c>
      <c r="U1867" s="47"/>
      <c r="V1867" s="47"/>
      <c r="W1867" s="47"/>
      <c r="X1867" s="46" t="str">
        <f>IFERROR(__xludf.DUMMYFUNCTION("if(T1867="""","""",if($S1867,""Not aligned w/ a specific learning goal."",T1867&amp;"": ""&amp;vlookup(to_text(T1867),'1.Learning-Goals'!$A$3:$B$100,2,FALSE)))"),"")</f>
        <v/>
      </c>
      <c r="Y1867" s="46" t="str">
        <f>IFERROR(__xludf.DUMMYFUNCTION("if(U1867="""","""",if($S1867,""Not aligned w/ a specific learning goal."",U1867&amp;"": ""&amp;vlookup(to_text(U1867),'1.Learning-Goals'!$A$3:$B$100,2,FALSE)))"),"")</f>
        <v/>
      </c>
      <c r="Z1867" s="46" t="str">
        <f>IFERROR(__xludf.DUMMYFUNCTION("if(V1867="""","""",if($S1867,""Not aligned w/ a specific learning goal."",V1867&amp;"": ""&amp;vlookup(to_text(V1867),'1.Learning-Goals'!$A$3:$B$100,2,FALSE)))"),"")</f>
        <v/>
      </c>
      <c r="AA1867" s="46" t="str">
        <f>IFERROR(__xludf.DUMMYFUNCTION("if(W1867="""","""",if($S1867,""Not aligned w/ a specific learning goal."",W1867&amp;"": ""&amp;vlookup(to_text(W1867),'1.Learning-Goals'!$A$3:$B$100,2,FALSE)))"),"")</f>
        <v/>
      </c>
      <c r="AB1867" s="48"/>
      <c r="AC1867" s="48"/>
      <c r="AD1867" s="48"/>
      <c r="AE1867" s="48"/>
      <c r="AF1867" s="48"/>
      <c r="AG1867" s="48"/>
      <c r="AH1867" s="48"/>
      <c r="AI1867" s="48"/>
    </row>
    <row r="1868" ht="15.75" customHeight="1">
      <c r="A1868" s="41"/>
      <c r="B1868" s="42" t="str">
        <f t="shared" si="1"/>
        <v/>
      </c>
      <c r="C1868" s="52"/>
      <c r="D1868" s="53"/>
      <c r="E1868" s="53"/>
      <c r="F1868" s="52"/>
      <c r="G1868" s="53"/>
      <c r="H1868" s="54"/>
      <c r="I1868" s="53"/>
      <c r="J1868" s="53"/>
      <c r="K1868" s="53"/>
      <c r="L1868" s="53"/>
      <c r="M1868" s="53"/>
      <c r="N1868" s="53"/>
      <c r="O1868" s="52"/>
      <c r="P1868" s="52"/>
      <c r="Q1868" s="52"/>
      <c r="R1868" s="46" t="str">
        <f>IFERROR(__xludf.DUMMYFUNCTION("if(isblank($A1868),"""",REGEXREPLACE($A1868,   "",?(\d),?"",  ""$1""&amp;""-""&amp;$H1868))"),"")</f>
        <v/>
      </c>
      <c r="S1868" s="47" t="b">
        <f t="shared" si="2"/>
        <v>0</v>
      </c>
      <c r="T1868" s="47" t="str">
        <f>IFERROR(__xludf.DUMMYFUNCTION("iferror(split(A1868,"","",TRUE,TRUE),"""")"),"")</f>
        <v/>
      </c>
      <c r="U1868" s="47"/>
      <c r="V1868" s="47"/>
      <c r="W1868" s="47"/>
      <c r="X1868" s="46" t="str">
        <f>IFERROR(__xludf.DUMMYFUNCTION("if(T1868="""","""",if($S1868,""Not aligned w/ a specific learning goal."",T1868&amp;"": ""&amp;vlookup(to_text(T1868),'1.Learning-Goals'!$A$3:$B$100,2,FALSE)))"),"")</f>
        <v/>
      </c>
      <c r="Y1868" s="46" t="str">
        <f>IFERROR(__xludf.DUMMYFUNCTION("if(U1868="""","""",if($S1868,""Not aligned w/ a specific learning goal."",U1868&amp;"": ""&amp;vlookup(to_text(U1868),'1.Learning-Goals'!$A$3:$B$100,2,FALSE)))"),"")</f>
        <v/>
      </c>
      <c r="Z1868" s="46" t="str">
        <f>IFERROR(__xludf.DUMMYFUNCTION("if(V1868="""","""",if($S1868,""Not aligned w/ a specific learning goal."",V1868&amp;"": ""&amp;vlookup(to_text(V1868),'1.Learning-Goals'!$A$3:$B$100,2,FALSE)))"),"")</f>
        <v/>
      </c>
      <c r="AA1868" s="46" t="str">
        <f>IFERROR(__xludf.DUMMYFUNCTION("if(W1868="""","""",if($S1868,""Not aligned w/ a specific learning goal."",W1868&amp;"": ""&amp;vlookup(to_text(W1868),'1.Learning-Goals'!$A$3:$B$100,2,FALSE)))"),"")</f>
        <v/>
      </c>
      <c r="AB1868" s="48"/>
      <c r="AC1868" s="48"/>
      <c r="AD1868" s="48"/>
      <c r="AE1868" s="48"/>
      <c r="AF1868" s="48"/>
      <c r="AG1868" s="48"/>
      <c r="AH1868" s="48"/>
      <c r="AI1868" s="48"/>
    </row>
    <row r="1869" ht="15.75" customHeight="1">
      <c r="A1869" s="41"/>
      <c r="B1869" s="42" t="str">
        <f t="shared" si="1"/>
        <v/>
      </c>
      <c r="C1869" s="52"/>
      <c r="D1869" s="53"/>
      <c r="E1869" s="53"/>
      <c r="F1869" s="52"/>
      <c r="G1869" s="53"/>
      <c r="H1869" s="54"/>
      <c r="I1869" s="53"/>
      <c r="J1869" s="53"/>
      <c r="K1869" s="53"/>
      <c r="L1869" s="53"/>
      <c r="M1869" s="53"/>
      <c r="N1869" s="53"/>
      <c r="O1869" s="52"/>
      <c r="P1869" s="52"/>
      <c r="Q1869" s="52"/>
      <c r="R1869" s="46" t="str">
        <f>IFERROR(__xludf.DUMMYFUNCTION("if(isblank($A1869),"""",REGEXREPLACE($A1869,   "",?(\d),?"",  ""$1""&amp;""-""&amp;$H1869))"),"")</f>
        <v/>
      </c>
      <c r="S1869" s="47" t="b">
        <f t="shared" si="2"/>
        <v>0</v>
      </c>
      <c r="T1869" s="47" t="str">
        <f>IFERROR(__xludf.DUMMYFUNCTION("iferror(split(A1869,"","",TRUE,TRUE),"""")"),"")</f>
        <v/>
      </c>
      <c r="U1869" s="47"/>
      <c r="V1869" s="47"/>
      <c r="W1869" s="47"/>
      <c r="X1869" s="46" t="str">
        <f>IFERROR(__xludf.DUMMYFUNCTION("if(T1869="""","""",if($S1869,""Not aligned w/ a specific learning goal."",T1869&amp;"": ""&amp;vlookup(to_text(T1869),'1.Learning-Goals'!$A$3:$B$100,2,FALSE)))"),"")</f>
        <v/>
      </c>
      <c r="Y1869" s="46" t="str">
        <f>IFERROR(__xludf.DUMMYFUNCTION("if(U1869="""","""",if($S1869,""Not aligned w/ a specific learning goal."",U1869&amp;"": ""&amp;vlookup(to_text(U1869),'1.Learning-Goals'!$A$3:$B$100,2,FALSE)))"),"")</f>
        <v/>
      </c>
      <c r="Z1869" s="46" t="str">
        <f>IFERROR(__xludf.DUMMYFUNCTION("if(V1869="""","""",if($S1869,""Not aligned w/ a specific learning goal."",V1869&amp;"": ""&amp;vlookup(to_text(V1869),'1.Learning-Goals'!$A$3:$B$100,2,FALSE)))"),"")</f>
        <v/>
      </c>
      <c r="AA1869" s="46" t="str">
        <f>IFERROR(__xludf.DUMMYFUNCTION("if(W1869="""","""",if($S1869,""Not aligned w/ a specific learning goal."",W1869&amp;"": ""&amp;vlookup(to_text(W1869),'1.Learning-Goals'!$A$3:$B$100,2,FALSE)))"),"")</f>
        <v/>
      </c>
      <c r="AB1869" s="48"/>
      <c r="AC1869" s="48"/>
      <c r="AD1869" s="48"/>
      <c r="AE1869" s="48"/>
      <c r="AF1869" s="48"/>
      <c r="AG1869" s="48"/>
      <c r="AH1869" s="48"/>
      <c r="AI1869" s="48"/>
    </row>
    <row r="1870" ht="15.75" customHeight="1">
      <c r="A1870" s="41"/>
      <c r="B1870" s="42" t="str">
        <f t="shared" si="1"/>
        <v/>
      </c>
      <c r="C1870" s="52"/>
      <c r="D1870" s="53"/>
      <c r="E1870" s="53"/>
      <c r="F1870" s="52"/>
      <c r="G1870" s="53"/>
      <c r="H1870" s="54"/>
      <c r="I1870" s="53"/>
      <c r="J1870" s="53"/>
      <c r="K1870" s="53"/>
      <c r="L1870" s="53"/>
      <c r="M1870" s="53"/>
      <c r="N1870" s="53"/>
      <c r="O1870" s="52"/>
      <c r="P1870" s="52"/>
      <c r="Q1870" s="52"/>
      <c r="R1870" s="46" t="str">
        <f>IFERROR(__xludf.DUMMYFUNCTION("if(isblank($A1870),"""",REGEXREPLACE($A1870,   "",?(\d),?"",  ""$1""&amp;""-""&amp;$H1870))"),"")</f>
        <v/>
      </c>
      <c r="S1870" s="47" t="b">
        <f t="shared" si="2"/>
        <v>0</v>
      </c>
      <c r="T1870" s="47" t="str">
        <f>IFERROR(__xludf.DUMMYFUNCTION("iferror(split(A1870,"","",TRUE,TRUE),"""")"),"")</f>
        <v/>
      </c>
      <c r="U1870" s="47"/>
      <c r="V1870" s="47"/>
      <c r="W1870" s="47"/>
      <c r="X1870" s="46" t="str">
        <f>IFERROR(__xludf.DUMMYFUNCTION("if(T1870="""","""",if($S1870,""Not aligned w/ a specific learning goal."",T1870&amp;"": ""&amp;vlookup(to_text(T1870),'1.Learning-Goals'!$A$3:$B$100,2,FALSE)))"),"")</f>
        <v/>
      </c>
      <c r="Y1870" s="46" t="str">
        <f>IFERROR(__xludf.DUMMYFUNCTION("if(U1870="""","""",if($S1870,""Not aligned w/ a specific learning goal."",U1870&amp;"": ""&amp;vlookup(to_text(U1870),'1.Learning-Goals'!$A$3:$B$100,2,FALSE)))"),"")</f>
        <v/>
      </c>
      <c r="Z1870" s="46" t="str">
        <f>IFERROR(__xludf.DUMMYFUNCTION("if(V1870="""","""",if($S1870,""Not aligned w/ a specific learning goal."",V1870&amp;"": ""&amp;vlookup(to_text(V1870),'1.Learning-Goals'!$A$3:$B$100,2,FALSE)))"),"")</f>
        <v/>
      </c>
      <c r="AA1870" s="46" t="str">
        <f>IFERROR(__xludf.DUMMYFUNCTION("if(W1870="""","""",if($S1870,""Not aligned w/ a specific learning goal."",W1870&amp;"": ""&amp;vlookup(to_text(W1870),'1.Learning-Goals'!$A$3:$B$100,2,FALSE)))"),"")</f>
        <v/>
      </c>
      <c r="AB1870" s="48"/>
      <c r="AC1870" s="48"/>
      <c r="AD1870" s="48"/>
      <c r="AE1870" s="48"/>
      <c r="AF1870" s="48"/>
      <c r="AG1870" s="48"/>
      <c r="AH1870" s="48"/>
      <c r="AI1870" s="48"/>
    </row>
    <row r="1871" ht="15.75" customHeight="1">
      <c r="A1871" s="41"/>
      <c r="B1871" s="42" t="str">
        <f t="shared" si="1"/>
        <v/>
      </c>
      <c r="C1871" s="52"/>
      <c r="D1871" s="53"/>
      <c r="E1871" s="53"/>
      <c r="F1871" s="52"/>
      <c r="G1871" s="53"/>
      <c r="H1871" s="54"/>
      <c r="I1871" s="53"/>
      <c r="J1871" s="53"/>
      <c r="K1871" s="53"/>
      <c r="L1871" s="53"/>
      <c r="M1871" s="53"/>
      <c r="N1871" s="53"/>
      <c r="O1871" s="52"/>
      <c r="P1871" s="52"/>
      <c r="Q1871" s="52"/>
      <c r="R1871" s="46" t="str">
        <f>IFERROR(__xludf.DUMMYFUNCTION("if(isblank($A1871),"""",REGEXREPLACE($A1871,   "",?(\d),?"",  ""$1""&amp;""-""&amp;$H1871))"),"")</f>
        <v/>
      </c>
      <c r="S1871" s="47" t="b">
        <f t="shared" si="2"/>
        <v>0</v>
      </c>
      <c r="T1871" s="47" t="str">
        <f>IFERROR(__xludf.DUMMYFUNCTION("iferror(split(A1871,"","",TRUE,TRUE),"""")"),"")</f>
        <v/>
      </c>
      <c r="U1871" s="47"/>
      <c r="V1871" s="47"/>
      <c r="W1871" s="47"/>
      <c r="X1871" s="46" t="str">
        <f>IFERROR(__xludf.DUMMYFUNCTION("if(T1871="""","""",if($S1871,""Not aligned w/ a specific learning goal."",T1871&amp;"": ""&amp;vlookup(to_text(T1871),'1.Learning-Goals'!$A$3:$B$100,2,FALSE)))"),"")</f>
        <v/>
      </c>
      <c r="Y1871" s="46" t="str">
        <f>IFERROR(__xludf.DUMMYFUNCTION("if(U1871="""","""",if($S1871,""Not aligned w/ a specific learning goal."",U1871&amp;"": ""&amp;vlookup(to_text(U1871),'1.Learning-Goals'!$A$3:$B$100,2,FALSE)))"),"")</f>
        <v/>
      </c>
      <c r="Z1871" s="46" t="str">
        <f>IFERROR(__xludf.DUMMYFUNCTION("if(V1871="""","""",if($S1871,""Not aligned w/ a specific learning goal."",V1871&amp;"": ""&amp;vlookup(to_text(V1871),'1.Learning-Goals'!$A$3:$B$100,2,FALSE)))"),"")</f>
        <v/>
      </c>
      <c r="AA1871" s="46" t="str">
        <f>IFERROR(__xludf.DUMMYFUNCTION("if(W1871="""","""",if($S1871,""Not aligned w/ a specific learning goal."",W1871&amp;"": ""&amp;vlookup(to_text(W1871),'1.Learning-Goals'!$A$3:$B$100,2,FALSE)))"),"")</f>
        <v/>
      </c>
      <c r="AB1871" s="48"/>
      <c r="AC1871" s="48"/>
      <c r="AD1871" s="48"/>
      <c r="AE1871" s="48"/>
      <c r="AF1871" s="48"/>
      <c r="AG1871" s="48"/>
      <c r="AH1871" s="48"/>
      <c r="AI1871" s="48"/>
    </row>
    <row r="1872" ht="15.75" customHeight="1">
      <c r="A1872" s="41"/>
      <c r="B1872" s="42" t="str">
        <f t="shared" si="1"/>
        <v/>
      </c>
      <c r="C1872" s="52"/>
      <c r="D1872" s="53"/>
      <c r="E1872" s="53"/>
      <c r="F1872" s="52"/>
      <c r="G1872" s="53"/>
      <c r="H1872" s="54"/>
      <c r="I1872" s="53"/>
      <c r="J1872" s="53"/>
      <c r="K1872" s="53"/>
      <c r="L1872" s="53"/>
      <c r="M1872" s="53"/>
      <c r="N1872" s="53"/>
      <c r="O1872" s="52"/>
      <c r="P1872" s="52"/>
      <c r="Q1872" s="52"/>
      <c r="R1872" s="46" t="str">
        <f>IFERROR(__xludf.DUMMYFUNCTION("if(isblank($A1872),"""",REGEXREPLACE($A1872,   "",?(\d),?"",  ""$1""&amp;""-""&amp;$H1872))"),"")</f>
        <v/>
      </c>
      <c r="S1872" s="47" t="b">
        <f t="shared" si="2"/>
        <v>0</v>
      </c>
      <c r="T1872" s="47" t="str">
        <f>IFERROR(__xludf.DUMMYFUNCTION("iferror(split(A1872,"","",TRUE,TRUE),"""")"),"")</f>
        <v/>
      </c>
      <c r="U1872" s="47"/>
      <c r="V1872" s="47"/>
      <c r="W1872" s="47"/>
      <c r="X1872" s="46" t="str">
        <f>IFERROR(__xludf.DUMMYFUNCTION("if(T1872="""","""",if($S1872,""Not aligned w/ a specific learning goal."",T1872&amp;"": ""&amp;vlookup(to_text(T1872),'1.Learning-Goals'!$A$3:$B$100,2,FALSE)))"),"")</f>
        <v/>
      </c>
      <c r="Y1872" s="46" t="str">
        <f>IFERROR(__xludf.DUMMYFUNCTION("if(U1872="""","""",if($S1872,""Not aligned w/ a specific learning goal."",U1872&amp;"": ""&amp;vlookup(to_text(U1872),'1.Learning-Goals'!$A$3:$B$100,2,FALSE)))"),"")</f>
        <v/>
      </c>
      <c r="Z1872" s="46" t="str">
        <f>IFERROR(__xludf.DUMMYFUNCTION("if(V1872="""","""",if($S1872,""Not aligned w/ a specific learning goal."",V1872&amp;"": ""&amp;vlookup(to_text(V1872),'1.Learning-Goals'!$A$3:$B$100,2,FALSE)))"),"")</f>
        <v/>
      </c>
      <c r="AA1872" s="46" t="str">
        <f>IFERROR(__xludf.DUMMYFUNCTION("if(W1872="""","""",if($S1872,""Not aligned w/ a specific learning goal."",W1872&amp;"": ""&amp;vlookup(to_text(W1872),'1.Learning-Goals'!$A$3:$B$100,2,FALSE)))"),"")</f>
        <v/>
      </c>
      <c r="AB1872" s="48"/>
      <c r="AC1872" s="48"/>
      <c r="AD1872" s="48"/>
      <c r="AE1872" s="48"/>
      <c r="AF1872" s="48"/>
      <c r="AG1872" s="48"/>
      <c r="AH1872" s="48"/>
      <c r="AI1872" s="48"/>
    </row>
    <row r="1873" ht="15.75" customHeight="1">
      <c r="A1873" s="41"/>
      <c r="B1873" s="42" t="str">
        <f t="shared" si="1"/>
        <v/>
      </c>
      <c r="C1873" s="52"/>
      <c r="D1873" s="53"/>
      <c r="E1873" s="53"/>
      <c r="F1873" s="52"/>
      <c r="G1873" s="53"/>
      <c r="H1873" s="54"/>
      <c r="I1873" s="53"/>
      <c r="J1873" s="53"/>
      <c r="K1873" s="53"/>
      <c r="L1873" s="53"/>
      <c r="M1873" s="53"/>
      <c r="N1873" s="53"/>
      <c r="O1873" s="52"/>
      <c r="P1873" s="52"/>
      <c r="Q1873" s="52"/>
      <c r="R1873" s="46" t="str">
        <f>IFERROR(__xludf.DUMMYFUNCTION("if(isblank($A1873),"""",REGEXREPLACE($A1873,   "",?(\d),?"",  ""$1""&amp;""-""&amp;$H1873))"),"")</f>
        <v/>
      </c>
      <c r="S1873" s="47" t="b">
        <f t="shared" si="2"/>
        <v>0</v>
      </c>
      <c r="T1873" s="47" t="str">
        <f>IFERROR(__xludf.DUMMYFUNCTION("iferror(split(A1873,"","",TRUE,TRUE),"""")"),"")</f>
        <v/>
      </c>
      <c r="U1873" s="47"/>
      <c r="V1873" s="47"/>
      <c r="W1873" s="47"/>
      <c r="X1873" s="46" t="str">
        <f>IFERROR(__xludf.DUMMYFUNCTION("if(T1873="""","""",if($S1873,""Not aligned w/ a specific learning goal."",T1873&amp;"": ""&amp;vlookup(to_text(T1873),'1.Learning-Goals'!$A$3:$B$100,2,FALSE)))"),"")</f>
        <v/>
      </c>
      <c r="Y1873" s="46" t="str">
        <f>IFERROR(__xludf.DUMMYFUNCTION("if(U1873="""","""",if($S1873,""Not aligned w/ a specific learning goal."",U1873&amp;"": ""&amp;vlookup(to_text(U1873),'1.Learning-Goals'!$A$3:$B$100,2,FALSE)))"),"")</f>
        <v/>
      </c>
      <c r="Z1873" s="46" t="str">
        <f>IFERROR(__xludf.DUMMYFUNCTION("if(V1873="""","""",if($S1873,""Not aligned w/ a specific learning goal."",V1873&amp;"": ""&amp;vlookup(to_text(V1873),'1.Learning-Goals'!$A$3:$B$100,2,FALSE)))"),"")</f>
        <v/>
      </c>
      <c r="AA1873" s="46" t="str">
        <f>IFERROR(__xludf.DUMMYFUNCTION("if(W1873="""","""",if($S1873,""Not aligned w/ a specific learning goal."",W1873&amp;"": ""&amp;vlookup(to_text(W1873),'1.Learning-Goals'!$A$3:$B$100,2,FALSE)))"),"")</f>
        <v/>
      </c>
      <c r="AB1873" s="48"/>
      <c r="AC1873" s="48"/>
      <c r="AD1873" s="48"/>
      <c r="AE1873" s="48"/>
      <c r="AF1873" s="48"/>
      <c r="AG1873" s="48"/>
      <c r="AH1873" s="48"/>
      <c r="AI1873" s="48"/>
    </row>
    <row r="1874" ht="15.75" customHeight="1">
      <c r="A1874" s="41"/>
      <c r="B1874" s="42" t="str">
        <f t="shared" si="1"/>
        <v/>
      </c>
      <c r="C1874" s="52"/>
      <c r="D1874" s="53"/>
      <c r="E1874" s="53"/>
      <c r="F1874" s="52"/>
      <c r="G1874" s="53"/>
      <c r="H1874" s="54"/>
      <c r="I1874" s="53"/>
      <c r="J1874" s="53"/>
      <c r="K1874" s="53"/>
      <c r="L1874" s="53"/>
      <c r="M1874" s="53"/>
      <c r="N1874" s="53"/>
      <c r="O1874" s="52"/>
      <c r="P1874" s="52"/>
      <c r="Q1874" s="52"/>
      <c r="R1874" s="46" t="str">
        <f>IFERROR(__xludf.DUMMYFUNCTION("if(isblank($A1874),"""",REGEXREPLACE($A1874,   "",?(\d),?"",  ""$1""&amp;""-""&amp;$H1874))"),"")</f>
        <v/>
      </c>
      <c r="S1874" s="47" t="b">
        <f t="shared" si="2"/>
        <v>0</v>
      </c>
      <c r="T1874" s="47" t="str">
        <f>IFERROR(__xludf.DUMMYFUNCTION("iferror(split(A1874,"","",TRUE,TRUE),"""")"),"")</f>
        <v/>
      </c>
      <c r="U1874" s="47"/>
      <c r="V1874" s="47"/>
      <c r="W1874" s="47"/>
      <c r="X1874" s="46" t="str">
        <f>IFERROR(__xludf.DUMMYFUNCTION("if(T1874="""","""",if($S1874,""Not aligned w/ a specific learning goal."",T1874&amp;"": ""&amp;vlookup(to_text(T1874),'1.Learning-Goals'!$A$3:$B$100,2,FALSE)))"),"")</f>
        <v/>
      </c>
      <c r="Y1874" s="46" t="str">
        <f>IFERROR(__xludf.DUMMYFUNCTION("if(U1874="""","""",if($S1874,""Not aligned w/ a specific learning goal."",U1874&amp;"": ""&amp;vlookup(to_text(U1874),'1.Learning-Goals'!$A$3:$B$100,2,FALSE)))"),"")</f>
        <v/>
      </c>
      <c r="Z1874" s="46" t="str">
        <f>IFERROR(__xludf.DUMMYFUNCTION("if(V1874="""","""",if($S1874,""Not aligned w/ a specific learning goal."",V1874&amp;"": ""&amp;vlookup(to_text(V1874),'1.Learning-Goals'!$A$3:$B$100,2,FALSE)))"),"")</f>
        <v/>
      </c>
      <c r="AA1874" s="46" t="str">
        <f>IFERROR(__xludf.DUMMYFUNCTION("if(W1874="""","""",if($S1874,""Not aligned w/ a specific learning goal."",W1874&amp;"": ""&amp;vlookup(to_text(W1874),'1.Learning-Goals'!$A$3:$B$100,2,FALSE)))"),"")</f>
        <v/>
      </c>
      <c r="AB1874" s="48"/>
      <c r="AC1874" s="48"/>
      <c r="AD1874" s="48"/>
      <c r="AE1874" s="48"/>
      <c r="AF1874" s="48"/>
      <c r="AG1874" s="48"/>
      <c r="AH1874" s="48"/>
      <c r="AI1874" s="48"/>
    </row>
    <row r="1875" ht="15.75" customHeight="1">
      <c r="A1875" s="41"/>
      <c r="B1875" s="42" t="str">
        <f t="shared" si="1"/>
        <v/>
      </c>
      <c r="C1875" s="52"/>
      <c r="D1875" s="53"/>
      <c r="E1875" s="53"/>
      <c r="F1875" s="52"/>
      <c r="G1875" s="53"/>
      <c r="H1875" s="54"/>
      <c r="I1875" s="53"/>
      <c r="J1875" s="53"/>
      <c r="K1875" s="53"/>
      <c r="L1875" s="53"/>
      <c r="M1875" s="53"/>
      <c r="N1875" s="53"/>
      <c r="O1875" s="52"/>
      <c r="P1875" s="52"/>
      <c r="Q1875" s="52"/>
      <c r="R1875" s="46" t="str">
        <f>IFERROR(__xludf.DUMMYFUNCTION("if(isblank($A1875),"""",REGEXREPLACE($A1875,   "",?(\d),?"",  ""$1""&amp;""-""&amp;$H1875))"),"")</f>
        <v/>
      </c>
      <c r="S1875" s="47" t="b">
        <f t="shared" si="2"/>
        <v>0</v>
      </c>
      <c r="T1875" s="47" t="str">
        <f>IFERROR(__xludf.DUMMYFUNCTION("iferror(split(A1875,"","",TRUE,TRUE),"""")"),"")</f>
        <v/>
      </c>
      <c r="U1875" s="47"/>
      <c r="V1875" s="47"/>
      <c r="W1875" s="47"/>
      <c r="X1875" s="46" t="str">
        <f>IFERROR(__xludf.DUMMYFUNCTION("if(T1875="""","""",if($S1875,""Not aligned w/ a specific learning goal."",T1875&amp;"": ""&amp;vlookup(to_text(T1875),'1.Learning-Goals'!$A$3:$B$100,2,FALSE)))"),"")</f>
        <v/>
      </c>
      <c r="Y1875" s="46" t="str">
        <f>IFERROR(__xludf.DUMMYFUNCTION("if(U1875="""","""",if($S1875,""Not aligned w/ a specific learning goal."",U1875&amp;"": ""&amp;vlookup(to_text(U1875),'1.Learning-Goals'!$A$3:$B$100,2,FALSE)))"),"")</f>
        <v/>
      </c>
      <c r="Z1875" s="46" t="str">
        <f>IFERROR(__xludf.DUMMYFUNCTION("if(V1875="""","""",if($S1875,""Not aligned w/ a specific learning goal."",V1875&amp;"": ""&amp;vlookup(to_text(V1875),'1.Learning-Goals'!$A$3:$B$100,2,FALSE)))"),"")</f>
        <v/>
      </c>
      <c r="AA1875" s="46" t="str">
        <f>IFERROR(__xludf.DUMMYFUNCTION("if(W1875="""","""",if($S1875,""Not aligned w/ a specific learning goal."",W1875&amp;"": ""&amp;vlookup(to_text(W1875),'1.Learning-Goals'!$A$3:$B$100,2,FALSE)))"),"")</f>
        <v/>
      </c>
      <c r="AB1875" s="48"/>
      <c r="AC1875" s="48"/>
      <c r="AD1875" s="48"/>
      <c r="AE1875" s="48"/>
      <c r="AF1875" s="48"/>
      <c r="AG1875" s="48"/>
      <c r="AH1875" s="48"/>
      <c r="AI1875" s="48"/>
    </row>
    <row r="1876" ht="15.75" customHeight="1">
      <c r="A1876" s="41"/>
      <c r="B1876" s="42" t="str">
        <f t="shared" si="1"/>
        <v/>
      </c>
      <c r="C1876" s="52"/>
      <c r="D1876" s="53"/>
      <c r="E1876" s="53"/>
      <c r="F1876" s="52"/>
      <c r="G1876" s="53"/>
      <c r="H1876" s="54"/>
      <c r="I1876" s="53"/>
      <c r="J1876" s="53"/>
      <c r="K1876" s="53"/>
      <c r="L1876" s="53"/>
      <c r="M1876" s="53"/>
      <c r="N1876" s="53"/>
      <c r="O1876" s="52"/>
      <c r="P1876" s="52"/>
      <c r="Q1876" s="52"/>
      <c r="R1876" s="46" t="str">
        <f>IFERROR(__xludf.DUMMYFUNCTION("if(isblank($A1876),"""",REGEXREPLACE($A1876,   "",?(\d),?"",  ""$1""&amp;""-""&amp;$H1876))"),"")</f>
        <v/>
      </c>
      <c r="S1876" s="47" t="b">
        <f t="shared" si="2"/>
        <v>0</v>
      </c>
      <c r="T1876" s="47" t="str">
        <f>IFERROR(__xludf.DUMMYFUNCTION("iferror(split(A1876,"","",TRUE,TRUE),"""")"),"")</f>
        <v/>
      </c>
      <c r="U1876" s="47"/>
      <c r="V1876" s="47"/>
      <c r="W1876" s="47"/>
      <c r="X1876" s="46" t="str">
        <f>IFERROR(__xludf.DUMMYFUNCTION("if(T1876="""","""",if($S1876,""Not aligned w/ a specific learning goal."",T1876&amp;"": ""&amp;vlookup(to_text(T1876),'1.Learning-Goals'!$A$3:$B$100,2,FALSE)))"),"")</f>
        <v/>
      </c>
      <c r="Y1876" s="46" t="str">
        <f>IFERROR(__xludf.DUMMYFUNCTION("if(U1876="""","""",if($S1876,""Not aligned w/ a specific learning goal."",U1876&amp;"": ""&amp;vlookup(to_text(U1876),'1.Learning-Goals'!$A$3:$B$100,2,FALSE)))"),"")</f>
        <v/>
      </c>
      <c r="Z1876" s="46" t="str">
        <f>IFERROR(__xludf.DUMMYFUNCTION("if(V1876="""","""",if($S1876,""Not aligned w/ a specific learning goal."",V1876&amp;"": ""&amp;vlookup(to_text(V1876),'1.Learning-Goals'!$A$3:$B$100,2,FALSE)))"),"")</f>
        <v/>
      </c>
      <c r="AA1876" s="46" t="str">
        <f>IFERROR(__xludf.DUMMYFUNCTION("if(W1876="""","""",if($S1876,""Not aligned w/ a specific learning goal."",W1876&amp;"": ""&amp;vlookup(to_text(W1876),'1.Learning-Goals'!$A$3:$B$100,2,FALSE)))"),"")</f>
        <v/>
      </c>
      <c r="AB1876" s="48"/>
      <c r="AC1876" s="48"/>
      <c r="AD1876" s="48"/>
      <c r="AE1876" s="48"/>
      <c r="AF1876" s="48"/>
      <c r="AG1876" s="48"/>
      <c r="AH1876" s="48"/>
      <c r="AI1876" s="48"/>
    </row>
    <row r="1877" ht="15.75" customHeight="1">
      <c r="A1877" s="41"/>
      <c r="B1877" s="42" t="str">
        <f t="shared" si="1"/>
        <v/>
      </c>
      <c r="C1877" s="52"/>
      <c r="D1877" s="53"/>
      <c r="E1877" s="53"/>
      <c r="F1877" s="52"/>
      <c r="G1877" s="53"/>
      <c r="H1877" s="54"/>
      <c r="I1877" s="53"/>
      <c r="J1877" s="53"/>
      <c r="K1877" s="53"/>
      <c r="L1877" s="53"/>
      <c r="M1877" s="53"/>
      <c r="N1877" s="53"/>
      <c r="O1877" s="52"/>
      <c r="P1877" s="52"/>
      <c r="Q1877" s="52"/>
      <c r="R1877" s="46" t="str">
        <f>IFERROR(__xludf.DUMMYFUNCTION("if(isblank($A1877),"""",REGEXREPLACE($A1877,   "",?(\d),?"",  ""$1""&amp;""-""&amp;$H1877))"),"")</f>
        <v/>
      </c>
      <c r="S1877" s="47" t="b">
        <f t="shared" si="2"/>
        <v>0</v>
      </c>
      <c r="T1877" s="47" t="str">
        <f>IFERROR(__xludf.DUMMYFUNCTION("iferror(split(A1877,"","",TRUE,TRUE),"""")"),"")</f>
        <v/>
      </c>
      <c r="U1877" s="47"/>
      <c r="V1877" s="47"/>
      <c r="W1877" s="47"/>
      <c r="X1877" s="46" t="str">
        <f>IFERROR(__xludf.DUMMYFUNCTION("if(T1877="""","""",if($S1877,""Not aligned w/ a specific learning goal."",T1877&amp;"": ""&amp;vlookup(to_text(T1877),'1.Learning-Goals'!$A$3:$B$100,2,FALSE)))"),"")</f>
        <v/>
      </c>
      <c r="Y1877" s="46" t="str">
        <f>IFERROR(__xludf.DUMMYFUNCTION("if(U1877="""","""",if($S1877,""Not aligned w/ a specific learning goal."",U1877&amp;"": ""&amp;vlookup(to_text(U1877),'1.Learning-Goals'!$A$3:$B$100,2,FALSE)))"),"")</f>
        <v/>
      </c>
      <c r="Z1877" s="46" t="str">
        <f>IFERROR(__xludf.DUMMYFUNCTION("if(V1877="""","""",if($S1877,""Not aligned w/ a specific learning goal."",V1877&amp;"": ""&amp;vlookup(to_text(V1877),'1.Learning-Goals'!$A$3:$B$100,2,FALSE)))"),"")</f>
        <v/>
      </c>
      <c r="AA1877" s="46" t="str">
        <f>IFERROR(__xludf.DUMMYFUNCTION("if(W1877="""","""",if($S1877,""Not aligned w/ a specific learning goal."",W1877&amp;"": ""&amp;vlookup(to_text(W1877),'1.Learning-Goals'!$A$3:$B$100,2,FALSE)))"),"")</f>
        <v/>
      </c>
      <c r="AB1877" s="48"/>
      <c r="AC1877" s="48"/>
      <c r="AD1877" s="48"/>
      <c r="AE1877" s="48"/>
      <c r="AF1877" s="48"/>
      <c r="AG1877" s="48"/>
      <c r="AH1877" s="48"/>
      <c r="AI1877" s="48"/>
    </row>
    <row r="1878" ht="15.75" customHeight="1">
      <c r="A1878" s="41"/>
      <c r="B1878" s="42" t="str">
        <f t="shared" si="1"/>
        <v/>
      </c>
      <c r="C1878" s="52"/>
      <c r="D1878" s="53"/>
      <c r="E1878" s="53"/>
      <c r="F1878" s="52"/>
      <c r="G1878" s="53"/>
      <c r="H1878" s="54"/>
      <c r="I1878" s="53"/>
      <c r="J1878" s="53"/>
      <c r="K1878" s="53"/>
      <c r="L1878" s="53"/>
      <c r="M1878" s="53"/>
      <c r="N1878" s="53"/>
      <c r="O1878" s="52"/>
      <c r="P1878" s="52"/>
      <c r="Q1878" s="52"/>
      <c r="R1878" s="46" t="str">
        <f>IFERROR(__xludf.DUMMYFUNCTION("if(isblank($A1878),"""",REGEXREPLACE($A1878,   "",?(\d),?"",  ""$1""&amp;""-""&amp;$H1878))"),"")</f>
        <v/>
      </c>
      <c r="S1878" s="47" t="b">
        <f t="shared" si="2"/>
        <v>0</v>
      </c>
      <c r="T1878" s="47" t="str">
        <f>IFERROR(__xludf.DUMMYFUNCTION("iferror(split(A1878,"","",TRUE,TRUE),"""")"),"")</f>
        <v/>
      </c>
      <c r="U1878" s="47"/>
      <c r="V1878" s="47"/>
      <c r="W1878" s="47"/>
      <c r="X1878" s="46" t="str">
        <f>IFERROR(__xludf.DUMMYFUNCTION("if(T1878="""","""",if($S1878,""Not aligned w/ a specific learning goal."",T1878&amp;"": ""&amp;vlookup(to_text(T1878),'1.Learning-Goals'!$A$3:$B$100,2,FALSE)))"),"")</f>
        <v/>
      </c>
      <c r="Y1878" s="46" t="str">
        <f>IFERROR(__xludf.DUMMYFUNCTION("if(U1878="""","""",if($S1878,""Not aligned w/ a specific learning goal."",U1878&amp;"": ""&amp;vlookup(to_text(U1878),'1.Learning-Goals'!$A$3:$B$100,2,FALSE)))"),"")</f>
        <v/>
      </c>
      <c r="Z1878" s="46" t="str">
        <f>IFERROR(__xludf.DUMMYFUNCTION("if(V1878="""","""",if($S1878,""Not aligned w/ a specific learning goal."",V1878&amp;"": ""&amp;vlookup(to_text(V1878),'1.Learning-Goals'!$A$3:$B$100,2,FALSE)))"),"")</f>
        <v/>
      </c>
      <c r="AA1878" s="46" t="str">
        <f>IFERROR(__xludf.DUMMYFUNCTION("if(W1878="""","""",if($S1878,""Not aligned w/ a specific learning goal."",W1878&amp;"": ""&amp;vlookup(to_text(W1878),'1.Learning-Goals'!$A$3:$B$100,2,FALSE)))"),"")</f>
        <v/>
      </c>
      <c r="AB1878" s="48"/>
      <c r="AC1878" s="48"/>
      <c r="AD1878" s="48"/>
      <c r="AE1878" s="48"/>
      <c r="AF1878" s="48"/>
      <c r="AG1878" s="48"/>
      <c r="AH1878" s="48"/>
      <c r="AI1878" s="48"/>
    </row>
    <row r="1879" ht="15.75" customHeight="1">
      <c r="A1879" s="41"/>
      <c r="B1879" s="42" t="str">
        <f t="shared" si="1"/>
        <v/>
      </c>
      <c r="C1879" s="52"/>
      <c r="D1879" s="53"/>
      <c r="E1879" s="53"/>
      <c r="F1879" s="52"/>
      <c r="G1879" s="53"/>
      <c r="H1879" s="54"/>
      <c r="I1879" s="53"/>
      <c r="J1879" s="53"/>
      <c r="K1879" s="53"/>
      <c r="L1879" s="53"/>
      <c r="M1879" s="53"/>
      <c r="N1879" s="53"/>
      <c r="O1879" s="52"/>
      <c r="P1879" s="52"/>
      <c r="Q1879" s="52"/>
      <c r="R1879" s="46" t="str">
        <f>IFERROR(__xludf.DUMMYFUNCTION("if(isblank($A1879),"""",REGEXREPLACE($A1879,   "",?(\d),?"",  ""$1""&amp;""-""&amp;$H1879))"),"")</f>
        <v/>
      </c>
      <c r="S1879" s="47" t="b">
        <f t="shared" si="2"/>
        <v>0</v>
      </c>
      <c r="T1879" s="47" t="str">
        <f>IFERROR(__xludf.DUMMYFUNCTION("iferror(split(A1879,"","",TRUE,TRUE),"""")"),"")</f>
        <v/>
      </c>
      <c r="U1879" s="47"/>
      <c r="V1879" s="47"/>
      <c r="W1879" s="47"/>
      <c r="X1879" s="46" t="str">
        <f>IFERROR(__xludf.DUMMYFUNCTION("if(T1879="""","""",if($S1879,""Not aligned w/ a specific learning goal."",T1879&amp;"": ""&amp;vlookup(to_text(T1879),'1.Learning-Goals'!$A$3:$B$100,2,FALSE)))"),"")</f>
        <v/>
      </c>
      <c r="Y1879" s="46" t="str">
        <f>IFERROR(__xludf.DUMMYFUNCTION("if(U1879="""","""",if($S1879,""Not aligned w/ a specific learning goal."",U1879&amp;"": ""&amp;vlookup(to_text(U1879),'1.Learning-Goals'!$A$3:$B$100,2,FALSE)))"),"")</f>
        <v/>
      </c>
      <c r="Z1879" s="46" t="str">
        <f>IFERROR(__xludf.DUMMYFUNCTION("if(V1879="""","""",if($S1879,""Not aligned w/ a specific learning goal."",V1879&amp;"": ""&amp;vlookup(to_text(V1879),'1.Learning-Goals'!$A$3:$B$100,2,FALSE)))"),"")</f>
        <v/>
      </c>
      <c r="AA1879" s="46" t="str">
        <f>IFERROR(__xludf.DUMMYFUNCTION("if(W1879="""","""",if($S1879,""Not aligned w/ a specific learning goal."",W1879&amp;"": ""&amp;vlookup(to_text(W1879),'1.Learning-Goals'!$A$3:$B$100,2,FALSE)))"),"")</f>
        <v/>
      </c>
      <c r="AB1879" s="48"/>
      <c r="AC1879" s="48"/>
      <c r="AD1879" s="48"/>
      <c r="AE1879" s="48"/>
      <c r="AF1879" s="48"/>
      <c r="AG1879" s="48"/>
      <c r="AH1879" s="48"/>
      <c r="AI1879" s="48"/>
    </row>
    <row r="1880" ht="15.75" customHeight="1">
      <c r="A1880" s="41"/>
      <c r="B1880" s="42" t="str">
        <f t="shared" si="1"/>
        <v/>
      </c>
      <c r="C1880" s="52"/>
      <c r="D1880" s="53"/>
      <c r="E1880" s="53"/>
      <c r="F1880" s="52"/>
      <c r="G1880" s="53"/>
      <c r="H1880" s="54"/>
      <c r="I1880" s="53"/>
      <c r="J1880" s="53"/>
      <c r="K1880" s="53"/>
      <c r="L1880" s="53"/>
      <c r="M1880" s="53"/>
      <c r="N1880" s="53"/>
      <c r="O1880" s="52"/>
      <c r="P1880" s="52"/>
      <c r="Q1880" s="52"/>
      <c r="R1880" s="46" t="str">
        <f>IFERROR(__xludf.DUMMYFUNCTION("if(isblank($A1880),"""",REGEXREPLACE($A1880,   "",?(\d),?"",  ""$1""&amp;""-""&amp;$H1880))"),"")</f>
        <v/>
      </c>
      <c r="S1880" s="47" t="b">
        <f t="shared" si="2"/>
        <v>0</v>
      </c>
      <c r="T1880" s="47" t="str">
        <f>IFERROR(__xludf.DUMMYFUNCTION("iferror(split(A1880,"","",TRUE,TRUE),"""")"),"")</f>
        <v/>
      </c>
      <c r="U1880" s="47"/>
      <c r="V1880" s="47"/>
      <c r="W1880" s="47"/>
      <c r="X1880" s="46" t="str">
        <f>IFERROR(__xludf.DUMMYFUNCTION("if(T1880="""","""",if($S1880,""Not aligned w/ a specific learning goal."",T1880&amp;"": ""&amp;vlookup(to_text(T1880),'1.Learning-Goals'!$A$3:$B$100,2,FALSE)))"),"")</f>
        <v/>
      </c>
      <c r="Y1880" s="46" t="str">
        <f>IFERROR(__xludf.DUMMYFUNCTION("if(U1880="""","""",if($S1880,""Not aligned w/ a specific learning goal."",U1880&amp;"": ""&amp;vlookup(to_text(U1880),'1.Learning-Goals'!$A$3:$B$100,2,FALSE)))"),"")</f>
        <v/>
      </c>
      <c r="Z1880" s="46" t="str">
        <f>IFERROR(__xludf.DUMMYFUNCTION("if(V1880="""","""",if($S1880,""Not aligned w/ a specific learning goal."",V1880&amp;"": ""&amp;vlookup(to_text(V1880),'1.Learning-Goals'!$A$3:$B$100,2,FALSE)))"),"")</f>
        <v/>
      </c>
      <c r="AA1880" s="46" t="str">
        <f>IFERROR(__xludf.DUMMYFUNCTION("if(W1880="""","""",if($S1880,""Not aligned w/ a specific learning goal."",W1880&amp;"": ""&amp;vlookup(to_text(W1880),'1.Learning-Goals'!$A$3:$B$100,2,FALSE)))"),"")</f>
        <v/>
      </c>
      <c r="AB1880" s="48"/>
      <c r="AC1880" s="48"/>
      <c r="AD1880" s="48"/>
      <c r="AE1880" s="48"/>
      <c r="AF1880" s="48"/>
      <c r="AG1880" s="48"/>
      <c r="AH1880" s="48"/>
      <c r="AI1880" s="48"/>
    </row>
    <row r="1881" ht="15.75" customHeight="1">
      <c r="A1881" s="41"/>
      <c r="B1881" s="42" t="str">
        <f t="shared" si="1"/>
        <v/>
      </c>
      <c r="C1881" s="52"/>
      <c r="D1881" s="53"/>
      <c r="E1881" s="53"/>
      <c r="F1881" s="52"/>
      <c r="G1881" s="53"/>
      <c r="H1881" s="54"/>
      <c r="I1881" s="53"/>
      <c r="J1881" s="53"/>
      <c r="K1881" s="53"/>
      <c r="L1881" s="53"/>
      <c r="M1881" s="53"/>
      <c r="N1881" s="53"/>
      <c r="O1881" s="52"/>
      <c r="P1881" s="52"/>
      <c r="Q1881" s="52"/>
      <c r="R1881" s="46" t="str">
        <f>IFERROR(__xludf.DUMMYFUNCTION("if(isblank($A1881),"""",REGEXREPLACE($A1881,   "",?(\d),?"",  ""$1""&amp;""-""&amp;$H1881))"),"")</f>
        <v/>
      </c>
      <c r="S1881" s="47" t="b">
        <f t="shared" si="2"/>
        <v>0</v>
      </c>
      <c r="T1881" s="47" t="str">
        <f>IFERROR(__xludf.DUMMYFUNCTION("iferror(split(A1881,"","",TRUE,TRUE),"""")"),"")</f>
        <v/>
      </c>
      <c r="U1881" s="47"/>
      <c r="V1881" s="47"/>
      <c r="W1881" s="47"/>
      <c r="X1881" s="46" t="str">
        <f>IFERROR(__xludf.DUMMYFUNCTION("if(T1881="""","""",if($S1881,""Not aligned w/ a specific learning goal."",T1881&amp;"": ""&amp;vlookup(to_text(T1881),'1.Learning-Goals'!$A$3:$B$100,2,FALSE)))"),"")</f>
        <v/>
      </c>
      <c r="Y1881" s="46" t="str">
        <f>IFERROR(__xludf.DUMMYFUNCTION("if(U1881="""","""",if($S1881,""Not aligned w/ a specific learning goal."",U1881&amp;"": ""&amp;vlookup(to_text(U1881),'1.Learning-Goals'!$A$3:$B$100,2,FALSE)))"),"")</f>
        <v/>
      </c>
      <c r="Z1881" s="46" t="str">
        <f>IFERROR(__xludf.DUMMYFUNCTION("if(V1881="""","""",if($S1881,""Not aligned w/ a specific learning goal."",V1881&amp;"": ""&amp;vlookup(to_text(V1881),'1.Learning-Goals'!$A$3:$B$100,2,FALSE)))"),"")</f>
        <v/>
      </c>
      <c r="AA1881" s="46" t="str">
        <f>IFERROR(__xludf.DUMMYFUNCTION("if(W1881="""","""",if($S1881,""Not aligned w/ a specific learning goal."",W1881&amp;"": ""&amp;vlookup(to_text(W1881),'1.Learning-Goals'!$A$3:$B$100,2,FALSE)))"),"")</f>
        <v/>
      </c>
      <c r="AB1881" s="48"/>
      <c r="AC1881" s="48"/>
      <c r="AD1881" s="48"/>
      <c r="AE1881" s="48"/>
      <c r="AF1881" s="48"/>
      <c r="AG1881" s="48"/>
      <c r="AH1881" s="48"/>
      <c r="AI1881" s="48"/>
    </row>
    <row r="1882" ht="15.75" customHeight="1">
      <c r="A1882" s="41"/>
      <c r="B1882" s="42" t="str">
        <f t="shared" si="1"/>
        <v/>
      </c>
      <c r="C1882" s="52"/>
      <c r="D1882" s="53"/>
      <c r="E1882" s="53"/>
      <c r="F1882" s="52"/>
      <c r="G1882" s="53"/>
      <c r="H1882" s="54"/>
      <c r="I1882" s="53"/>
      <c r="J1882" s="53"/>
      <c r="K1882" s="53"/>
      <c r="L1882" s="53"/>
      <c r="M1882" s="53"/>
      <c r="N1882" s="53"/>
      <c r="O1882" s="52"/>
      <c r="P1882" s="52"/>
      <c r="Q1882" s="52"/>
      <c r="R1882" s="46" t="str">
        <f>IFERROR(__xludf.DUMMYFUNCTION("if(isblank($A1882),"""",REGEXREPLACE($A1882,   "",?(\d),?"",  ""$1""&amp;""-""&amp;$H1882))"),"")</f>
        <v/>
      </c>
      <c r="S1882" s="47" t="b">
        <f t="shared" si="2"/>
        <v>0</v>
      </c>
      <c r="T1882" s="47" t="str">
        <f>IFERROR(__xludf.DUMMYFUNCTION("iferror(split(A1882,"","",TRUE,TRUE),"""")"),"")</f>
        <v/>
      </c>
      <c r="U1882" s="47"/>
      <c r="V1882" s="47"/>
      <c r="W1882" s="47"/>
      <c r="X1882" s="46" t="str">
        <f>IFERROR(__xludf.DUMMYFUNCTION("if(T1882="""","""",if($S1882,""Not aligned w/ a specific learning goal."",T1882&amp;"": ""&amp;vlookup(to_text(T1882),'1.Learning-Goals'!$A$3:$B$100,2,FALSE)))"),"")</f>
        <v/>
      </c>
      <c r="Y1882" s="46" t="str">
        <f>IFERROR(__xludf.DUMMYFUNCTION("if(U1882="""","""",if($S1882,""Not aligned w/ a specific learning goal."",U1882&amp;"": ""&amp;vlookup(to_text(U1882),'1.Learning-Goals'!$A$3:$B$100,2,FALSE)))"),"")</f>
        <v/>
      </c>
      <c r="Z1882" s="46" t="str">
        <f>IFERROR(__xludf.DUMMYFUNCTION("if(V1882="""","""",if($S1882,""Not aligned w/ a specific learning goal."",V1882&amp;"": ""&amp;vlookup(to_text(V1882),'1.Learning-Goals'!$A$3:$B$100,2,FALSE)))"),"")</f>
        <v/>
      </c>
      <c r="AA1882" s="46" t="str">
        <f>IFERROR(__xludf.DUMMYFUNCTION("if(W1882="""","""",if($S1882,""Not aligned w/ a specific learning goal."",W1882&amp;"": ""&amp;vlookup(to_text(W1882),'1.Learning-Goals'!$A$3:$B$100,2,FALSE)))"),"")</f>
        <v/>
      </c>
      <c r="AB1882" s="48"/>
      <c r="AC1882" s="48"/>
      <c r="AD1882" s="48"/>
      <c r="AE1882" s="48"/>
      <c r="AF1882" s="48"/>
      <c r="AG1882" s="48"/>
      <c r="AH1882" s="48"/>
      <c r="AI1882" s="48"/>
    </row>
    <row r="1883" ht="15.75" customHeight="1">
      <c r="A1883" s="41"/>
      <c r="B1883" s="42" t="str">
        <f t="shared" si="1"/>
        <v/>
      </c>
      <c r="C1883" s="52"/>
      <c r="D1883" s="53"/>
      <c r="E1883" s="53"/>
      <c r="F1883" s="52"/>
      <c r="G1883" s="53"/>
      <c r="H1883" s="54"/>
      <c r="I1883" s="53"/>
      <c r="J1883" s="53"/>
      <c r="K1883" s="53"/>
      <c r="L1883" s="53"/>
      <c r="M1883" s="53"/>
      <c r="N1883" s="53"/>
      <c r="O1883" s="52"/>
      <c r="P1883" s="52"/>
      <c r="Q1883" s="52"/>
      <c r="R1883" s="46" t="str">
        <f>IFERROR(__xludf.DUMMYFUNCTION("if(isblank($A1883),"""",REGEXREPLACE($A1883,   "",?(\d),?"",  ""$1""&amp;""-""&amp;$H1883))"),"")</f>
        <v/>
      </c>
      <c r="S1883" s="47" t="b">
        <f t="shared" si="2"/>
        <v>0</v>
      </c>
      <c r="T1883" s="47" t="str">
        <f>IFERROR(__xludf.DUMMYFUNCTION("iferror(split(A1883,"","",TRUE,TRUE),"""")"),"")</f>
        <v/>
      </c>
      <c r="U1883" s="47"/>
      <c r="V1883" s="47"/>
      <c r="W1883" s="47"/>
      <c r="X1883" s="46" t="str">
        <f>IFERROR(__xludf.DUMMYFUNCTION("if(T1883="""","""",if($S1883,""Not aligned w/ a specific learning goal."",T1883&amp;"": ""&amp;vlookup(to_text(T1883),'1.Learning-Goals'!$A$3:$B$100,2,FALSE)))"),"")</f>
        <v/>
      </c>
      <c r="Y1883" s="46" t="str">
        <f>IFERROR(__xludf.DUMMYFUNCTION("if(U1883="""","""",if($S1883,""Not aligned w/ a specific learning goal."",U1883&amp;"": ""&amp;vlookup(to_text(U1883),'1.Learning-Goals'!$A$3:$B$100,2,FALSE)))"),"")</f>
        <v/>
      </c>
      <c r="Z1883" s="46" t="str">
        <f>IFERROR(__xludf.DUMMYFUNCTION("if(V1883="""","""",if($S1883,""Not aligned w/ a specific learning goal."",V1883&amp;"": ""&amp;vlookup(to_text(V1883),'1.Learning-Goals'!$A$3:$B$100,2,FALSE)))"),"")</f>
        <v/>
      </c>
      <c r="AA1883" s="46" t="str">
        <f>IFERROR(__xludf.DUMMYFUNCTION("if(W1883="""","""",if($S1883,""Not aligned w/ a specific learning goal."",W1883&amp;"": ""&amp;vlookup(to_text(W1883),'1.Learning-Goals'!$A$3:$B$100,2,FALSE)))"),"")</f>
        <v/>
      </c>
      <c r="AB1883" s="48"/>
      <c r="AC1883" s="48"/>
      <c r="AD1883" s="48"/>
      <c r="AE1883" s="48"/>
      <c r="AF1883" s="48"/>
      <c r="AG1883" s="48"/>
      <c r="AH1883" s="48"/>
      <c r="AI1883" s="48"/>
    </row>
    <row r="1884" ht="15.75" customHeight="1">
      <c r="A1884" s="41"/>
      <c r="B1884" s="42" t="str">
        <f t="shared" si="1"/>
        <v/>
      </c>
      <c r="C1884" s="52"/>
      <c r="D1884" s="53"/>
      <c r="E1884" s="53"/>
      <c r="F1884" s="52"/>
      <c r="G1884" s="53"/>
      <c r="H1884" s="54"/>
      <c r="I1884" s="53"/>
      <c r="J1884" s="53"/>
      <c r="K1884" s="53"/>
      <c r="L1884" s="53"/>
      <c r="M1884" s="53"/>
      <c r="N1884" s="53"/>
      <c r="O1884" s="52"/>
      <c r="P1884" s="52"/>
      <c r="Q1884" s="52"/>
      <c r="R1884" s="46" t="str">
        <f>IFERROR(__xludf.DUMMYFUNCTION("if(isblank($A1884),"""",REGEXREPLACE($A1884,   "",?(\d),?"",  ""$1""&amp;""-""&amp;$H1884))"),"")</f>
        <v/>
      </c>
      <c r="S1884" s="47" t="b">
        <f t="shared" si="2"/>
        <v>0</v>
      </c>
      <c r="T1884" s="47" t="str">
        <f>IFERROR(__xludf.DUMMYFUNCTION("iferror(split(A1884,"","",TRUE,TRUE),"""")"),"")</f>
        <v/>
      </c>
      <c r="U1884" s="47"/>
      <c r="V1884" s="47"/>
      <c r="W1884" s="47"/>
      <c r="X1884" s="46" t="str">
        <f>IFERROR(__xludf.DUMMYFUNCTION("if(T1884="""","""",if($S1884,""Not aligned w/ a specific learning goal."",T1884&amp;"": ""&amp;vlookup(to_text(T1884),'1.Learning-Goals'!$A$3:$B$100,2,FALSE)))"),"")</f>
        <v/>
      </c>
      <c r="Y1884" s="46" t="str">
        <f>IFERROR(__xludf.DUMMYFUNCTION("if(U1884="""","""",if($S1884,""Not aligned w/ a specific learning goal."",U1884&amp;"": ""&amp;vlookup(to_text(U1884),'1.Learning-Goals'!$A$3:$B$100,2,FALSE)))"),"")</f>
        <v/>
      </c>
      <c r="Z1884" s="46" t="str">
        <f>IFERROR(__xludf.DUMMYFUNCTION("if(V1884="""","""",if($S1884,""Not aligned w/ a specific learning goal."",V1884&amp;"": ""&amp;vlookup(to_text(V1884),'1.Learning-Goals'!$A$3:$B$100,2,FALSE)))"),"")</f>
        <v/>
      </c>
      <c r="AA1884" s="46" t="str">
        <f>IFERROR(__xludf.DUMMYFUNCTION("if(W1884="""","""",if($S1884,""Not aligned w/ a specific learning goal."",W1884&amp;"": ""&amp;vlookup(to_text(W1884),'1.Learning-Goals'!$A$3:$B$100,2,FALSE)))"),"")</f>
        <v/>
      </c>
      <c r="AB1884" s="48"/>
      <c r="AC1884" s="48"/>
      <c r="AD1884" s="48"/>
      <c r="AE1884" s="48"/>
      <c r="AF1884" s="48"/>
      <c r="AG1884" s="48"/>
      <c r="AH1884" s="48"/>
      <c r="AI1884" s="48"/>
    </row>
    <row r="1885" ht="15.75" customHeight="1">
      <c r="A1885" s="41"/>
      <c r="B1885" s="42" t="str">
        <f t="shared" si="1"/>
        <v/>
      </c>
      <c r="C1885" s="52"/>
      <c r="D1885" s="53"/>
      <c r="E1885" s="53"/>
      <c r="F1885" s="52"/>
      <c r="G1885" s="53"/>
      <c r="H1885" s="54"/>
      <c r="I1885" s="53"/>
      <c r="J1885" s="53"/>
      <c r="K1885" s="53"/>
      <c r="L1885" s="53"/>
      <c r="M1885" s="53"/>
      <c r="N1885" s="53"/>
      <c r="O1885" s="52"/>
      <c r="P1885" s="52"/>
      <c r="Q1885" s="52"/>
      <c r="R1885" s="46" t="str">
        <f>IFERROR(__xludf.DUMMYFUNCTION("if(isblank($A1885),"""",REGEXREPLACE($A1885,   "",?(\d),?"",  ""$1""&amp;""-""&amp;$H1885))"),"")</f>
        <v/>
      </c>
      <c r="S1885" s="47" t="b">
        <f t="shared" si="2"/>
        <v>0</v>
      </c>
      <c r="T1885" s="47" t="str">
        <f>IFERROR(__xludf.DUMMYFUNCTION("iferror(split(A1885,"","",TRUE,TRUE),"""")"),"")</f>
        <v/>
      </c>
      <c r="U1885" s="47"/>
      <c r="V1885" s="47"/>
      <c r="W1885" s="47"/>
      <c r="X1885" s="46" t="str">
        <f>IFERROR(__xludf.DUMMYFUNCTION("if(T1885="""","""",if($S1885,""Not aligned w/ a specific learning goal."",T1885&amp;"": ""&amp;vlookup(to_text(T1885),'1.Learning-Goals'!$A$3:$B$100,2,FALSE)))"),"")</f>
        <v/>
      </c>
      <c r="Y1885" s="46" t="str">
        <f>IFERROR(__xludf.DUMMYFUNCTION("if(U1885="""","""",if($S1885,""Not aligned w/ a specific learning goal."",U1885&amp;"": ""&amp;vlookup(to_text(U1885),'1.Learning-Goals'!$A$3:$B$100,2,FALSE)))"),"")</f>
        <v/>
      </c>
      <c r="Z1885" s="46" t="str">
        <f>IFERROR(__xludf.DUMMYFUNCTION("if(V1885="""","""",if($S1885,""Not aligned w/ a specific learning goal."",V1885&amp;"": ""&amp;vlookup(to_text(V1885),'1.Learning-Goals'!$A$3:$B$100,2,FALSE)))"),"")</f>
        <v/>
      </c>
      <c r="AA1885" s="46" t="str">
        <f>IFERROR(__xludf.DUMMYFUNCTION("if(W1885="""","""",if($S1885,""Not aligned w/ a specific learning goal."",W1885&amp;"": ""&amp;vlookup(to_text(W1885),'1.Learning-Goals'!$A$3:$B$100,2,FALSE)))"),"")</f>
        <v/>
      </c>
      <c r="AB1885" s="48"/>
      <c r="AC1885" s="48"/>
      <c r="AD1885" s="48"/>
      <c r="AE1885" s="48"/>
      <c r="AF1885" s="48"/>
      <c r="AG1885" s="48"/>
      <c r="AH1885" s="48"/>
      <c r="AI1885" s="48"/>
    </row>
    <row r="1886" ht="15.75" customHeight="1">
      <c r="A1886" s="41"/>
      <c r="B1886" s="42" t="str">
        <f t="shared" si="1"/>
        <v/>
      </c>
      <c r="C1886" s="52"/>
      <c r="D1886" s="53"/>
      <c r="E1886" s="53"/>
      <c r="F1886" s="52"/>
      <c r="G1886" s="53"/>
      <c r="H1886" s="54"/>
      <c r="I1886" s="53"/>
      <c r="J1886" s="53"/>
      <c r="K1886" s="53"/>
      <c r="L1886" s="53"/>
      <c r="M1886" s="53"/>
      <c r="N1886" s="53"/>
      <c r="O1886" s="52"/>
      <c r="P1886" s="52"/>
      <c r="Q1886" s="52"/>
      <c r="R1886" s="46" t="str">
        <f>IFERROR(__xludf.DUMMYFUNCTION("if(isblank($A1886),"""",REGEXREPLACE($A1886,   "",?(\d),?"",  ""$1""&amp;""-""&amp;$H1886))"),"")</f>
        <v/>
      </c>
      <c r="S1886" s="47" t="b">
        <f t="shared" si="2"/>
        <v>0</v>
      </c>
      <c r="T1886" s="47" t="str">
        <f>IFERROR(__xludf.DUMMYFUNCTION("iferror(split(A1886,"","",TRUE,TRUE),"""")"),"")</f>
        <v/>
      </c>
      <c r="U1886" s="47"/>
      <c r="V1886" s="47"/>
      <c r="W1886" s="47"/>
      <c r="X1886" s="46" t="str">
        <f>IFERROR(__xludf.DUMMYFUNCTION("if(T1886="""","""",if($S1886,""Not aligned w/ a specific learning goal."",T1886&amp;"": ""&amp;vlookup(to_text(T1886),'1.Learning-Goals'!$A$3:$B$100,2,FALSE)))"),"")</f>
        <v/>
      </c>
      <c r="Y1886" s="46" t="str">
        <f>IFERROR(__xludf.DUMMYFUNCTION("if(U1886="""","""",if($S1886,""Not aligned w/ a specific learning goal."",U1886&amp;"": ""&amp;vlookup(to_text(U1886),'1.Learning-Goals'!$A$3:$B$100,2,FALSE)))"),"")</f>
        <v/>
      </c>
      <c r="Z1886" s="46" t="str">
        <f>IFERROR(__xludf.DUMMYFUNCTION("if(V1886="""","""",if($S1886,""Not aligned w/ a specific learning goal."",V1886&amp;"": ""&amp;vlookup(to_text(V1886),'1.Learning-Goals'!$A$3:$B$100,2,FALSE)))"),"")</f>
        <v/>
      </c>
      <c r="AA1886" s="46" t="str">
        <f>IFERROR(__xludf.DUMMYFUNCTION("if(W1886="""","""",if($S1886,""Not aligned w/ a specific learning goal."",W1886&amp;"": ""&amp;vlookup(to_text(W1886),'1.Learning-Goals'!$A$3:$B$100,2,FALSE)))"),"")</f>
        <v/>
      </c>
      <c r="AB1886" s="48"/>
      <c r="AC1886" s="48"/>
      <c r="AD1886" s="48"/>
      <c r="AE1886" s="48"/>
      <c r="AF1886" s="48"/>
      <c r="AG1886" s="48"/>
      <c r="AH1886" s="48"/>
      <c r="AI1886" s="48"/>
    </row>
    <row r="1887" ht="15.75" customHeight="1">
      <c r="A1887" s="41"/>
      <c r="B1887" s="42" t="str">
        <f t="shared" si="1"/>
        <v/>
      </c>
      <c r="C1887" s="52"/>
      <c r="D1887" s="53"/>
      <c r="E1887" s="53"/>
      <c r="F1887" s="52"/>
      <c r="G1887" s="53"/>
      <c r="H1887" s="54"/>
      <c r="I1887" s="53"/>
      <c r="J1887" s="53"/>
      <c r="K1887" s="53"/>
      <c r="L1887" s="53"/>
      <c r="M1887" s="53"/>
      <c r="N1887" s="53"/>
      <c r="O1887" s="52"/>
      <c r="P1887" s="52"/>
      <c r="Q1887" s="52"/>
      <c r="R1887" s="46" t="str">
        <f>IFERROR(__xludf.DUMMYFUNCTION("if(isblank($A1887),"""",REGEXREPLACE($A1887,   "",?(\d),?"",  ""$1""&amp;""-""&amp;$H1887))"),"")</f>
        <v/>
      </c>
      <c r="S1887" s="47" t="b">
        <f t="shared" si="2"/>
        <v>0</v>
      </c>
      <c r="T1887" s="47" t="str">
        <f>IFERROR(__xludf.DUMMYFUNCTION("iferror(split(A1887,"","",TRUE,TRUE),"""")"),"")</f>
        <v/>
      </c>
      <c r="U1887" s="47"/>
      <c r="V1887" s="47"/>
      <c r="W1887" s="47"/>
      <c r="X1887" s="46" t="str">
        <f>IFERROR(__xludf.DUMMYFUNCTION("if(T1887="""","""",if($S1887,""Not aligned w/ a specific learning goal."",T1887&amp;"": ""&amp;vlookup(to_text(T1887),'1.Learning-Goals'!$A$3:$B$100,2,FALSE)))"),"")</f>
        <v/>
      </c>
      <c r="Y1887" s="46" t="str">
        <f>IFERROR(__xludf.DUMMYFUNCTION("if(U1887="""","""",if($S1887,""Not aligned w/ a specific learning goal."",U1887&amp;"": ""&amp;vlookup(to_text(U1887),'1.Learning-Goals'!$A$3:$B$100,2,FALSE)))"),"")</f>
        <v/>
      </c>
      <c r="Z1887" s="46" t="str">
        <f>IFERROR(__xludf.DUMMYFUNCTION("if(V1887="""","""",if($S1887,""Not aligned w/ a specific learning goal."",V1887&amp;"": ""&amp;vlookup(to_text(V1887),'1.Learning-Goals'!$A$3:$B$100,2,FALSE)))"),"")</f>
        <v/>
      </c>
      <c r="AA1887" s="46" t="str">
        <f>IFERROR(__xludf.DUMMYFUNCTION("if(W1887="""","""",if($S1887,""Not aligned w/ a specific learning goal."",W1887&amp;"": ""&amp;vlookup(to_text(W1887),'1.Learning-Goals'!$A$3:$B$100,2,FALSE)))"),"")</f>
        <v/>
      </c>
      <c r="AB1887" s="48"/>
      <c r="AC1887" s="48"/>
      <c r="AD1887" s="48"/>
      <c r="AE1887" s="48"/>
      <c r="AF1887" s="48"/>
      <c r="AG1887" s="48"/>
      <c r="AH1887" s="48"/>
      <c r="AI1887" s="48"/>
    </row>
    <row r="1888" ht="15.75" customHeight="1">
      <c r="A1888" s="41"/>
      <c r="B1888" s="42" t="str">
        <f t="shared" si="1"/>
        <v/>
      </c>
      <c r="C1888" s="52"/>
      <c r="D1888" s="53"/>
      <c r="E1888" s="53"/>
      <c r="F1888" s="52"/>
      <c r="G1888" s="53"/>
      <c r="H1888" s="54"/>
      <c r="I1888" s="53"/>
      <c r="J1888" s="53"/>
      <c r="K1888" s="53"/>
      <c r="L1888" s="53"/>
      <c r="M1888" s="53"/>
      <c r="N1888" s="53"/>
      <c r="O1888" s="52"/>
      <c r="P1888" s="52"/>
      <c r="Q1888" s="52"/>
      <c r="R1888" s="46" t="str">
        <f>IFERROR(__xludf.DUMMYFUNCTION("if(isblank($A1888),"""",REGEXREPLACE($A1888,   "",?(\d),?"",  ""$1""&amp;""-""&amp;$H1888))"),"")</f>
        <v/>
      </c>
      <c r="S1888" s="47" t="b">
        <f t="shared" si="2"/>
        <v>0</v>
      </c>
      <c r="T1888" s="47" t="str">
        <f>IFERROR(__xludf.DUMMYFUNCTION("iferror(split(A1888,"","",TRUE,TRUE),"""")"),"")</f>
        <v/>
      </c>
      <c r="U1888" s="47"/>
      <c r="V1888" s="47"/>
      <c r="W1888" s="47"/>
      <c r="X1888" s="46" t="str">
        <f>IFERROR(__xludf.DUMMYFUNCTION("if(T1888="""","""",if($S1888,""Not aligned w/ a specific learning goal."",T1888&amp;"": ""&amp;vlookup(to_text(T1888),'1.Learning-Goals'!$A$3:$B$100,2,FALSE)))"),"")</f>
        <v/>
      </c>
      <c r="Y1888" s="46" t="str">
        <f>IFERROR(__xludf.DUMMYFUNCTION("if(U1888="""","""",if($S1888,""Not aligned w/ a specific learning goal."",U1888&amp;"": ""&amp;vlookup(to_text(U1888),'1.Learning-Goals'!$A$3:$B$100,2,FALSE)))"),"")</f>
        <v/>
      </c>
      <c r="Z1888" s="46" t="str">
        <f>IFERROR(__xludf.DUMMYFUNCTION("if(V1888="""","""",if($S1888,""Not aligned w/ a specific learning goal."",V1888&amp;"": ""&amp;vlookup(to_text(V1888),'1.Learning-Goals'!$A$3:$B$100,2,FALSE)))"),"")</f>
        <v/>
      </c>
      <c r="AA1888" s="46" t="str">
        <f>IFERROR(__xludf.DUMMYFUNCTION("if(W1888="""","""",if($S1888,""Not aligned w/ a specific learning goal."",W1888&amp;"": ""&amp;vlookup(to_text(W1888),'1.Learning-Goals'!$A$3:$B$100,2,FALSE)))"),"")</f>
        <v/>
      </c>
      <c r="AB1888" s="48"/>
      <c r="AC1888" s="48"/>
      <c r="AD1888" s="48"/>
      <c r="AE1888" s="48"/>
      <c r="AF1888" s="48"/>
      <c r="AG1888" s="48"/>
      <c r="AH1888" s="48"/>
      <c r="AI1888" s="48"/>
    </row>
    <row r="1889" ht="15.75" customHeight="1">
      <c r="A1889" s="41"/>
      <c r="B1889" s="42" t="str">
        <f t="shared" si="1"/>
        <v/>
      </c>
      <c r="C1889" s="52"/>
      <c r="D1889" s="53"/>
      <c r="E1889" s="53"/>
      <c r="F1889" s="52"/>
      <c r="G1889" s="53"/>
      <c r="H1889" s="54"/>
      <c r="I1889" s="53"/>
      <c r="J1889" s="53"/>
      <c r="K1889" s="53"/>
      <c r="L1889" s="53"/>
      <c r="M1889" s="53"/>
      <c r="N1889" s="53"/>
      <c r="O1889" s="52"/>
      <c r="P1889" s="52"/>
      <c r="Q1889" s="52"/>
      <c r="R1889" s="46" t="str">
        <f>IFERROR(__xludf.DUMMYFUNCTION("if(isblank($A1889),"""",REGEXREPLACE($A1889,   "",?(\d),?"",  ""$1""&amp;""-""&amp;$H1889))"),"")</f>
        <v/>
      </c>
      <c r="S1889" s="47" t="b">
        <f t="shared" si="2"/>
        <v>0</v>
      </c>
      <c r="T1889" s="47" t="str">
        <f>IFERROR(__xludf.DUMMYFUNCTION("iferror(split(A1889,"","",TRUE,TRUE),"""")"),"")</f>
        <v/>
      </c>
      <c r="U1889" s="47"/>
      <c r="V1889" s="47"/>
      <c r="W1889" s="47"/>
      <c r="X1889" s="46" t="str">
        <f>IFERROR(__xludf.DUMMYFUNCTION("if(T1889="""","""",if($S1889,""Not aligned w/ a specific learning goal."",T1889&amp;"": ""&amp;vlookup(to_text(T1889),'1.Learning-Goals'!$A$3:$B$100,2,FALSE)))"),"")</f>
        <v/>
      </c>
      <c r="Y1889" s="46" t="str">
        <f>IFERROR(__xludf.DUMMYFUNCTION("if(U1889="""","""",if($S1889,""Not aligned w/ a specific learning goal."",U1889&amp;"": ""&amp;vlookup(to_text(U1889),'1.Learning-Goals'!$A$3:$B$100,2,FALSE)))"),"")</f>
        <v/>
      </c>
      <c r="Z1889" s="46" t="str">
        <f>IFERROR(__xludf.DUMMYFUNCTION("if(V1889="""","""",if($S1889,""Not aligned w/ a specific learning goal."",V1889&amp;"": ""&amp;vlookup(to_text(V1889),'1.Learning-Goals'!$A$3:$B$100,2,FALSE)))"),"")</f>
        <v/>
      </c>
      <c r="AA1889" s="46" t="str">
        <f>IFERROR(__xludf.DUMMYFUNCTION("if(W1889="""","""",if($S1889,""Not aligned w/ a specific learning goal."",W1889&amp;"": ""&amp;vlookup(to_text(W1889),'1.Learning-Goals'!$A$3:$B$100,2,FALSE)))"),"")</f>
        <v/>
      </c>
      <c r="AB1889" s="48"/>
      <c r="AC1889" s="48"/>
      <c r="AD1889" s="48"/>
      <c r="AE1889" s="48"/>
      <c r="AF1889" s="48"/>
      <c r="AG1889" s="48"/>
      <c r="AH1889" s="48"/>
      <c r="AI1889" s="48"/>
    </row>
    <row r="1890" ht="15.75" customHeight="1">
      <c r="A1890" s="41"/>
      <c r="B1890" s="42" t="str">
        <f t="shared" si="1"/>
        <v/>
      </c>
      <c r="C1890" s="52"/>
      <c r="D1890" s="53"/>
      <c r="E1890" s="53"/>
      <c r="F1890" s="52"/>
      <c r="G1890" s="53"/>
      <c r="H1890" s="54"/>
      <c r="I1890" s="53"/>
      <c r="J1890" s="53"/>
      <c r="K1890" s="53"/>
      <c r="L1890" s="53"/>
      <c r="M1890" s="53"/>
      <c r="N1890" s="53"/>
      <c r="O1890" s="52"/>
      <c r="P1890" s="52"/>
      <c r="Q1890" s="52"/>
      <c r="R1890" s="46" t="str">
        <f>IFERROR(__xludf.DUMMYFUNCTION("if(isblank($A1890),"""",REGEXREPLACE($A1890,   "",?(\d),?"",  ""$1""&amp;""-""&amp;$H1890))"),"")</f>
        <v/>
      </c>
      <c r="S1890" s="47" t="b">
        <f t="shared" si="2"/>
        <v>0</v>
      </c>
      <c r="T1890" s="47" t="str">
        <f>IFERROR(__xludf.DUMMYFUNCTION("iferror(split(A1890,"","",TRUE,TRUE),"""")"),"")</f>
        <v/>
      </c>
      <c r="U1890" s="47"/>
      <c r="V1890" s="47"/>
      <c r="W1890" s="47"/>
      <c r="X1890" s="46" t="str">
        <f>IFERROR(__xludf.DUMMYFUNCTION("if(T1890="""","""",if($S1890,""Not aligned w/ a specific learning goal."",T1890&amp;"": ""&amp;vlookup(to_text(T1890),'1.Learning-Goals'!$A$3:$B$100,2,FALSE)))"),"")</f>
        <v/>
      </c>
      <c r="Y1890" s="46" t="str">
        <f>IFERROR(__xludf.DUMMYFUNCTION("if(U1890="""","""",if($S1890,""Not aligned w/ a specific learning goal."",U1890&amp;"": ""&amp;vlookup(to_text(U1890),'1.Learning-Goals'!$A$3:$B$100,2,FALSE)))"),"")</f>
        <v/>
      </c>
      <c r="Z1890" s="46" t="str">
        <f>IFERROR(__xludf.DUMMYFUNCTION("if(V1890="""","""",if($S1890,""Not aligned w/ a specific learning goal."",V1890&amp;"": ""&amp;vlookup(to_text(V1890),'1.Learning-Goals'!$A$3:$B$100,2,FALSE)))"),"")</f>
        <v/>
      </c>
      <c r="AA1890" s="46" t="str">
        <f>IFERROR(__xludf.DUMMYFUNCTION("if(W1890="""","""",if($S1890,""Not aligned w/ a specific learning goal."",W1890&amp;"": ""&amp;vlookup(to_text(W1890),'1.Learning-Goals'!$A$3:$B$100,2,FALSE)))"),"")</f>
        <v/>
      </c>
      <c r="AB1890" s="48"/>
      <c r="AC1890" s="48"/>
      <c r="AD1890" s="48"/>
      <c r="AE1890" s="48"/>
      <c r="AF1890" s="48"/>
      <c r="AG1890" s="48"/>
      <c r="AH1890" s="48"/>
      <c r="AI1890" s="48"/>
    </row>
    <row r="1891" ht="15.75" customHeight="1">
      <c r="A1891" s="41"/>
      <c r="B1891" s="42" t="str">
        <f t="shared" si="1"/>
        <v/>
      </c>
      <c r="C1891" s="52"/>
      <c r="D1891" s="53"/>
      <c r="E1891" s="53"/>
      <c r="F1891" s="52"/>
      <c r="G1891" s="53"/>
      <c r="H1891" s="54"/>
      <c r="I1891" s="53"/>
      <c r="J1891" s="53"/>
      <c r="K1891" s="53"/>
      <c r="L1891" s="53"/>
      <c r="M1891" s="53"/>
      <c r="N1891" s="53"/>
      <c r="O1891" s="52"/>
      <c r="P1891" s="52"/>
      <c r="Q1891" s="52"/>
      <c r="R1891" s="46" t="str">
        <f>IFERROR(__xludf.DUMMYFUNCTION("if(isblank($A1891),"""",REGEXREPLACE($A1891,   "",?(\d),?"",  ""$1""&amp;""-""&amp;$H1891))"),"")</f>
        <v/>
      </c>
      <c r="S1891" s="47" t="b">
        <f t="shared" si="2"/>
        <v>0</v>
      </c>
      <c r="T1891" s="47" t="str">
        <f>IFERROR(__xludf.DUMMYFUNCTION("iferror(split(A1891,"","",TRUE,TRUE),"""")"),"")</f>
        <v/>
      </c>
      <c r="U1891" s="47"/>
      <c r="V1891" s="47"/>
      <c r="W1891" s="47"/>
      <c r="X1891" s="46" t="str">
        <f>IFERROR(__xludf.DUMMYFUNCTION("if(T1891="""","""",if($S1891,""Not aligned w/ a specific learning goal."",T1891&amp;"": ""&amp;vlookup(to_text(T1891),'1.Learning-Goals'!$A$3:$B$100,2,FALSE)))"),"")</f>
        <v/>
      </c>
      <c r="Y1891" s="46" t="str">
        <f>IFERROR(__xludf.DUMMYFUNCTION("if(U1891="""","""",if($S1891,""Not aligned w/ a specific learning goal."",U1891&amp;"": ""&amp;vlookup(to_text(U1891),'1.Learning-Goals'!$A$3:$B$100,2,FALSE)))"),"")</f>
        <v/>
      </c>
      <c r="Z1891" s="46" t="str">
        <f>IFERROR(__xludf.DUMMYFUNCTION("if(V1891="""","""",if($S1891,""Not aligned w/ a specific learning goal."",V1891&amp;"": ""&amp;vlookup(to_text(V1891),'1.Learning-Goals'!$A$3:$B$100,2,FALSE)))"),"")</f>
        <v/>
      </c>
      <c r="AA1891" s="46" t="str">
        <f>IFERROR(__xludf.DUMMYFUNCTION("if(W1891="""","""",if($S1891,""Not aligned w/ a specific learning goal."",W1891&amp;"": ""&amp;vlookup(to_text(W1891),'1.Learning-Goals'!$A$3:$B$100,2,FALSE)))"),"")</f>
        <v/>
      </c>
      <c r="AB1891" s="48"/>
      <c r="AC1891" s="48"/>
      <c r="AD1891" s="48"/>
      <c r="AE1891" s="48"/>
      <c r="AF1891" s="48"/>
      <c r="AG1891" s="48"/>
      <c r="AH1891" s="48"/>
      <c r="AI1891" s="48"/>
    </row>
    <row r="1892" ht="15.75" customHeight="1">
      <c r="A1892" s="41"/>
      <c r="B1892" s="42" t="str">
        <f t="shared" si="1"/>
        <v/>
      </c>
      <c r="C1892" s="52"/>
      <c r="D1892" s="53"/>
      <c r="E1892" s="53"/>
      <c r="F1892" s="52"/>
      <c r="G1892" s="53"/>
      <c r="H1892" s="54"/>
      <c r="I1892" s="53"/>
      <c r="J1892" s="53"/>
      <c r="K1892" s="53"/>
      <c r="L1892" s="53"/>
      <c r="M1892" s="53"/>
      <c r="N1892" s="53"/>
      <c r="O1892" s="52"/>
      <c r="P1892" s="52"/>
      <c r="Q1892" s="52"/>
      <c r="R1892" s="46" t="str">
        <f>IFERROR(__xludf.DUMMYFUNCTION("if(isblank($A1892),"""",REGEXREPLACE($A1892,   "",?(\d),?"",  ""$1""&amp;""-""&amp;$H1892))"),"")</f>
        <v/>
      </c>
      <c r="S1892" s="47" t="b">
        <f t="shared" si="2"/>
        <v>0</v>
      </c>
      <c r="T1892" s="47" t="str">
        <f>IFERROR(__xludf.DUMMYFUNCTION("iferror(split(A1892,"","",TRUE,TRUE),"""")"),"")</f>
        <v/>
      </c>
      <c r="U1892" s="47"/>
      <c r="V1892" s="47"/>
      <c r="W1892" s="47"/>
      <c r="X1892" s="46" t="str">
        <f>IFERROR(__xludf.DUMMYFUNCTION("if(T1892="""","""",if($S1892,""Not aligned w/ a specific learning goal."",T1892&amp;"": ""&amp;vlookup(to_text(T1892),'1.Learning-Goals'!$A$3:$B$100,2,FALSE)))"),"")</f>
        <v/>
      </c>
      <c r="Y1892" s="46" t="str">
        <f>IFERROR(__xludf.DUMMYFUNCTION("if(U1892="""","""",if($S1892,""Not aligned w/ a specific learning goal."",U1892&amp;"": ""&amp;vlookup(to_text(U1892),'1.Learning-Goals'!$A$3:$B$100,2,FALSE)))"),"")</f>
        <v/>
      </c>
      <c r="Z1892" s="46" t="str">
        <f>IFERROR(__xludf.DUMMYFUNCTION("if(V1892="""","""",if($S1892,""Not aligned w/ a specific learning goal."",V1892&amp;"": ""&amp;vlookup(to_text(V1892),'1.Learning-Goals'!$A$3:$B$100,2,FALSE)))"),"")</f>
        <v/>
      </c>
      <c r="AA1892" s="46" t="str">
        <f>IFERROR(__xludf.DUMMYFUNCTION("if(W1892="""","""",if($S1892,""Not aligned w/ a specific learning goal."",W1892&amp;"": ""&amp;vlookup(to_text(W1892),'1.Learning-Goals'!$A$3:$B$100,2,FALSE)))"),"")</f>
        <v/>
      </c>
      <c r="AB1892" s="48"/>
      <c r="AC1892" s="48"/>
      <c r="AD1892" s="48"/>
      <c r="AE1892" s="48"/>
      <c r="AF1892" s="48"/>
      <c r="AG1892" s="48"/>
      <c r="AH1892" s="48"/>
      <c r="AI1892" s="48"/>
    </row>
    <row r="1893" ht="15.75" customHeight="1">
      <c r="A1893" s="41"/>
      <c r="B1893" s="42" t="str">
        <f t="shared" si="1"/>
        <v/>
      </c>
      <c r="C1893" s="52"/>
      <c r="D1893" s="53"/>
      <c r="E1893" s="53"/>
      <c r="F1893" s="52"/>
      <c r="G1893" s="53"/>
      <c r="H1893" s="54"/>
      <c r="I1893" s="53"/>
      <c r="J1893" s="53"/>
      <c r="K1893" s="53"/>
      <c r="L1893" s="53"/>
      <c r="M1893" s="53"/>
      <c r="N1893" s="53"/>
      <c r="O1893" s="52"/>
      <c r="P1893" s="52"/>
      <c r="Q1893" s="52"/>
      <c r="R1893" s="46" t="str">
        <f>IFERROR(__xludf.DUMMYFUNCTION("if(isblank($A1893),"""",REGEXREPLACE($A1893,   "",?(\d),?"",  ""$1""&amp;""-""&amp;$H1893))"),"")</f>
        <v/>
      </c>
      <c r="S1893" s="47" t="b">
        <f t="shared" si="2"/>
        <v>0</v>
      </c>
      <c r="T1893" s="47" t="str">
        <f>IFERROR(__xludf.DUMMYFUNCTION("iferror(split(A1893,"","",TRUE,TRUE),"""")"),"")</f>
        <v/>
      </c>
      <c r="U1893" s="47"/>
      <c r="V1893" s="47"/>
      <c r="W1893" s="47"/>
      <c r="X1893" s="46" t="str">
        <f>IFERROR(__xludf.DUMMYFUNCTION("if(T1893="""","""",if($S1893,""Not aligned w/ a specific learning goal."",T1893&amp;"": ""&amp;vlookup(to_text(T1893),'1.Learning-Goals'!$A$3:$B$100,2,FALSE)))"),"")</f>
        <v/>
      </c>
      <c r="Y1893" s="46" t="str">
        <f>IFERROR(__xludf.DUMMYFUNCTION("if(U1893="""","""",if($S1893,""Not aligned w/ a specific learning goal."",U1893&amp;"": ""&amp;vlookup(to_text(U1893),'1.Learning-Goals'!$A$3:$B$100,2,FALSE)))"),"")</f>
        <v/>
      </c>
      <c r="Z1893" s="46" t="str">
        <f>IFERROR(__xludf.DUMMYFUNCTION("if(V1893="""","""",if($S1893,""Not aligned w/ a specific learning goal."",V1893&amp;"": ""&amp;vlookup(to_text(V1893),'1.Learning-Goals'!$A$3:$B$100,2,FALSE)))"),"")</f>
        <v/>
      </c>
      <c r="AA1893" s="46" t="str">
        <f>IFERROR(__xludf.DUMMYFUNCTION("if(W1893="""","""",if($S1893,""Not aligned w/ a specific learning goal."",W1893&amp;"": ""&amp;vlookup(to_text(W1893),'1.Learning-Goals'!$A$3:$B$100,2,FALSE)))"),"")</f>
        <v/>
      </c>
      <c r="AB1893" s="48"/>
      <c r="AC1893" s="48"/>
      <c r="AD1893" s="48"/>
      <c r="AE1893" s="48"/>
      <c r="AF1893" s="48"/>
      <c r="AG1893" s="48"/>
      <c r="AH1893" s="48"/>
      <c r="AI1893" s="48"/>
    </row>
    <row r="1894" ht="15.75" customHeight="1">
      <c r="A1894" s="41"/>
      <c r="B1894" s="42" t="str">
        <f t="shared" si="1"/>
        <v/>
      </c>
      <c r="C1894" s="52"/>
      <c r="D1894" s="53"/>
      <c r="E1894" s="53"/>
      <c r="F1894" s="52"/>
      <c r="G1894" s="53"/>
      <c r="H1894" s="54"/>
      <c r="I1894" s="53"/>
      <c r="J1894" s="53"/>
      <c r="K1894" s="53"/>
      <c r="L1894" s="53"/>
      <c r="M1894" s="53"/>
      <c r="N1894" s="53"/>
      <c r="O1894" s="52"/>
      <c r="P1894" s="52"/>
      <c r="Q1894" s="52"/>
      <c r="R1894" s="46" t="str">
        <f>IFERROR(__xludf.DUMMYFUNCTION("if(isblank($A1894),"""",REGEXREPLACE($A1894,   "",?(\d),?"",  ""$1""&amp;""-""&amp;$H1894))"),"")</f>
        <v/>
      </c>
      <c r="S1894" s="47" t="b">
        <f t="shared" si="2"/>
        <v>0</v>
      </c>
      <c r="T1894" s="47" t="str">
        <f>IFERROR(__xludf.DUMMYFUNCTION("iferror(split(A1894,"","",TRUE,TRUE),"""")"),"")</f>
        <v/>
      </c>
      <c r="U1894" s="47"/>
      <c r="V1894" s="47"/>
      <c r="W1894" s="47"/>
      <c r="X1894" s="46" t="str">
        <f>IFERROR(__xludf.DUMMYFUNCTION("if(T1894="""","""",if($S1894,""Not aligned w/ a specific learning goal."",T1894&amp;"": ""&amp;vlookup(to_text(T1894),'1.Learning-Goals'!$A$3:$B$100,2,FALSE)))"),"")</f>
        <v/>
      </c>
      <c r="Y1894" s="46" t="str">
        <f>IFERROR(__xludf.DUMMYFUNCTION("if(U1894="""","""",if($S1894,""Not aligned w/ a specific learning goal."",U1894&amp;"": ""&amp;vlookup(to_text(U1894),'1.Learning-Goals'!$A$3:$B$100,2,FALSE)))"),"")</f>
        <v/>
      </c>
      <c r="Z1894" s="46" t="str">
        <f>IFERROR(__xludf.DUMMYFUNCTION("if(V1894="""","""",if($S1894,""Not aligned w/ a specific learning goal."",V1894&amp;"": ""&amp;vlookup(to_text(V1894),'1.Learning-Goals'!$A$3:$B$100,2,FALSE)))"),"")</f>
        <v/>
      </c>
      <c r="AA1894" s="46" t="str">
        <f>IFERROR(__xludf.DUMMYFUNCTION("if(W1894="""","""",if($S1894,""Not aligned w/ a specific learning goal."",W1894&amp;"": ""&amp;vlookup(to_text(W1894),'1.Learning-Goals'!$A$3:$B$100,2,FALSE)))"),"")</f>
        <v/>
      </c>
      <c r="AB1894" s="48"/>
      <c r="AC1894" s="48"/>
      <c r="AD1894" s="48"/>
      <c r="AE1894" s="48"/>
      <c r="AF1894" s="48"/>
      <c r="AG1894" s="48"/>
      <c r="AH1894" s="48"/>
      <c r="AI1894" s="48"/>
    </row>
    <row r="1895" ht="15.75" customHeight="1">
      <c r="A1895" s="41"/>
      <c r="B1895" s="42" t="str">
        <f t="shared" si="1"/>
        <v/>
      </c>
      <c r="C1895" s="52"/>
      <c r="D1895" s="53"/>
      <c r="E1895" s="53"/>
      <c r="F1895" s="52"/>
      <c r="G1895" s="53"/>
      <c r="H1895" s="54"/>
      <c r="I1895" s="53"/>
      <c r="J1895" s="53"/>
      <c r="K1895" s="53"/>
      <c r="L1895" s="53"/>
      <c r="M1895" s="53"/>
      <c r="N1895" s="53"/>
      <c r="O1895" s="52"/>
      <c r="P1895" s="52"/>
      <c r="Q1895" s="52"/>
      <c r="R1895" s="46" t="str">
        <f>IFERROR(__xludf.DUMMYFUNCTION("if(isblank($A1895),"""",REGEXREPLACE($A1895,   "",?(\d),?"",  ""$1""&amp;""-""&amp;$H1895))"),"")</f>
        <v/>
      </c>
      <c r="S1895" s="47" t="b">
        <f t="shared" si="2"/>
        <v>0</v>
      </c>
      <c r="T1895" s="47" t="str">
        <f>IFERROR(__xludf.DUMMYFUNCTION("iferror(split(A1895,"","",TRUE,TRUE),"""")"),"")</f>
        <v/>
      </c>
      <c r="U1895" s="47"/>
      <c r="V1895" s="47"/>
      <c r="W1895" s="47"/>
      <c r="X1895" s="46" t="str">
        <f>IFERROR(__xludf.DUMMYFUNCTION("if(T1895="""","""",if($S1895,""Not aligned w/ a specific learning goal."",T1895&amp;"": ""&amp;vlookup(to_text(T1895),'1.Learning-Goals'!$A$3:$B$100,2,FALSE)))"),"")</f>
        <v/>
      </c>
      <c r="Y1895" s="46" t="str">
        <f>IFERROR(__xludf.DUMMYFUNCTION("if(U1895="""","""",if($S1895,""Not aligned w/ a specific learning goal."",U1895&amp;"": ""&amp;vlookup(to_text(U1895),'1.Learning-Goals'!$A$3:$B$100,2,FALSE)))"),"")</f>
        <v/>
      </c>
      <c r="Z1895" s="46" t="str">
        <f>IFERROR(__xludf.DUMMYFUNCTION("if(V1895="""","""",if($S1895,""Not aligned w/ a specific learning goal."",V1895&amp;"": ""&amp;vlookup(to_text(V1895),'1.Learning-Goals'!$A$3:$B$100,2,FALSE)))"),"")</f>
        <v/>
      </c>
      <c r="AA1895" s="46" t="str">
        <f>IFERROR(__xludf.DUMMYFUNCTION("if(W1895="""","""",if($S1895,""Not aligned w/ a specific learning goal."",W1895&amp;"": ""&amp;vlookup(to_text(W1895),'1.Learning-Goals'!$A$3:$B$100,2,FALSE)))"),"")</f>
        <v/>
      </c>
      <c r="AB1895" s="48"/>
      <c r="AC1895" s="48"/>
      <c r="AD1895" s="48"/>
      <c r="AE1895" s="48"/>
      <c r="AF1895" s="48"/>
      <c r="AG1895" s="48"/>
      <c r="AH1895" s="48"/>
      <c r="AI1895" s="48"/>
    </row>
    <row r="1896" ht="15.75" customHeight="1">
      <c r="A1896" s="41"/>
      <c r="B1896" s="42" t="str">
        <f t="shared" si="1"/>
        <v/>
      </c>
      <c r="C1896" s="52"/>
      <c r="D1896" s="53"/>
      <c r="E1896" s="53"/>
      <c r="F1896" s="52"/>
      <c r="G1896" s="53"/>
      <c r="H1896" s="54"/>
      <c r="I1896" s="53"/>
      <c r="J1896" s="53"/>
      <c r="K1896" s="53"/>
      <c r="L1896" s="53"/>
      <c r="M1896" s="53"/>
      <c r="N1896" s="53"/>
      <c r="O1896" s="52"/>
      <c r="P1896" s="52"/>
      <c r="Q1896" s="52"/>
      <c r="R1896" s="46" t="str">
        <f>IFERROR(__xludf.DUMMYFUNCTION("if(isblank($A1896),"""",REGEXREPLACE($A1896,   "",?(\d),?"",  ""$1""&amp;""-""&amp;$H1896))"),"")</f>
        <v/>
      </c>
      <c r="S1896" s="47" t="b">
        <f t="shared" si="2"/>
        <v>0</v>
      </c>
      <c r="T1896" s="47" t="str">
        <f>IFERROR(__xludf.DUMMYFUNCTION("iferror(split(A1896,"","",TRUE,TRUE),"""")"),"")</f>
        <v/>
      </c>
      <c r="U1896" s="47"/>
      <c r="V1896" s="47"/>
      <c r="W1896" s="47"/>
      <c r="X1896" s="46" t="str">
        <f>IFERROR(__xludf.DUMMYFUNCTION("if(T1896="""","""",if($S1896,""Not aligned w/ a specific learning goal."",T1896&amp;"": ""&amp;vlookup(to_text(T1896),'1.Learning-Goals'!$A$3:$B$100,2,FALSE)))"),"")</f>
        <v/>
      </c>
      <c r="Y1896" s="46" t="str">
        <f>IFERROR(__xludf.DUMMYFUNCTION("if(U1896="""","""",if($S1896,""Not aligned w/ a specific learning goal."",U1896&amp;"": ""&amp;vlookup(to_text(U1896),'1.Learning-Goals'!$A$3:$B$100,2,FALSE)))"),"")</f>
        <v/>
      </c>
      <c r="Z1896" s="46" t="str">
        <f>IFERROR(__xludf.DUMMYFUNCTION("if(V1896="""","""",if($S1896,""Not aligned w/ a specific learning goal."",V1896&amp;"": ""&amp;vlookup(to_text(V1896),'1.Learning-Goals'!$A$3:$B$100,2,FALSE)))"),"")</f>
        <v/>
      </c>
      <c r="AA1896" s="46" t="str">
        <f>IFERROR(__xludf.DUMMYFUNCTION("if(W1896="""","""",if($S1896,""Not aligned w/ a specific learning goal."",W1896&amp;"": ""&amp;vlookup(to_text(W1896),'1.Learning-Goals'!$A$3:$B$100,2,FALSE)))"),"")</f>
        <v/>
      </c>
      <c r="AB1896" s="48"/>
      <c r="AC1896" s="48"/>
      <c r="AD1896" s="48"/>
      <c r="AE1896" s="48"/>
      <c r="AF1896" s="48"/>
      <c r="AG1896" s="48"/>
      <c r="AH1896" s="48"/>
      <c r="AI1896" s="48"/>
    </row>
    <row r="1897" ht="15.75" customHeight="1">
      <c r="A1897" s="41"/>
      <c r="B1897" s="42" t="str">
        <f t="shared" si="1"/>
        <v/>
      </c>
      <c r="C1897" s="52"/>
      <c r="D1897" s="53"/>
      <c r="E1897" s="53"/>
      <c r="F1897" s="52"/>
      <c r="G1897" s="53"/>
      <c r="H1897" s="54"/>
      <c r="I1897" s="53"/>
      <c r="J1897" s="53"/>
      <c r="K1897" s="53"/>
      <c r="L1897" s="53"/>
      <c r="M1897" s="53"/>
      <c r="N1897" s="53"/>
      <c r="O1897" s="52"/>
      <c r="P1897" s="52"/>
      <c r="Q1897" s="52"/>
      <c r="R1897" s="46" t="str">
        <f>IFERROR(__xludf.DUMMYFUNCTION("if(isblank($A1897),"""",REGEXREPLACE($A1897,   "",?(\d),?"",  ""$1""&amp;""-""&amp;$H1897))"),"")</f>
        <v/>
      </c>
      <c r="S1897" s="47" t="b">
        <f t="shared" si="2"/>
        <v>0</v>
      </c>
      <c r="T1897" s="47" t="str">
        <f>IFERROR(__xludf.DUMMYFUNCTION("iferror(split(A1897,"","",TRUE,TRUE),"""")"),"")</f>
        <v/>
      </c>
      <c r="U1897" s="47"/>
      <c r="V1897" s="47"/>
      <c r="W1897" s="47"/>
      <c r="X1897" s="46" t="str">
        <f>IFERROR(__xludf.DUMMYFUNCTION("if(T1897="""","""",if($S1897,""Not aligned w/ a specific learning goal."",T1897&amp;"": ""&amp;vlookup(to_text(T1897),'1.Learning-Goals'!$A$3:$B$100,2,FALSE)))"),"")</f>
        <v/>
      </c>
      <c r="Y1897" s="46" t="str">
        <f>IFERROR(__xludf.DUMMYFUNCTION("if(U1897="""","""",if($S1897,""Not aligned w/ a specific learning goal."",U1897&amp;"": ""&amp;vlookup(to_text(U1897),'1.Learning-Goals'!$A$3:$B$100,2,FALSE)))"),"")</f>
        <v/>
      </c>
      <c r="Z1897" s="46" t="str">
        <f>IFERROR(__xludf.DUMMYFUNCTION("if(V1897="""","""",if($S1897,""Not aligned w/ a specific learning goal."",V1897&amp;"": ""&amp;vlookup(to_text(V1897),'1.Learning-Goals'!$A$3:$B$100,2,FALSE)))"),"")</f>
        <v/>
      </c>
      <c r="AA1897" s="46" t="str">
        <f>IFERROR(__xludf.DUMMYFUNCTION("if(W1897="""","""",if($S1897,""Not aligned w/ a specific learning goal."",W1897&amp;"": ""&amp;vlookup(to_text(W1897),'1.Learning-Goals'!$A$3:$B$100,2,FALSE)))"),"")</f>
        <v/>
      </c>
      <c r="AB1897" s="48"/>
      <c r="AC1897" s="48"/>
      <c r="AD1897" s="48"/>
      <c r="AE1897" s="48"/>
      <c r="AF1897" s="48"/>
      <c r="AG1897" s="48"/>
      <c r="AH1897" s="48"/>
      <c r="AI1897" s="48"/>
    </row>
    <row r="1898" ht="15.75" customHeight="1">
      <c r="A1898" s="41"/>
      <c r="B1898" s="42" t="str">
        <f t="shared" si="1"/>
        <v/>
      </c>
      <c r="C1898" s="52"/>
      <c r="D1898" s="53"/>
      <c r="E1898" s="53"/>
      <c r="F1898" s="52"/>
      <c r="G1898" s="53"/>
      <c r="H1898" s="54"/>
      <c r="I1898" s="53"/>
      <c r="J1898" s="53"/>
      <c r="K1898" s="53"/>
      <c r="L1898" s="53"/>
      <c r="M1898" s="53"/>
      <c r="N1898" s="53"/>
      <c r="O1898" s="52"/>
      <c r="P1898" s="52"/>
      <c r="Q1898" s="52"/>
      <c r="R1898" s="46" t="str">
        <f>IFERROR(__xludf.DUMMYFUNCTION("if(isblank($A1898),"""",REGEXREPLACE($A1898,   "",?(\d),?"",  ""$1""&amp;""-""&amp;$H1898))"),"")</f>
        <v/>
      </c>
      <c r="S1898" s="47" t="b">
        <f t="shared" si="2"/>
        <v>0</v>
      </c>
      <c r="T1898" s="47" t="str">
        <f>IFERROR(__xludf.DUMMYFUNCTION("iferror(split(A1898,"","",TRUE,TRUE),"""")"),"")</f>
        <v/>
      </c>
      <c r="U1898" s="47"/>
      <c r="V1898" s="47"/>
      <c r="W1898" s="47"/>
      <c r="X1898" s="46" t="str">
        <f>IFERROR(__xludf.DUMMYFUNCTION("if(T1898="""","""",if($S1898,""Not aligned w/ a specific learning goal."",T1898&amp;"": ""&amp;vlookup(to_text(T1898),'1.Learning-Goals'!$A$3:$B$100,2,FALSE)))"),"")</f>
        <v/>
      </c>
      <c r="Y1898" s="46" t="str">
        <f>IFERROR(__xludf.DUMMYFUNCTION("if(U1898="""","""",if($S1898,""Not aligned w/ a specific learning goal."",U1898&amp;"": ""&amp;vlookup(to_text(U1898),'1.Learning-Goals'!$A$3:$B$100,2,FALSE)))"),"")</f>
        <v/>
      </c>
      <c r="Z1898" s="46" t="str">
        <f>IFERROR(__xludf.DUMMYFUNCTION("if(V1898="""","""",if($S1898,""Not aligned w/ a specific learning goal."",V1898&amp;"": ""&amp;vlookup(to_text(V1898),'1.Learning-Goals'!$A$3:$B$100,2,FALSE)))"),"")</f>
        <v/>
      </c>
      <c r="AA1898" s="46" t="str">
        <f>IFERROR(__xludf.DUMMYFUNCTION("if(W1898="""","""",if($S1898,""Not aligned w/ a specific learning goal."",W1898&amp;"": ""&amp;vlookup(to_text(W1898),'1.Learning-Goals'!$A$3:$B$100,2,FALSE)))"),"")</f>
        <v/>
      </c>
      <c r="AB1898" s="48"/>
      <c r="AC1898" s="48"/>
      <c r="AD1898" s="48"/>
      <c r="AE1898" s="48"/>
      <c r="AF1898" s="48"/>
      <c r="AG1898" s="48"/>
      <c r="AH1898" s="48"/>
      <c r="AI1898" s="48"/>
    </row>
    <row r="1899" ht="15.75" customHeight="1">
      <c r="A1899" s="41"/>
      <c r="B1899" s="42" t="str">
        <f t="shared" si="1"/>
        <v/>
      </c>
      <c r="C1899" s="52"/>
      <c r="D1899" s="53"/>
      <c r="E1899" s="53"/>
      <c r="F1899" s="52"/>
      <c r="G1899" s="53"/>
      <c r="H1899" s="54"/>
      <c r="I1899" s="53"/>
      <c r="J1899" s="53"/>
      <c r="K1899" s="53"/>
      <c r="L1899" s="53"/>
      <c r="M1899" s="53"/>
      <c r="N1899" s="53"/>
      <c r="O1899" s="52"/>
      <c r="P1899" s="52"/>
      <c r="Q1899" s="52"/>
      <c r="R1899" s="46" t="str">
        <f>IFERROR(__xludf.DUMMYFUNCTION("if(isblank($A1899),"""",REGEXREPLACE($A1899,   "",?(\d),?"",  ""$1""&amp;""-""&amp;$H1899))"),"")</f>
        <v/>
      </c>
      <c r="S1899" s="47" t="b">
        <f t="shared" si="2"/>
        <v>0</v>
      </c>
      <c r="T1899" s="47" t="str">
        <f>IFERROR(__xludf.DUMMYFUNCTION("iferror(split(A1899,"","",TRUE,TRUE),"""")"),"")</f>
        <v/>
      </c>
      <c r="U1899" s="47"/>
      <c r="V1899" s="47"/>
      <c r="W1899" s="47"/>
      <c r="X1899" s="46" t="str">
        <f>IFERROR(__xludf.DUMMYFUNCTION("if(T1899="""","""",if($S1899,""Not aligned w/ a specific learning goal."",T1899&amp;"": ""&amp;vlookup(to_text(T1899),'1.Learning-Goals'!$A$3:$B$100,2,FALSE)))"),"")</f>
        <v/>
      </c>
      <c r="Y1899" s="46" t="str">
        <f>IFERROR(__xludf.DUMMYFUNCTION("if(U1899="""","""",if($S1899,""Not aligned w/ a specific learning goal."",U1899&amp;"": ""&amp;vlookup(to_text(U1899),'1.Learning-Goals'!$A$3:$B$100,2,FALSE)))"),"")</f>
        <v/>
      </c>
      <c r="Z1899" s="46" t="str">
        <f>IFERROR(__xludf.DUMMYFUNCTION("if(V1899="""","""",if($S1899,""Not aligned w/ a specific learning goal."",V1899&amp;"": ""&amp;vlookup(to_text(V1899),'1.Learning-Goals'!$A$3:$B$100,2,FALSE)))"),"")</f>
        <v/>
      </c>
      <c r="AA1899" s="46" t="str">
        <f>IFERROR(__xludf.DUMMYFUNCTION("if(W1899="""","""",if($S1899,""Not aligned w/ a specific learning goal."",W1899&amp;"": ""&amp;vlookup(to_text(W1899),'1.Learning-Goals'!$A$3:$B$100,2,FALSE)))"),"")</f>
        <v/>
      </c>
      <c r="AB1899" s="48"/>
      <c r="AC1899" s="48"/>
      <c r="AD1899" s="48"/>
      <c r="AE1899" s="48"/>
      <c r="AF1899" s="48"/>
      <c r="AG1899" s="48"/>
      <c r="AH1899" s="48"/>
      <c r="AI1899" s="48"/>
    </row>
    <row r="1900" ht="15.75" customHeight="1">
      <c r="A1900" s="41"/>
      <c r="B1900" s="42" t="str">
        <f t="shared" si="1"/>
        <v/>
      </c>
      <c r="C1900" s="52"/>
      <c r="D1900" s="53"/>
      <c r="E1900" s="53"/>
      <c r="F1900" s="52"/>
      <c r="G1900" s="53"/>
      <c r="H1900" s="54"/>
      <c r="I1900" s="53"/>
      <c r="J1900" s="53"/>
      <c r="K1900" s="53"/>
      <c r="L1900" s="53"/>
      <c r="M1900" s="53"/>
      <c r="N1900" s="53"/>
      <c r="O1900" s="52"/>
      <c r="P1900" s="52"/>
      <c r="Q1900" s="52"/>
      <c r="R1900" s="46" t="str">
        <f>IFERROR(__xludf.DUMMYFUNCTION("if(isblank($A1900),"""",REGEXREPLACE($A1900,   "",?(\d),?"",  ""$1""&amp;""-""&amp;$H1900))"),"")</f>
        <v/>
      </c>
      <c r="S1900" s="47" t="b">
        <f t="shared" si="2"/>
        <v>0</v>
      </c>
      <c r="T1900" s="47" t="str">
        <f>IFERROR(__xludf.DUMMYFUNCTION("iferror(split(A1900,"","",TRUE,TRUE),"""")"),"")</f>
        <v/>
      </c>
      <c r="U1900" s="47"/>
      <c r="V1900" s="47"/>
      <c r="W1900" s="47"/>
      <c r="X1900" s="46" t="str">
        <f>IFERROR(__xludf.DUMMYFUNCTION("if(T1900="""","""",if($S1900,""Not aligned w/ a specific learning goal."",T1900&amp;"": ""&amp;vlookup(to_text(T1900),'1.Learning-Goals'!$A$3:$B$100,2,FALSE)))"),"")</f>
        <v/>
      </c>
      <c r="Y1900" s="46" t="str">
        <f>IFERROR(__xludf.DUMMYFUNCTION("if(U1900="""","""",if($S1900,""Not aligned w/ a specific learning goal."",U1900&amp;"": ""&amp;vlookup(to_text(U1900),'1.Learning-Goals'!$A$3:$B$100,2,FALSE)))"),"")</f>
        <v/>
      </c>
      <c r="Z1900" s="46" t="str">
        <f>IFERROR(__xludf.DUMMYFUNCTION("if(V1900="""","""",if($S1900,""Not aligned w/ a specific learning goal."",V1900&amp;"": ""&amp;vlookup(to_text(V1900),'1.Learning-Goals'!$A$3:$B$100,2,FALSE)))"),"")</f>
        <v/>
      </c>
      <c r="AA1900" s="46" t="str">
        <f>IFERROR(__xludf.DUMMYFUNCTION("if(W1900="""","""",if($S1900,""Not aligned w/ a specific learning goal."",W1900&amp;"": ""&amp;vlookup(to_text(W1900),'1.Learning-Goals'!$A$3:$B$100,2,FALSE)))"),"")</f>
        <v/>
      </c>
      <c r="AB1900" s="48"/>
      <c r="AC1900" s="48"/>
      <c r="AD1900" s="48"/>
      <c r="AE1900" s="48"/>
      <c r="AF1900" s="48"/>
      <c r="AG1900" s="48"/>
      <c r="AH1900" s="48"/>
      <c r="AI1900" s="48"/>
    </row>
    <row r="1901" ht="15.75" customHeight="1">
      <c r="A1901" s="41"/>
      <c r="B1901" s="42" t="str">
        <f t="shared" si="1"/>
        <v/>
      </c>
      <c r="C1901" s="52"/>
      <c r="D1901" s="53"/>
      <c r="E1901" s="53"/>
      <c r="F1901" s="52"/>
      <c r="G1901" s="53"/>
      <c r="H1901" s="54"/>
      <c r="I1901" s="53"/>
      <c r="J1901" s="53"/>
      <c r="K1901" s="53"/>
      <c r="L1901" s="53"/>
      <c r="M1901" s="53"/>
      <c r="N1901" s="53"/>
      <c r="O1901" s="52"/>
      <c r="P1901" s="52"/>
      <c r="Q1901" s="52"/>
      <c r="R1901" s="46" t="str">
        <f>IFERROR(__xludf.DUMMYFUNCTION("if(isblank($A1901),"""",REGEXREPLACE($A1901,   "",?(\d),?"",  ""$1""&amp;""-""&amp;$H1901))"),"")</f>
        <v/>
      </c>
      <c r="S1901" s="47" t="b">
        <f t="shared" si="2"/>
        <v>0</v>
      </c>
      <c r="T1901" s="47" t="str">
        <f>IFERROR(__xludf.DUMMYFUNCTION("iferror(split(A1901,"","",TRUE,TRUE),"""")"),"")</f>
        <v/>
      </c>
      <c r="U1901" s="47"/>
      <c r="V1901" s="47"/>
      <c r="W1901" s="47"/>
      <c r="X1901" s="46" t="str">
        <f>IFERROR(__xludf.DUMMYFUNCTION("if(T1901="""","""",if($S1901,""Not aligned w/ a specific learning goal."",T1901&amp;"": ""&amp;vlookup(to_text(T1901),'1.Learning-Goals'!$A$3:$B$100,2,FALSE)))"),"")</f>
        <v/>
      </c>
      <c r="Y1901" s="46" t="str">
        <f>IFERROR(__xludf.DUMMYFUNCTION("if(U1901="""","""",if($S1901,""Not aligned w/ a specific learning goal."",U1901&amp;"": ""&amp;vlookup(to_text(U1901),'1.Learning-Goals'!$A$3:$B$100,2,FALSE)))"),"")</f>
        <v/>
      </c>
      <c r="Z1901" s="46" t="str">
        <f>IFERROR(__xludf.DUMMYFUNCTION("if(V1901="""","""",if($S1901,""Not aligned w/ a specific learning goal."",V1901&amp;"": ""&amp;vlookup(to_text(V1901),'1.Learning-Goals'!$A$3:$B$100,2,FALSE)))"),"")</f>
        <v/>
      </c>
      <c r="AA1901" s="46" t="str">
        <f>IFERROR(__xludf.DUMMYFUNCTION("if(W1901="""","""",if($S1901,""Not aligned w/ a specific learning goal."",W1901&amp;"": ""&amp;vlookup(to_text(W1901),'1.Learning-Goals'!$A$3:$B$100,2,FALSE)))"),"")</f>
        <v/>
      </c>
      <c r="AB1901" s="48"/>
      <c r="AC1901" s="48"/>
      <c r="AD1901" s="48"/>
      <c r="AE1901" s="48"/>
      <c r="AF1901" s="48"/>
      <c r="AG1901" s="48"/>
      <c r="AH1901" s="48"/>
      <c r="AI1901" s="48"/>
    </row>
    <row r="1902" ht="15.75" customHeight="1">
      <c r="A1902" s="41"/>
      <c r="B1902" s="42" t="str">
        <f t="shared" si="1"/>
        <v/>
      </c>
      <c r="C1902" s="52"/>
      <c r="D1902" s="53"/>
      <c r="E1902" s="53"/>
      <c r="F1902" s="52"/>
      <c r="G1902" s="53"/>
      <c r="H1902" s="54"/>
      <c r="I1902" s="53"/>
      <c r="J1902" s="53"/>
      <c r="K1902" s="53"/>
      <c r="L1902" s="53"/>
      <c r="M1902" s="53"/>
      <c r="N1902" s="53"/>
      <c r="O1902" s="52"/>
      <c r="P1902" s="52"/>
      <c r="Q1902" s="52"/>
      <c r="R1902" s="46" t="str">
        <f>IFERROR(__xludf.DUMMYFUNCTION("if(isblank($A1902),"""",REGEXREPLACE($A1902,   "",?(\d),?"",  ""$1""&amp;""-""&amp;$H1902))"),"")</f>
        <v/>
      </c>
      <c r="S1902" s="47" t="b">
        <f t="shared" si="2"/>
        <v>0</v>
      </c>
      <c r="T1902" s="47" t="str">
        <f>IFERROR(__xludf.DUMMYFUNCTION("iferror(split(A1902,"","",TRUE,TRUE),"""")"),"")</f>
        <v/>
      </c>
      <c r="U1902" s="47"/>
      <c r="V1902" s="47"/>
      <c r="W1902" s="47"/>
      <c r="X1902" s="46" t="str">
        <f>IFERROR(__xludf.DUMMYFUNCTION("if(T1902="""","""",if($S1902,""Not aligned w/ a specific learning goal."",T1902&amp;"": ""&amp;vlookup(to_text(T1902),'1.Learning-Goals'!$A$3:$B$100,2,FALSE)))"),"")</f>
        <v/>
      </c>
      <c r="Y1902" s="46" t="str">
        <f>IFERROR(__xludf.DUMMYFUNCTION("if(U1902="""","""",if($S1902,""Not aligned w/ a specific learning goal."",U1902&amp;"": ""&amp;vlookup(to_text(U1902),'1.Learning-Goals'!$A$3:$B$100,2,FALSE)))"),"")</f>
        <v/>
      </c>
      <c r="Z1902" s="46" t="str">
        <f>IFERROR(__xludf.DUMMYFUNCTION("if(V1902="""","""",if($S1902,""Not aligned w/ a specific learning goal."",V1902&amp;"": ""&amp;vlookup(to_text(V1902),'1.Learning-Goals'!$A$3:$B$100,2,FALSE)))"),"")</f>
        <v/>
      </c>
      <c r="AA1902" s="46" t="str">
        <f>IFERROR(__xludf.DUMMYFUNCTION("if(W1902="""","""",if($S1902,""Not aligned w/ a specific learning goal."",W1902&amp;"": ""&amp;vlookup(to_text(W1902),'1.Learning-Goals'!$A$3:$B$100,2,FALSE)))"),"")</f>
        <v/>
      </c>
      <c r="AB1902" s="48"/>
      <c r="AC1902" s="48"/>
      <c r="AD1902" s="48"/>
      <c r="AE1902" s="48"/>
      <c r="AF1902" s="48"/>
      <c r="AG1902" s="48"/>
      <c r="AH1902" s="48"/>
      <c r="AI1902" s="48"/>
    </row>
    <row r="1903" ht="15.75" customHeight="1">
      <c r="A1903" s="41"/>
      <c r="B1903" s="42" t="str">
        <f t="shared" si="1"/>
        <v/>
      </c>
      <c r="C1903" s="52"/>
      <c r="D1903" s="53"/>
      <c r="E1903" s="53"/>
      <c r="F1903" s="52"/>
      <c r="G1903" s="53"/>
      <c r="H1903" s="54"/>
      <c r="I1903" s="53"/>
      <c r="J1903" s="53"/>
      <c r="K1903" s="53"/>
      <c r="L1903" s="53"/>
      <c r="M1903" s="53"/>
      <c r="N1903" s="53"/>
      <c r="O1903" s="52"/>
      <c r="P1903" s="52"/>
      <c r="Q1903" s="52"/>
      <c r="R1903" s="46" t="str">
        <f>IFERROR(__xludf.DUMMYFUNCTION("if(isblank($A1903),"""",REGEXREPLACE($A1903,   "",?(\d),?"",  ""$1""&amp;""-""&amp;$H1903))"),"")</f>
        <v/>
      </c>
      <c r="S1903" s="47" t="b">
        <f t="shared" si="2"/>
        <v>0</v>
      </c>
      <c r="T1903" s="47" t="str">
        <f>IFERROR(__xludf.DUMMYFUNCTION("iferror(split(A1903,"","",TRUE,TRUE),"""")"),"")</f>
        <v/>
      </c>
      <c r="U1903" s="47"/>
      <c r="V1903" s="47"/>
      <c r="W1903" s="47"/>
      <c r="X1903" s="46" t="str">
        <f>IFERROR(__xludf.DUMMYFUNCTION("if(T1903="""","""",if($S1903,""Not aligned w/ a specific learning goal."",T1903&amp;"": ""&amp;vlookup(to_text(T1903),'1.Learning-Goals'!$A$3:$B$100,2,FALSE)))"),"")</f>
        <v/>
      </c>
      <c r="Y1903" s="46" t="str">
        <f>IFERROR(__xludf.DUMMYFUNCTION("if(U1903="""","""",if($S1903,""Not aligned w/ a specific learning goal."",U1903&amp;"": ""&amp;vlookup(to_text(U1903),'1.Learning-Goals'!$A$3:$B$100,2,FALSE)))"),"")</f>
        <v/>
      </c>
      <c r="Z1903" s="46" t="str">
        <f>IFERROR(__xludf.DUMMYFUNCTION("if(V1903="""","""",if($S1903,""Not aligned w/ a specific learning goal."",V1903&amp;"": ""&amp;vlookup(to_text(V1903),'1.Learning-Goals'!$A$3:$B$100,2,FALSE)))"),"")</f>
        <v/>
      </c>
      <c r="AA1903" s="46" t="str">
        <f>IFERROR(__xludf.DUMMYFUNCTION("if(W1903="""","""",if($S1903,""Not aligned w/ a specific learning goal."",W1903&amp;"": ""&amp;vlookup(to_text(W1903),'1.Learning-Goals'!$A$3:$B$100,2,FALSE)))"),"")</f>
        <v/>
      </c>
      <c r="AB1903" s="48"/>
      <c r="AC1903" s="48"/>
      <c r="AD1903" s="48"/>
      <c r="AE1903" s="48"/>
      <c r="AF1903" s="48"/>
      <c r="AG1903" s="48"/>
      <c r="AH1903" s="48"/>
      <c r="AI1903" s="48"/>
    </row>
    <row r="1904" ht="15.75" customHeight="1">
      <c r="A1904" s="41"/>
      <c r="B1904" s="42" t="str">
        <f t="shared" si="1"/>
        <v/>
      </c>
      <c r="C1904" s="52"/>
      <c r="D1904" s="53"/>
      <c r="E1904" s="53"/>
      <c r="F1904" s="52"/>
      <c r="G1904" s="53"/>
      <c r="H1904" s="54"/>
      <c r="I1904" s="53"/>
      <c r="J1904" s="53"/>
      <c r="K1904" s="53"/>
      <c r="L1904" s="53"/>
      <c r="M1904" s="53"/>
      <c r="N1904" s="53"/>
      <c r="O1904" s="52"/>
      <c r="P1904" s="52"/>
      <c r="Q1904" s="52"/>
      <c r="R1904" s="46" t="str">
        <f>IFERROR(__xludf.DUMMYFUNCTION("if(isblank($A1904),"""",REGEXREPLACE($A1904,   "",?(\d),?"",  ""$1""&amp;""-""&amp;$H1904))"),"")</f>
        <v/>
      </c>
      <c r="S1904" s="47" t="b">
        <f t="shared" si="2"/>
        <v>0</v>
      </c>
      <c r="T1904" s="47" t="str">
        <f>IFERROR(__xludf.DUMMYFUNCTION("iferror(split(A1904,"","",TRUE,TRUE),"""")"),"")</f>
        <v/>
      </c>
      <c r="U1904" s="47"/>
      <c r="V1904" s="47"/>
      <c r="W1904" s="47"/>
      <c r="X1904" s="46" t="str">
        <f>IFERROR(__xludf.DUMMYFUNCTION("if(T1904="""","""",if($S1904,""Not aligned w/ a specific learning goal."",T1904&amp;"": ""&amp;vlookup(to_text(T1904),'1.Learning-Goals'!$A$3:$B$100,2,FALSE)))"),"")</f>
        <v/>
      </c>
      <c r="Y1904" s="46" t="str">
        <f>IFERROR(__xludf.DUMMYFUNCTION("if(U1904="""","""",if($S1904,""Not aligned w/ a specific learning goal."",U1904&amp;"": ""&amp;vlookup(to_text(U1904),'1.Learning-Goals'!$A$3:$B$100,2,FALSE)))"),"")</f>
        <v/>
      </c>
      <c r="Z1904" s="46" t="str">
        <f>IFERROR(__xludf.DUMMYFUNCTION("if(V1904="""","""",if($S1904,""Not aligned w/ a specific learning goal."",V1904&amp;"": ""&amp;vlookup(to_text(V1904),'1.Learning-Goals'!$A$3:$B$100,2,FALSE)))"),"")</f>
        <v/>
      </c>
      <c r="AA1904" s="46" t="str">
        <f>IFERROR(__xludf.DUMMYFUNCTION("if(W1904="""","""",if($S1904,""Not aligned w/ a specific learning goal."",W1904&amp;"": ""&amp;vlookup(to_text(W1904),'1.Learning-Goals'!$A$3:$B$100,2,FALSE)))"),"")</f>
        <v/>
      </c>
      <c r="AB1904" s="48"/>
      <c r="AC1904" s="48"/>
      <c r="AD1904" s="48"/>
      <c r="AE1904" s="48"/>
      <c r="AF1904" s="48"/>
      <c r="AG1904" s="48"/>
      <c r="AH1904" s="48"/>
      <c r="AI1904" s="48"/>
    </row>
    <row r="1905" ht="15.75" customHeight="1">
      <c r="A1905" s="41"/>
      <c r="B1905" s="42" t="str">
        <f t="shared" si="1"/>
        <v/>
      </c>
      <c r="C1905" s="52"/>
      <c r="D1905" s="53"/>
      <c r="E1905" s="53"/>
      <c r="F1905" s="52"/>
      <c r="G1905" s="53"/>
      <c r="H1905" s="54"/>
      <c r="I1905" s="53"/>
      <c r="J1905" s="53"/>
      <c r="K1905" s="53"/>
      <c r="L1905" s="53"/>
      <c r="M1905" s="53"/>
      <c r="N1905" s="53"/>
      <c r="O1905" s="52"/>
      <c r="P1905" s="52"/>
      <c r="Q1905" s="52"/>
      <c r="R1905" s="46" t="str">
        <f>IFERROR(__xludf.DUMMYFUNCTION("if(isblank($A1905),"""",REGEXREPLACE($A1905,   "",?(\d),?"",  ""$1""&amp;""-""&amp;$H1905))"),"")</f>
        <v/>
      </c>
      <c r="S1905" s="47" t="b">
        <f t="shared" si="2"/>
        <v>0</v>
      </c>
      <c r="T1905" s="47" t="str">
        <f>IFERROR(__xludf.DUMMYFUNCTION("iferror(split(A1905,"","",TRUE,TRUE),"""")"),"")</f>
        <v/>
      </c>
      <c r="U1905" s="47"/>
      <c r="V1905" s="47"/>
      <c r="W1905" s="47"/>
      <c r="X1905" s="46" t="str">
        <f>IFERROR(__xludf.DUMMYFUNCTION("if(T1905="""","""",if($S1905,""Not aligned w/ a specific learning goal."",T1905&amp;"": ""&amp;vlookup(to_text(T1905),'1.Learning-Goals'!$A$3:$B$100,2,FALSE)))"),"")</f>
        <v/>
      </c>
      <c r="Y1905" s="46" t="str">
        <f>IFERROR(__xludf.DUMMYFUNCTION("if(U1905="""","""",if($S1905,""Not aligned w/ a specific learning goal."",U1905&amp;"": ""&amp;vlookup(to_text(U1905),'1.Learning-Goals'!$A$3:$B$100,2,FALSE)))"),"")</f>
        <v/>
      </c>
      <c r="Z1905" s="46" t="str">
        <f>IFERROR(__xludf.DUMMYFUNCTION("if(V1905="""","""",if($S1905,""Not aligned w/ a specific learning goal."",V1905&amp;"": ""&amp;vlookup(to_text(V1905),'1.Learning-Goals'!$A$3:$B$100,2,FALSE)))"),"")</f>
        <v/>
      </c>
      <c r="AA1905" s="46" t="str">
        <f>IFERROR(__xludf.DUMMYFUNCTION("if(W1905="""","""",if($S1905,""Not aligned w/ a specific learning goal."",W1905&amp;"": ""&amp;vlookup(to_text(W1905),'1.Learning-Goals'!$A$3:$B$100,2,FALSE)))"),"")</f>
        <v/>
      </c>
      <c r="AB1905" s="48"/>
      <c r="AC1905" s="48"/>
      <c r="AD1905" s="48"/>
      <c r="AE1905" s="48"/>
      <c r="AF1905" s="48"/>
      <c r="AG1905" s="48"/>
      <c r="AH1905" s="48"/>
      <c r="AI1905" s="48"/>
    </row>
    <row r="1906" ht="15.75" customHeight="1">
      <c r="A1906" s="41"/>
      <c r="B1906" s="42" t="str">
        <f t="shared" si="1"/>
        <v/>
      </c>
      <c r="C1906" s="52"/>
      <c r="D1906" s="53"/>
      <c r="E1906" s="53"/>
      <c r="F1906" s="52"/>
      <c r="G1906" s="53"/>
      <c r="H1906" s="54"/>
      <c r="I1906" s="53"/>
      <c r="J1906" s="53"/>
      <c r="K1906" s="53"/>
      <c r="L1906" s="53"/>
      <c r="M1906" s="53"/>
      <c r="N1906" s="53"/>
      <c r="O1906" s="52"/>
      <c r="P1906" s="52"/>
      <c r="Q1906" s="52"/>
      <c r="R1906" s="46" t="str">
        <f>IFERROR(__xludf.DUMMYFUNCTION("if(isblank($A1906),"""",REGEXREPLACE($A1906,   "",?(\d),?"",  ""$1""&amp;""-""&amp;$H1906))"),"")</f>
        <v/>
      </c>
      <c r="S1906" s="47" t="b">
        <f t="shared" si="2"/>
        <v>0</v>
      </c>
      <c r="T1906" s="47" t="str">
        <f>IFERROR(__xludf.DUMMYFUNCTION("iferror(split(A1906,"","",TRUE,TRUE),"""")"),"")</f>
        <v/>
      </c>
      <c r="U1906" s="47"/>
      <c r="V1906" s="47"/>
      <c r="W1906" s="47"/>
      <c r="X1906" s="46" t="str">
        <f>IFERROR(__xludf.DUMMYFUNCTION("if(T1906="""","""",if($S1906,""Not aligned w/ a specific learning goal."",T1906&amp;"": ""&amp;vlookup(to_text(T1906),'1.Learning-Goals'!$A$3:$B$100,2,FALSE)))"),"")</f>
        <v/>
      </c>
      <c r="Y1906" s="46" t="str">
        <f>IFERROR(__xludf.DUMMYFUNCTION("if(U1906="""","""",if($S1906,""Not aligned w/ a specific learning goal."",U1906&amp;"": ""&amp;vlookup(to_text(U1906),'1.Learning-Goals'!$A$3:$B$100,2,FALSE)))"),"")</f>
        <v/>
      </c>
      <c r="Z1906" s="46" t="str">
        <f>IFERROR(__xludf.DUMMYFUNCTION("if(V1906="""","""",if($S1906,""Not aligned w/ a specific learning goal."",V1906&amp;"": ""&amp;vlookup(to_text(V1906),'1.Learning-Goals'!$A$3:$B$100,2,FALSE)))"),"")</f>
        <v/>
      </c>
      <c r="AA1906" s="46" t="str">
        <f>IFERROR(__xludf.DUMMYFUNCTION("if(W1906="""","""",if($S1906,""Not aligned w/ a specific learning goal."",W1906&amp;"": ""&amp;vlookup(to_text(W1906),'1.Learning-Goals'!$A$3:$B$100,2,FALSE)))"),"")</f>
        <v/>
      </c>
      <c r="AB1906" s="48"/>
      <c r="AC1906" s="48"/>
      <c r="AD1906" s="48"/>
      <c r="AE1906" s="48"/>
      <c r="AF1906" s="48"/>
      <c r="AG1906" s="48"/>
      <c r="AH1906" s="48"/>
      <c r="AI1906" s="48"/>
    </row>
    <row r="1907" ht="15.75" customHeight="1">
      <c r="A1907" s="41"/>
      <c r="B1907" s="42" t="str">
        <f t="shared" si="1"/>
        <v/>
      </c>
      <c r="C1907" s="52"/>
      <c r="D1907" s="53"/>
      <c r="E1907" s="53"/>
      <c r="F1907" s="52"/>
      <c r="G1907" s="53"/>
      <c r="H1907" s="54"/>
      <c r="I1907" s="53"/>
      <c r="J1907" s="53"/>
      <c r="K1907" s="53"/>
      <c r="L1907" s="53"/>
      <c r="M1907" s="53"/>
      <c r="N1907" s="53"/>
      <c r="O1907" s="52"/>
      <c r="P1907" s="52"/>
      <c r="Q1907" s="52"/>
      <c r="R1907" s="46" t="str">
        <f>IFERROR(__xludf.DUMMYFUNCTION("if(isblank($A1907),"""",REGEXREPLACE($A1907,   "",?(\d),?"",  ""$1""&amp;""-""&amp;$H1907))"),"")</f>
        <v/>
      </c>
      <c r="S1907" s="47" t="b">
        <f t="shared" si="2"/>
        <v>0</v>
      </c>
      <c r="T1907" s="47" t="str">
        <f>IFERROR(__xludf.DUMMYFUNCTION("iferror(split(A1907,"","",TRUE,TRUE),"""")"),"")</f>
        <v/>
      </c>
      <c r="U1907" s="47"/>
      <c r="V1907" s="47"/>
      <c r="W1907" s="47"/>
      <c r="X1907" s="46" t="str">
        <f>IFERROR(__xludf.DUMMYFUNCTION("if(T1907="""","""",if($S1907,""Not aligned w/ a specific learning goal."",T1907&amp;"": ""&amp;vlookup(to_text(T1907),'1.Learning-Goals'!$A$3:$B$100,2,FALSE)))"),"")</f>
        <v/>
      </c>
      <c r="Y1907" s="46" t="str">
        <f>IFERROR(__xludf.DUMMYFUNCTION("if(U1907="""","""",if($S1907,""Not aligned w/ a specific learning goal."",U1907&amp;"": ""&amp;vlookup(to_text(U1907),'1.Learning-Goals'!$A$3:$B$100,2,FALSE)))"),"")</f>
        <v/>
      </c>
      <c r="Z1907" s="46" t="str">
        <f>IFERROR(__xludf.DUMMYFUNCTION("if(V1907="""","""",if($S1907,""Not aligned w/ a specific learning goal."",V1907&amp;"": ""&amp;vlookup(to_text(V1907),'1.Learning-Goals'!$A$3:$B$100,2,FALSE)))"),"")</f>
        <v/>
      </c>
      <c r="AA1907" s="46" t="str">
        <f>IFERROR(__xludf.DUMMYFUNCTION("if(W1907="""","""",if($S1907,""Not aligned w/ a specific learning goal."",W1907&amp;"": ""&amp;vlookup(to_text(W1907),'1.Learning-Goals'!$A$3:$B$100,2,FALSE)))"),"")</f>
        <v/>
      </c>
      <c r="AB1907" s="48"/>
      <c r="AC1907" s="48"/>
      <c r="AD1907" s="48"/>
      <c r="AE1907" s="48"/>
      <c r="AF1907" s="48"/>
      <c r="AG1907" s="48"/>
      <c r="AH1907" s="48"/>
      <c r="AI1907" s="48"/>
    </row>
    <row r="1908" ht="15.75" customHeight="1">
      <c r="A1908" s="41"/>
      <c r="B1908" s="42" t="str">
        <f t="shared" si="1"/>
        <v/>
      </c>
      <c r="C1908" s="52"/>
      <c r="D1908" s="53"/>
      <c r="E1908" s="53"/>
      <c r="F1908" s="52"/>
      <c r="G1908" s="53"/>
      <c r="H1908" s="54"/>
      <c r="I1908" s="53"/>
      <c r="J1908" s="53"/>
      <c r="K1908" s="53"/>
      <c r="L1908" s="53"/>
      <c r="M1908" s="53"/>
      <c r="N1908" s="53"/>
      <c r="O1908" s="52"/>
      <c r="P1908" s="52"/>
      <c r="Q1908" s="52"/>
      <c r="R1908" s="46" t="str">
        <f>IFERROR(__xludf.DUMMYFUNCTION("if(isblank($A1908),"""",REGEXREPLACE($A1908,   "",?(\d),?"",  ""$1""&amp;""-""&amp;$H1908))"),"")</f>
        <v/>
      </c>
      <c r="S1908" s="47" t="b">
        <f t="shared" si="2"/>
        <v>0</v>
      </c>
      <c r="T1908" s="47" t="str">
        <f>IFERROR(__xludf.DUMMYFUNCTION("iferror(split(A1908,"","",TRUE,TRUE),"""")"),"")</f>
        <v/>
      </c>
      <c r="U1908" s="47"/>
      <c r="V1908" s="47"/>
      <c r="W1908" s="47"/>
      <c r="X1908" s="46" t="str">
        <f>IFERROR(__xludf.DUMMYFUNCTION("if(T1908="""","""",if($S1908,""Not aligned w/ a specific learning goal."",T1908&amp;"": ""&amp;vlookup(to_text(T1908),'1.Learning-Goals'!$A$3:$B$100,2,FALSE)))"),"")</f>
        <v/>
      </c>
      <c r="Y1908" s="46" t="str">
        <f>IFERROR(__xludf.DUMMYFUNCTION("if(U1908="""","""",if($S1908,""Not aligned w/ a specific learning goal."",U1908&amp;"": ""&amp;vlookup(to_text(U1908),'1.Learning-Goals'!$A$3:$B$100,2,FALSE)))"),"")</f>
        <v/>
      </c>
      <c r="Z1908" s="46" t="str">
        <f>IFERROR(__xludf.DUMMYFUNCTION("if(V1908="""","""",if($S1908,""Not aligned w/ a specific learning goal."",V1908&amp;"": ""&amp;vlookup(to_text(V1908),'1.Learning-Goals'!$A$3:$B$100,2,FALSE)))"),"")</f>
        <v/>
      </c>
      <c r="AA1908" s="46" t="str">
        <f>IFERROR(__xludf.DUMMYFUNCTION("if(W1908="""","""",if($S1908,""Not aligned w/ a specific learning goal."",W1908&amp;"": ""&amp;vlookup(to_text(W1908),'1.Learning-Goals'!$A$3:$B$100,2,FALSE)))"),"")</f>
        <v/>
      </c>
      <c r="AB1908" s="48"/>
      <c r="AC1908" s="48"/>
      <c r="AD1908" s="48"/>
      <c r="AE1908" s="48"/>
      <c r="AF1908" s="48"/>
      <c r="AG1908" s="48"/>
      <c r="AH1908" s="48"/>
      <c r="AI1908" s="48"/>
    </row>
    <row r="1909" ht="15.75" customHeight="1">
      <c r="A1909" s="41"/>
      <c r="B1909" s="42" t="str">
        <f t="shared" si="1"/>
        <v/>
      </c>
      <c r="C1909" s="52"/>
      <c r="D1909" s="53"/>
      <c r="E1909" s="53"/>
      <c r="F1909" s="52"/>
      <c r="G1909" s="53"/>
      <c r="H1909" s="54"/>
      <c r="I1909" s="53"/>
      <c r="J1909" s="53"/>
      <c r="K1909" s="53"/>
      <c r="L1909" s="53"/>
      <c r="M1909" s="53"/>
      <c r="N1909" s="53"/>
      <c r="O1909" s="52"/>
      <c r="P1909" s="52"/>
      <c r="Q1909" s="52"/>
      <c r="R1909" s="46" t="str">
        <f>IFERROR(__xludf.DUMMYFUNCTION("if(isblank($A1909),"""",REGEXREPLACE($A1909,   "",?(\d),?"",  ""$1""&amp;""-""&amp;$H1909))"),"")</f>
        <v/>
      </c>
      <c r="S1909" s="47" t="b">
        <f t="shared" si="2"/>
        <v>0</v>
      </c>
      <c r="T1909" s="47" t="str">
        <f>IFERROR(__xludf.DUMMYFUNCTION("iferror(split(A1909,"","",TRUE,TRUE),"""")"),"")</f>
        <v/>
      </c>
      <c r="U1909" s="47"/>
      <c r="V1909" s="47"/>
      <c r="W1909" s="47"/>
      <c r="X1909" s="46" t="str">
        <f>IFERROR(__xludf.DUMMYFUNCTION("if(T1909="""","""",if($S1909,""Not aligned w/ a specific learning goal."",T1909&amp;"": ""&amp;vlookup(to_text(T1909),'1.Learning-Goals'!$A$3:$B$100,2,FALSE)))"),"")</f>
        <v/>
      </c>
      <c r="Y1909" s="46" t="str">
        <f>IFERROR(__xludf.DUMMYFUNCTION("if(U1909="""","""",if($S1909,""Not aligned w/ a specific learning goal."",U1909&amp;"": ""&amp;vlookup(to_text(U1909),'1.Learning-Goals'!$A$3:$B$100,2,FALSE)))"),"")</f>
        <v/>
      </c>
      <c r="Z1909" s="46" t="str">
        <f>IFERROR(__xludf.DUMMYFUNCTION("if(V1909="""","""",if($S1909,""Not aligned w/ a specific learning goal."",V1909&amp;"": ""&amp;vlookup(to_text(V1909),'1.Learning-Goals'!$A$3:$B$100,2,FALSE)))"),"")</f>
        <v/>
      </c>
      <c r="AA1909" s="46" t="str">
        <f>IFERROR(__xludf.DUMMYFUNCTION("if(W1909="""","""",if($S1909,""Not aligned w/ a specific learning goal."",W1909&amp;"": ""&amp;vlookup(to_text(W1909),'1.Learning-Goals'!$A$3:$B$100,2,FALSE)))"),"")</f>
        <v/>
      </c>
      <c r="AB1909" s="48"/>
      <c r="AC1909" s="48"/>
      <c r="AD1909" s="48"/>
      <c r="AE1909" s="48"/>
      <c r="AF1909" s="48"/>
      <c r="AG1909" s="48"/>
      <c r="AH1909" s="48"/>
      <c r="AI1909" s="48"/>
    </row>
    <row r="1910" ht="15.75" customHeight="1">
      <c r="A1910" s="41"/>
      <c r="B1910" s="42" t="str">
        <f t="shared" si="1"/>
        <v/>
      </c>
      <c r="C1910" s="52"/>
      <c r="D1910" s="53"/>
      <c r="E1910" s="53"/>
      <c r="F1910" s="52"/>
      <c r="G1910" s="53"/>
      <c r="H1910" s="54"/>
      <c r="I1910" s="53"/>
      <c r="J1910" s="53"/>
      <c r="K1910" s="53"/>
      <c r="L1910" s="53"/>
      <c r="M1910" s="53"/>
      <c r="N1910" s="53"/>
      <c r="O1910" s="52"/>
      <c r="P1910" s="52"/>
      <c r="Q1910" s="52"/>
      <c r="R1910" s="46" t="str">
        <f>IFERROR(__xludf.DUMMYFUNCTION("if(isblank($A1910),"""",REGEXREPLACE($A1910,   "",?(\d),?"",  ""$1""&amp;""-""&amp;$H1910))"),"")</f>
        <v/>
      </c>
      <c r="S1910" s="47" t="b">
        <f t="shared" si="2"/>
        <v>0</v>
      </c>
      <c r="T1910" s="47" t="str">
        <f>IFERROR(__xludf.DUMMYFUNCTION("iferror(split(A1910,"","",TRUE,TRUE),"""")"),"")</f>
        <v/>
      </c>
      <c r="U1910" s="47"/>
      <c r="V1910" s="47"/>
      <c r="W1910" s="47"/>
      <c r="X1910" s="46" t="str">
        <f>IFERROR(__xludf.DUMMYFUNCTION("if(T1910="""","""",if($S1910,""Not aligned w/ a specific learning goal."",T1910&amp;"": ""&amp;vlookup(to_text(T1910),'1.Learning-Goals'!$A$3:$B$100,2,FALSE)))"),"")</f>
        <v/>
      </c>
      <c r="Y1910" s="46" t="str">
        <f>IFERROR(__xludf.DUMMYFUNCTION("if(U1910="""","""",if($S1910,""Not aligned w/ a specific learning goal."",U1910&amp;"": ""&amp;vlookup(to_text(U1910),'1.Learning-Goals'!$A$3:$B$100,2,FALSE)))"),"")</f>
        <v/>
      </c>
      <c r="Z1910" s="46" t="str">
        <f>IFERROR(__xludf.DUMMYFUNCTION("if(V1910="""","""",if($S1910,""Not aligned w/ a specific learning goal."",V1910&amp;"": ""&amp;vlookup(to_text(V1910),'1.Learning-Goals'!$A$3:$B$100,2,FALSE)))"),"")</f>
        <v/>
      </c>
      <c r="AA1910" s="46" t="str">
        <f>IFERROR(__xludf.DUMMYFUNCTION("if(W1910="""","""",if($S1910,""Not aligned w/ a specific learning goal."",W1910&amp;"": ""&amp;vlookup(to_text(W1910),'1.Learning-Goals'!$A$3:$B$100,2,FALSE)))"),"")</f>
        <v/>
      </c>
      <c r="AB1910" s="48"/>
      <c r="AC1910" s="48"/>
      <c r="AD1910" s="48"/>
      <c r="AE1910" s="48"/>
      <c r="AF1910" s="48"/>
      <c r="AG1910" s="48"/>
      <c r="AH1910" s="48"/>
      <c r="AI1910" s="48"/>
    </row>
    <row r="1911" ht="15.75" customHeight="1">
      <c r="A1911" s="41"/>
      <c r="B1911" s="42" t="str">
        <f t="shared" si="1"/>
        <v/>
      </c>
      <c r="C1911" s="52"/>
      <c r="D1911" s="53"/>
      <c r="E1911" s="53"/>
      <c r="F1911" s="52"/>
      <c r="G1911" s="53"/>
      <c r="H1911" s="54"/>
      <c r="I1911" s="53"/>
      <c r="J1911" s="53"/>
      <c r="K1911" s="53"/>
      <c r="L1911" s="53"/>
      <c r="M1911" s="53"/>
      <c r="N1911" s="53"/>
      <c r="O1911" s="52"/>
      <c r="P1911" s="52"/>
      <c r="Q1911" s="52"/>
      <c r="R1911" s="46" t="str">
        <f>IFERROR(__xludf.DUMMYFUNCTION("if(isblank($A1911),"""",REGEXREPLACE($A1911,   "",?(\d),?"",  ""$1""&amp;""-""&amp;$H1911))"),"")</f>
        <v/>
      </c>
      <c r="S1911" s="47" t="b">
        <f t="shared" si="2"/>
        <v>0</v>
      </c>
      <c r="T1911" s="47" t="str">
        <f>IFERROR(__xludf.DUMMYFUNCTION("iferror(split(A1911,"","",TRUE,TRUE),"""")"),"")</f>
        <v/>
      </c>
      <c r="U1911" s="47"/>
      <c r="V1911" s="47"/>
      <c r="W1911" s="47"/>
      <c r="X1911" s="46" t="str">
        <f>IFERROR(__xludf.DUMMYFUNCTION("if(T1911="""","""",if($S1911,""Not aligned w/ a specific learning goal."",T1911&amp;"": ""&amp;vlookup(to_text(T1911),'1.Learning-Goals'!$A$3:$B$100,2,FALSE)))"),"")</f>
        <v/>
      </c>
      <c r="Y1911" s="46" t="str">
        <f>IFERROR(__xludf.DUMMYFUNCTION("if(U1911="""","""",if($S1911,""Not aligned w/ a specific learning goal."",U1911&amp;"": ""&amp;vlookup(to_text(U1911),'1.Learning-Goals'!$A$3:$B$100,2,FALSE)))"),"")</f>
        <v/>
      </c>
      <c r="Z1911" s="46" t="str">
        <f>IFERROR(__xludf.DUMMYFUNCTION("if(V1911="""","""",if($S1911,""Not aligned w/ a specific learning goal."",V1911&amp;"": ""&amp;vlookup(to_text(V1911),'1.Learning-Goals'!$A$3:$B$100,2,FALSE)))"),"")</f>
        <v/>
      </c>
      <c r="AA1911" s="46" t="str">
        <f>IFERROR(__xludf.DUMMYFUNCTION("if(W1911="""","""",if($S1911,""Not aligned w/ a specific learning goal."",W1911&amp;"": ""&amp;vlookup(to_text(W1911),'1.Learning-Goals'!$A$3:$B$100,2,FALSE)))"),"")</f>
        <v/>
      </c>
      <c r="AB1911" s="48"/>
      <c r="AC1911" s="48"/>
      <c r="AD1911" s="48"/>
      <c r="AE1911" s="48"/>
      <c r="AF1911" s="48"/>
      <c r="AG1911" s="48"/>
      <c r="AH1911" s="48"/>
      <c r="AI1911" s="48"/>
    </row>
    <row r="1912" ht="15.75" customHeight="1">
      <c r="A1912" s="41"/>
      <c r="B1912" s="42" t="str">
        <f t="shared" si="1"/>
        <v/>
      </c>
      <c r="C1912" s="52"/>
      <c r="D1912" s="53"/>
      <c r="E1912" s="53"/>
      <c r="F1912" s="52"/>
      <c r="G1912" s="53"/>
      <c r="H1912" s="54"/>
      <c r="I1912" s="53"/>
      <c r="J1912" s="53"/>
      <c r="K1912" s="53"/>
      <c r="L1912" s="53"/>
      <c r="M1912" s="53"/>
      <c r="N1912" s="53"/>
      <c r="O1912" s="52"/>
      <c r="P1912" s="52"/>
      <c r="Q1912" s="52"/>
      <c r="R1912" s="46" t="str">
        <f>IFERROR(__xludf.DUMMYFUNCTION("if(isblank($A1912),"""",REGEXREPLACE($A1912,   "",?(\d),?"",  ""$1""&amp;""-""&amp;$H1912))"),"")</f>
        <v/>
      </c>
      <c r="S1912" s="47" t="b">
        <f t="shared" si="2"/>
        <v>0</v>
      </c>
      <c r="T1912" s="47" t="str">
        <f>IFERROR(__xludf.DUMMYFUNCTION("iferror(split(A1912,"","",TRUE,TRUE),"""")"),"")</f>
        <v/>
      </c>
      <c r="U1912" s="47"/>
      <c r="V1912" s="47"/>
      <c r="W1912" s="47"/>
      <c r="X1912" s="46" t="str">
        <f>IFERROR(__xludf.DUMMYFUNCTION("if(T1912="""","""",if($S1912,""Not aligned w/ a specific learning goal."",T1912&amp;"": ""&amp;vlookup(to_text(T1912),'1.Learning-Goals'!$A$3:$B$100,2,FALSE)))"),"")</f>
        <v/>
      </c>
      <c r="Y1912" s="46" t="str">
        <f>IFERROR(__xludf.DUMMYFUNCTION("if(U1912="""","""",if($S1912,""Not aligned w/ a specific learning goal."",U1912&amp;"": ""&amp;vlookup(to_text(U1912),'1.Learning-Goals'!$A$3:$B$100,2,FALSE)))"),"")</f>
        <v/>
      </c>
      <c r="Z1912" s="46" t="str">
        <f>IFERROR(__xludf.DUMMYFUNCTION("if(V1912="""","""",if($S1912,""Not aligned w/ a specific learning goal."",V1912&amp;"": ""&amp;vlookup(to_text(V1912),'1.Learning-Goals'!$A$3:$B$100,2,FALSE)))"),"")</f>
        <v/>
      </c>
      <c r="AA1912" s="46" t="str">
        <f>IFERROR(__xludf.DUMMYFUNCTION("if(W1912="""","""",if($S1912,""Not aligned w/ a specific learning goal."",W1912&amp;"": ""&amp;vlookup(to_text(W1912),'1.Learning-Goals'!$A$3:$B$100,2,FALSE)))"),"")</f>
        <v/>
      </c>
      <c r="AB1912" s="48"/>
      <c r="AC1912" s="48"/>
      <c r="AD1912" s="48"/>
      <c r="AE1912" s="48"/>
      <c r="AF1912" s="48"/>
      <c r="AG1912" s="48"/>
      <c r="AH1912" s="48"/>
      <c r="AI1912" s="48"/>
    </row>
    <row r="1913" ht="15.75" customHeight="1">
      <c r="A1913" s="41"/>
      <c r="B1913" s="42" t="str">
        <f t="shared" si="1"/>
        <v/>
      </c>
      <c r="C1913" s="52"/>
      <c r="D1913" s="53"/>
      <c r="E1913" s="53"/>
      <c r="F1913" s="52"/>
      <c r="G1913" s="53"/>
      <c r="H1913" s="54"/>
      <c r="I1913" s="53"/>
      <c r="J1913" s="53"/>
      <c r="K1913" s="53"/>
      <c r="L1913" s="53"/>
      <c r="M1913" s="53"/>
      <c r="N1913" s="53"/>
      <c r="O1913" s="52"/>
      <c r="P1913" s="52"/>
      <c r="Q1913" s="52"/>
      <c r="R1913" s="46" t="str">
        <f>IFERROR(__xludf.DUMMYFUNCTION("if(isblank($A1913),"""",REGEXREPLACE($A1913,   "",?(\d),?"",  ""$1""&amp;""-""&amp;$H1913))"),"")</f>
        <v/>
      </c>
      <c r="S1913" s="47" t="b">
        <f t="shared" si="2"/>
        <v>0</v>
      </c>
      <c r="T1913" s="47" t="str">
        <f>IFERROR(__xludf.DUMMYFUNCTION("iferror(split(A1913,"","",TRUE,TRUE),"""")"),"")</f>
        <v/>
      </c>
      <c r="U1913" s="47"/>
      <c r="V1913" s="47"/>
      <c r="W1913" s="47"/>
      <c r="X1913" s="46" t="str">
        <f>IFERROR(__xludf.DUMMYFUNCTION("if(T1913="""","""",if($S1913,""Not aligned w/ a specific learning goal."",T1913&amp;"": ""&amp;vlookup(to_text(T1913),'1.Learning-Goals'!$A$3:$B$100,2,FALSE)))"),"")</f>
        <v/>
      </c>
      <c r="Y1913" s="46" t="str">
        <f>IFERROR(__xludf.DUMMYFUNCTION("if(U1913="""","""",if($S1913,""Not aligned w/ a specific learning goal."",U1913&amp;"": ""&amp;vlookup(to_text(U1913),'1.Learning-Goals'!$A$3:$B$100,2,FALSE)))"),"")</f>
        <v/>
      </c>
      <c r="Z1913" s="46" t="str">
        <f>IFERROR(__xludf.DUMMYFUNCTION("if(V1913="""","""",if($S1913,""Not aligned w/ a specific learning goal."",V1913&amp;"": ""&amp;vlookup(to_text(V1913),'1.Learning-Goals'!$A$3:$B$100,2,FALSE)))"),"")</f>
        <v/>
      </c>
      <c r="AA1913" s="46" t="str">
        <f>IFERROR(__xludf.DUMMYFUNCTION("if(W1913="""","""",if($S1913,""Not aligned w/ a specific learning goal."",W1913&amp;"": ""&amp;vlookup(to_text(W1913),'1.Learning-Goals'!$A$3:$B$100,2,FALSE)))"),"")</f>
        <v/>
      </c>
      <c r="AB1913" s="48"/>
      <c r="AC1913" s="48"/>
      <c r="AD1913" s="48"/>
      <c r="AE1913" s="48"/>
      <c r="AF1913" s="48"/>
      <c r="AG1913" s="48"/>
      <c r="AH1913" s="48"/>
      <c r="AI1913" s="48"/>
    </row>
    <row r="1914" ht="15.75" customHeight="1">
      <c r="A1914" s="41"/>
      <c r="B1914" s="42" t="str">
        <f t="shared" si="1"/>
        <v/>
      </c>
      <c r="C1914" s="52"/>
      <c r="D1914" s="53"/>
      <c r="E1914" s="53"/>
      <c r="F1914" s="52"/>
      <c r="G1914" s="53"/>
      <c r="H1914" s="54"/>
      <c r="I1914" s="53"/>
      <c r="J1914" s="53"/>
      <c r="K1914" s="53"/>
      <c r="L1914" s="53"/>
      <c r="M1914" s="53"/>
      <c r="N1914" s="53"/>
      <c r="O1914" s="52"/>
      <c r="P1914" s="52"/>
      <c r="Q1914" s="52"/>
      <c r="R1914" s="46" t="str">
        <f>IFERROR(__xludf.DUMMYFUNCTION("if(isblank($A1914),"""",REGEXREPLACE($A1914,   "",?(\d),?"",  ""$1""&amp;""-""&amp;$H1914))"),"")</f>
        <v/>
      </c>
      <c r="S1914" s="47" t="b">
        <f t="shared" si="2"/>
        <v>0</v>
      </c>
      <c r="T1914" s="47" t="str">
        <f>IFERROR(__xludf.DUMMYFUNCTION("iferror(split(A1914,"","",TRUE,TRUE),"""")"),"")</f>
        <v/>
      </c>
      <c r="U1914" s="47"/>
      <c r="V1914" s="47"/>
      <c r="W1914" s="47"/>
      <c r="X1914" s="46" t="str">
        <f>IFERROR(__xludf.DUMMYFUNCTION("if(T1914="""","""",if($S1914,""Not aligned w/ a specific learning goal."",T1914&amp;"": ""&amp;vlookup(to_text(T1914),'1.Learning-Goals'!$A$3:$B$100,2,FALSE)))"),"")</f>
        <v/>
      </c>
      <c r="Y1914" s="46" t="str">
        <f>IFERROR(__xludf.DUMMYFUNCTION("if(U1914="""","""",if($S1914,""Not aligned w/ a specific learning goal."",U1914&amp;"": ""&amp;vlookup(to_text(U1914),'1.Learning-Goals'!$A$3:$B$100,2,FALSE)))"),"")</f>
        <v/>
      </c>
      <c r="Z1914" s="46" t="str">
        <f>IFERROR(__xludf.DUMMYFUNCTION("if(V1914="""","""",if($S1914,""Not aligned w/ a specific learning goal."",V1914&amp;"": ""&amp;vlookup(to_text(V1914),'1.Learning-Goals'!$A$3:$B$100,2,FALSE)))"),"")</f>
        <v/>
      </c>
      <c r="AA1914" s="46" t="str">
        <f>IFERROR(__xludf.DUMMYFUNCTION("if(W1914="""","""",if($S1914,""Not aligned w/ a specific learning goal."",W1914&amp;"": ""&amp;vlookup(to_text(W1914),'1.Learning-Goals'!$A$3:$B$100,2,FALSE)))"),"")</f>
        <v/>
      </c>
      <c r="AB1914" s="48"/>
      <c r="AC1914" s="48"/>
      <c r="AD1914" s="48"/>
      <c r="AE1914" s="48"/>
      <c r="AF1914" s="48"/>
      <c r="AG1914" s="48"/>
      <c r="AH1914" s="48"/>
      <c r="AI1914" s="48"/>
    </row>
    <row r="1915" ht="15.75" customHeight="1">
      <c r="A1915" s="41"/>
      <c r="B1915" s="42" t="str">
        <f t="shared" si="1"/>
        <v/>
      </c>
      <c r="C1915" s="52"/>
      <c r="D1915" s="53"/>
      <c r="E1915" s="53"/>
      <c r="F1915" s="52"/>
      <c r="G1915" s="53"/>
      <c r="H1915" s="54"/>
      <c r="I1915" s="53"/>
      <c r="J1915" s="53"/>
      <c r="K1915" s="53"/>
      <c r="L1915" s="53"/>
      <c r="M1915" s="53"/>
      <c r="N1915" s="53"/>
      <c r="O1915" s="52"/>
      <c r="P1915" s="52"/>
      <c r="Q1915" s="52"/>
      <c r="R1915" s="46" t="str">
        <f>IFERROR(__xludf.DUMMYFUNCTION("if(isblank($A1915),"""",REGEXREPLACE($A1915,   "",?(\d),?"",  ""$1""&amp;""-""&amp;$H1915))"),"")</f>
        <v/>
      </c>
      <c r="S1915" s="47" t="b">
        <f t="shared" si="2"/>
        <v>0</v>
      </c>
      <c r="T1915" s="47" t="str">
        <f>IFERROR(__xludf.DUMMYFUNCTION("iferror(split(A1915,"","",TRUE,TRUE),"""")"),"")</f>
        <v/>
      </c>
      <c r="U1915" s="47"/>
      <c r="V1915" s="47"/>
      <c r="W1915" s="47"/>
      <c r="X1915" s="46" t="str">
        <f>IFERROR(__xludf.DUMMYFUNCTION("if(T1915="""","""",if($S1915,""Not aligned w/ a specific learning goal."",T1915&amp;"": ""&amp;vlookup(to_text(T1915),'1.Learning-Goals'!$A$3:$B$100,2,FALSE)))"),"")</f>
        <v/>
      </c>
      <c r="Y1915" s="46" t="str">
        <f>IFERROR(__xludf.DUMMYFUNCTION("if(U1915="""","""",if($S1915,""Not aligned w/ a specific learning goal."",U1915&amp;"": ""&amp;vlookup(to_text(U1915),'1.Learning-Goals'!$A$3:$B$100,2,FALSE)))"),"")</f>
        <v/>
      </c>
      <c r="Z1915" s="46" t="str">
        <f>IFERROR(__xludf.DUMMYFUNCTION("if(V1915="""","""",if($S1915,""Not aligned w/ a specific learning goal."",V1915&amp;"": ""&amp;vlookup(to_text(V1915),'1.Learning-Goals'!$A$3:$B$100,2,FALSE)))"),"")</f>
        <v/>
      </c>
      <c r="AA1915" s="46" t="str">
        <f>IFERROR(__xludf.DUMMYFUNCTION("if(W1915="""","""",if($S1915,""Not aligned w/ a specific learning goal."",W1915&amp;"": ""&amp;vlookup(to_text(W1915),'1.Learning-Goals'!$A$3:$B$100,2,FALSE)))"),"")</f>
        <v/>
      </c>
      <c r="AB1915" s="48"/>
      <c r="AC1915" s="48"/>
      <c r="AD1915" s="48"/>
      <c r="AE1915" s="48"/>
      <c r="AF1915" s="48"/>
      <c r="AG1915" s="48"/>
      <c r="AH1915" s="48"/>
      <c r="AI1915" s="48"/>
    </row>
    <row r="1916" ht="15.75" customHeight="1">
      <c r="A1916" s="41"/>
      <c r="B1916" s="42" t="str">
        <f t="shared" si="1"/>
        <v/>
      </c>
      <c r="C1916" s="52"/>
      <c r="D1916" s="53"/>
      <c r="E1916" s="53"/>
      <c r="F1916" s="52"/>
      <c r="G1916" s="53"/>
      <c r="H1916" s="54"/>
      <c r="I1916" s="53"/>
      <c r="J1916" s="53"/>
      <c r="K1916" s="53"/>
      <c r="L1916" s="53"/>
      <c r="M1916" s="53"/>
      <c r="N1916" s="53"/>
      <c r="O1916" s="52"/>
      <c r="P1916" s="52"/>
      <c r="Q1916" s="52"/>
      <c r="R1916" s="46" t="str">
        <f>IFERROR(__xludf.DUMMYFUNCTION("if(isblank($A1916),"""",REGEXREPLACE($A1916,   "",?(\d),?"",  ""$1""&amp;""-""&amp;$H1916))"),"")</f>
        <v/>
      </c>
      <c r="S1916" s="47" t="b">
        <f t="shared" si="2"/>
        <v>0</v>
      </c>
      <c r="T1916" s="47" t="str">
        <f>IFERROR(__xludf.DUMMYFUNCTION("iferror(split(A1916,"","",TRUE,TRUE),"""")"),"")</f>
        <v/>
      </c>
      <c r="U1916" s="47"/>
      <c r="V1916" s="47"/>
      <c r="W1916" s="47"/>
      <c r="X1916" s="46" t="str">
        <f>IFERROR(__xludf.DUMMYFUNCTION("if(T1916="""","""",if($S1916,""Not aligned w/ a specific learning goal."",T1916&amp;"": ""&amp;vlookup(to_text(T1916),'1.Learning-Goals'!$A$3:$B$100,2,FALSE)))"),"")</f>
        <v/>
      </c>
      <c r="Y1916" s="46" t="str">
        <f>IFERROR(__xludf.DUMMYFUNCTION("if(U1916="""","""",if($S1916,""Not aligned w/ a specific learning goal."",U1916&amp;"": ""&amp;vlookup(to_text(U1916),'1.Learning-Goals'!$A$3:$B$100,2,FALSE)))"),"")</f>
        <v/>
      </c>
      <c r="Z1916" s="46" t="str">
        <f>IFERROR(__xludf.DUMMYFUNCTION("if(V1916="""","""",if($S1916,""Not aligned w/ a specific learning goal."",V1916&amp;"": ""&amp;vlookup(to_text(V1916),'1.Learning-Goals'!$A$3:$B$100,2,FALSE)))"),"")</f>
        <v/>
      </c>
      <c r="AA1916" s="46" t="str">
        <f>IFERROR(__xludf.DUMMYFUNCTION("if(W1916="""","""",if($S1916,""Not aligned w/ a specific learning goal."",W1916&amp;"": ""&amp;vlookup(to_text(W1916),'1.Learning-Goals'!$A$3:$B$100,2,FALSE)))"),"")</f>
        <v/>
      </c>
      <c r="AB1916" s="48"/>
      <c r="AC1916" s="48"/>
      <c r="AD1916" s="48"/>
      <c r="AE1916" s="48"/>
      <c r="AF1916" s="48"/>
      <c r="AG1916" s="48"/>
      <c r="AH1916" s="48"/>
      <c r="AI1916" s="48"/>
    </row>
    <row r="1917" ht="15.75" customHeight="1">
      <c r="A1917" s="41"/>
      <c r="B1917" s="42" t="str">
        <f t="shared" si="1"/>
        <v/>
      </c>
      <c r="C1917" s="52"/>
      <c r="D1917" s="53"/>
      <c r="E1917" s="53"/>
      <c r="F1917" s="52"/>
      <c r="G1917" s="53"/>
      <c r="H1917" s="54"/>
      <c r="I1917" s="53"/>
      <c r="J1917" s="53"/>
      <c r="K1917" s="53"/>
      <c r="L1917" s="53"/>
      <c r="M1917" s="53"/>
      <c r="N1917" s="53"/>
      <c r="O1917" s="52"/>
      <c r="P1917" s="52"/>
      <c r="Q1917" s="52"/>
      <c r="R1917" s="46" t="str">
        <f>IFERROR(__xludf.DUMMYFUNCTION("if(isblank($A1917),"""",REGEXREPLACE($A1917,   "",?(\d),?"",  ""$1""&amp;""-""&amp;$H1917))"),"")</f>
        <v/>
      </c>
      <c r="S1917" s="47" t="b">
        <f t="shared" si="2"/>
        <v>0</v>
      </c>
      <c r="T1917" s="47" t="str">
        <f>IFERROR(__xludf.DUMMYFUNCTION("iferror(split(A1917,"","",TRUE,TRUE),"""")"),"")</f>
        <v/>
      </c>
      <c r="U1917" s="47"/>
      <c r="V1917" s="47"/>
      <c r="W1917" s="47"/>
      <c r="X1917" s="46" t="str">
        <f>IFERROR(__xludf.DUMMYFUNCTION("if(T1917="""","""",if($S1917,""Not aligned w/ a specific learning goal."",T1917&amp;"": ""&amp;vlookup(to_text(T1917),'1.Learning-Goals'!$A$3:$B$100,2,FALSE)))"),"")</f>
        <v/>
      </c>
      <c r="Y1917" s="46" t="str">
        <f>IFERROR(__xludf.DUMMYFUNCTION("if(U1917="""","""",if($S1917,""Not aligned w/ a specific learning goal."",U1917&amp;"": ""&amp;vlookup(to_text(U1917),'1.Learning-Goals'!$A$3:$B$100,2,FALSE)))"),"")</f>
        <v/>
      </c>
      <c r="Z1917" s="46" t="str">
        <f>IFERROR(__xludf.DUMMYFUNCTION("if(V1917="""","""",if($S1917,""Not aligned w/ a specific learning goal."",V1917&amp;"": ""&amp;vlookup(to_text(V1917),'1.Learning-Goals'!$A$3:$B$100,2,FALSE)))"),"")</f>
        <v/>
      </c>
      <c r="AA1917" s="46" t="str">
        <f>IFERROR(__xludf.DUMMYFUNCTION("if(W1917="""","""",if($S1917,""Not aligned w/ a specific learning goal."",W1917&amp;"": ""&amp;vlookup(to_text(W1917),'1.Learning-Goals'!$A$3:$B$100,2,FALSE)))"),"")</f>
        <v/>
      </c>
      <c r="AB1917" s="48"/>
      <c r="AC1917" s="48"/>
      <c r="AD1917" s="48"/>
      <c r="AE1917" s="48"/>
      <c r="AF1917" s="48"/>
      <c r="AG1917" s="48"/>
      <c r="AH1917" s="48"/>
      <c r="AI1917" s="48"/>
    </row>
    <row r="1918" ht="15.75" customHeight="1">
      <c r="A1918" s="41"/>
      <c r="B1918" s="42" t="str">
        <f t="shared" si="1"/>
        <v/>
      </c>
      <c r="C1918" s="52"/>
      <c r="D1918" s="53"/>
      <c r="E1918" s="53"/>
      <c r="F1918" s="52"/>
      <c r="G1918" s="53"/>
      <c r="H1918" s="54"/>
      <c r="I1918" s="53"/>
      <c r="J1918" s="53"/>
      <c r="K1918" s="53"/>
      <c r="L1918" s="53"/>
      <c r="M1918" s="53"/>
      <c r="N1918" s="53"/>
      <c r="O1918" s="52"/>
      <c r="P1918" s="52"/>
      <c r="Q1918" s="52"/>
      <c r="R1918" s="46" t="str">
        <f>IFERROR(__xludf.DUMMYFUNCTION("if(isblank($A1918),"""",REGEXREPLACE($A1918,   "",?(\d),?"",  ""$1""&amp;""-""&amp;$H1918))"),"")</f>
        <v/>
      </c>
      <c r="S1918" s="47" t="b">
        <f t="shared" si="2"/>
        <v>0</v>
      </c>
      <c r="T1918" s="47" t="str">
        <f>IFERROR(__xludf.DUMMYFUNCTION("iferror(split(A1918,"","",TRUE,TRUE),"""")"),"")</f>
        <v/>
      </c>
      <c r="U1918" s="47"/>
      <c r="V1918" s="47"/>
      <c r="W1918" s="47"/>
      <c r="X1918" s="46" t="str">
        <f>IFERROR(__xludf.DUMMYFUNCTION("if(T1918="""","""",if($S1918,""Not aligned w/ a specific learning goal."",T1918&amp;"": ""&amp;vlookup(to_text(T1918),'1.Learning-Goals'!$A$3:$B$100,2,FALSE)))"),"")</f>
        <v/>
      </c>
      <c r="Y1918" s="46" t="str">
        <f>IFERROR(__xludf.DUMMYFUNCTION("if(U1918="""","""",if($S1918,""Not aligned w/ a specific learning goal."",U1918&amp;"": ""&amp;vlookup(to_text(U1918),'1.Learning-Goals'!$A$3:$B$100,2,FALSE)))"),"")</f>
        <v/>
      </c>
      <c r="Z1918" s="46" t="str">
        <f>IFERROR(__xludf.DUMMYFUNCTION("if(V1918="""","""",if($S1918,""Not aligned w/ a specific learning goal."",V1918&amp;"": ""&amp;vlookup(to_text(V1918),'1.Learning-Goals'!$A$3:$B$100,2,FALSE)))"),"")</f>
        <v/>
      </c>
      <c r="AA1918" s="46" t="str">
        <f>IFERROR(__xludf.DUMMYFUNCTION("if(W1918="""","""",if($S1918,""Not aligned w/ a specific learning goal."",W1918&amp;"": ""&amp;vlookup(to_text(W1918),'1.Learning-Goals'!$A$3:$B$100,2,FALSE)))"),"")</f>
        <v/>
      </c>
      <c r="AB1918" s="48"/>
      <c r="AC1918" s="48"/>
      <c r="AD1918" s="48"/>
      <c r="AE1918" s="48"/>
      <c r="AF1918" s="48"/>
      <c r="AG1918" s="48"/>
      <c r="AH1918" s="48"/>
      <c r="AI1918" s="48"/>
    </row>
    <row r="1919" ht="15.75" customHeight="1">
      <c r="A1919" s="41"/>
      <c r="B1919" s="42" t="str">
        <f t="shared" si="1"/>
        <v/>
      </c>
      <c r="C1919" s="52"/>
      <c r="D1919" s="53"/>
      <c r="E1919" s="53"/>
      <c r="F1919" s="52"/>
      <c r="G1919" s="53"/>
      <c r="H1919" s="54"/>
      <c r="I1919" s="53"/>
      <c r="J1919" s="53"/>
      <c r="K1919" s="53"/>
      <c r="L1919" s="53"/>
      <c r="M1919" s="53"/>
      <c r="N1919" s="53"/>
      <c r="O1919" s="52"/>
      <c r="P1919" s="52"/>
      <c r="Q1919" s="52"/>
      <c r="R1919" s="46" t="str">
        <f>IFERROR(__xludf.DUMMYFUNCTION("if(isblank($A1919),"""",REGEXREPLACE($A1919,   "",?(\d),?"",  ""$1""&amp;""-""&amp;$H1919))"),"")</f>
        <v/>
      </c>
      <c r="S1919" s="47" t="b">
        <f t="shared" si="2"/>
        <v>0</v>
      </c>
      <c r="T1919" s="47" t="str">
        <f>IFERROR(__xludf.DUMMYFUNCTION("iferror(split(A1919,"","",TRUE,TRUE),"""")"),"")</f>
        <v/>
      </c>
      <c r="U1919" s="47"/>
      <c r="V1919" s="47"/>
      <c r="W1919" s="47"/>
      <c r="X1919" s="46" t="str">
        <f>IFERROR(__xludf.DUMMYFUNCTION("if(T1919="""","""",if($S1919,""Not aligned w/ a specific learning goal."",T1919&amp;"": ""&amp;vlookup(to_text(T1919),'1.Learning-Goals'!$A$3:$B$100,2,FALSE)))"),"")</f>
        <v/>
      </c>
      <c r="Y1919" s="46" t="str">
        <f>IFERROR(__xludf.DUMMYFUNCTION("if(U1919="""","""",if($S1919,""Not aligned w/ a specific learning goal."",U1919&amp;"": ""&amp;vlookup(to_text(U1919),'1.Learning-Goals'!$A$3:$B$100,2,FALSE)))"),"")</f>
        <v/>
      </c>
      <c r="Z1919" s="46" t="str">
        <f>IFERROR(__xludf.DUMMYFUNCTION("if(V1919="""","""",if($S1919,""Not aligned w/ a specific learning goal."",V1919&amp;"": ""&amp;vlookup(to_text(V1919),'1.Learning-Goals'!$A$3:$B$100,2,FALSE)))"),"")</f>
        <v/>
      </c>
      <c r="AA1919" s="46" t="str">
        <f>IFERROR(__xludf.DUMMYFUNCTION("if(W1919="""","""",if($S1919,""Not aligned w/ a specific learning goal."",W1919&amp;"": ""&amp;vlookup(to_text(W1919),'1.Learning-Goals'!$A$3:$B$100,2,FALSE)))"),"")</f>
        <v/>
      </c>
      <c r="AB1919" s="48"/>
      <c r="AC1919" s="48"/>
      <c r="AD1919" s="48"/>
      <c r="AE1919" s="48"/>
      <c r="AF1919" s="48"/>
      <c r="AG1919" s="48"/>
      <c r="AH1919" s="48"/>
      <c r="AI1919" s="48"/>
    </row>
    <row r="1920" ht="15.75" customHeight="1">
      <c r="A1920" s="41"/>
      <c r="B1920" s="42" t="str">
        <f t="shared" si="1"/>
        <v/>
      </c>
      <c r="C1920" s="52"/>
      <c r="D1920" s="53"/>
      <c r="E1920" s="53"/>
      <c r="F1920" s="52"/>
      <c r="G1920" s="53"/>
      <c r="H1920" s="54"/>
      <c r="I1920" s="53"/>
      <c r="J1920" s="53"/>
      <c r="K1920" s="53"/>
      <c r="L1920" s="53"/>
      <c r="M1920" s="53"/>
      <c r="N1920" s="53"/>
      <c r="O1920" s="52"/>
      <c r="P1920" s="52"/>
      <c r="Q1920" s="52"/>
      <c r="R1920" s="46" t="str">
        <f>IFERROR(__xludf.DUMMYFUNCTION("if(isblank($A1920),"""",REGEXREPLACE($A1920,   "",?(\d),?"",  ""$1""&amp;""-""&amp;$H1920))"),"")</f>
        <v/>
      </c>
      <c r="S1920" s="47" t="b">
        <f t="shared" si="2"/>
        <v>0</v>
      </c>
      <c r="T1920" s="47" t="str">
        <f>IFERROR(__xludf.DUMMYFUNCTION("iferror(split(A1920,"","",TRUE,TRUE),"""")"),"")</f>
        <v/>
      </c>
      <c r="U1920" s="47"/>
      <c r="V1920" s="47"/>
      <c r="W1920" s="47"/>
      <c r="X1920" s="46" t="str">
        <f>IFERROR(__xludf.DUMMYFUNCTION("if(T1920="""","""",if($S1920,""Not aligned w/ a specific learning goal."",T1920&amp;"": ""&amp;vlookup(to_text(T1920),'1.Learning-Goals'!$A$3:$B$100,2,FALSE)))"),"")</f>
        <v/>
      </c>
      <c r="Y1920" s="46" t="str">
        <f>IFERROR(__xludf.DUMMYFUNCTION("if(U1920="""","""",if($S1920,""Not aligned w/ a specific learning goal."",U1920&amp;"": ""&amp;vlookup(to_text(U1920),'1.Learning-Goals'!$A$3:$B$100,2,FALSE)))"),"")</f>
        <v/>
      </c>
      <c r="Z1920" s="46" t="str">
        <f>IFERROR(__xludf.DUMMYFUNCTION("if(V1920="""","""",if($S1920,""Not aligned w/ a specific learning goal."",V1920&amp;"": ""&amp;vlookup(to_text(V1920),'1.Learning-Goals'!$A$3:$B$100,2,FALSE)))"),"")</f>
        <v/>
      </c>
      <c r="AA1920" s="46" t="str">
        <f>IFERROR(__xludf.DUMMYFUNCTION("if(W1920="""","""",if($S1920,""Not aligned w/ a specific learning goal."",W1920&amp;"": ""&amp;vlookup(to_text(W1920),'1.Learning-Goals'!$A$3:$B$100,2,FALSE)))"),"")</f>
        <v/>
      </c>
      <c r="AB1920" s="48"/>
      <c r="AC1920" s="48"/>
      <c r="AD1920" s="48"/>
      <c r="AE1920" s="48"/>
      <c r="AF1920" s="48"/>
      <c r="AG1920" s="48"/>
      <c r="AH1920" s="48"/>
      <c r="AI1920" s="48"/>
    </row>
    <row r="1921" ht="15.75" customHeight="1">
      <c r="A1921" s="41"/>
      <c r="B1921" s="42" t="str">
        <f t="shared" si="1"/>
        <v/>
      </c>
      <c r="C1921" s="52"/>
      <c r="D1921" s="53"/>
      <c r="E1921" s="53"/>
      <c r="F1921" s="52"/>
      <c r="G1921" s="53"/>
      <c r="H1921" s="54"/>
      <c r="I1921" s="53"/>
      <c r="J1921" s="53"/>
      <c r="K1921" s="53"/>
      <c r="L1921" s="53"/>
      <c r="M1921" s="53"/>
      <c r="N1921" s="53"/>
      <c r="O1921" s="52"/>
      <c r="P1921" s="52"/>
      <c r="Q1921" s="52"/>
      <c r="R1921" s="46" t="str">
        <f>IFERROR(__xludf.DUMMYFUNCTION("if(isblank($A1921),"""",REGEXREPLACE($A1921,   "",?(\d),?"",  ""$1""&amp;""-""&amp;$H1921))"),"")</f>
        <v/>
      </c>
      <c r="S1921" s="47" t="b">
        <f t="shared" si="2"/>
        <v>0</v>
      </c>
      <c r="T1921" s="47" t="str">
        <f>IFERROR(__xludf.DUMMYFUNCTION("iferror(split(A1921,"","",TRUE,TRUE),"""")"),"")</f>
        <v/>
      </c>
      <c r="U1921" s="47"/>
      <c r="V1921" s="47"/>
      <c r="W1921" s="47"/>
      <c r="X1921" s="46" t="str">
        <f>IFERROR(__xludf.DUMMYFUNCTION("if(T1921="""","""",if($S1921,""Not aligned w/ a specific learning goal."",T1921&amp;"": ""&amp;vlookup(to_text(T1921),'1.Learning-Goals'!$A$3:$B$100,2,FALSE)))"),"")</f>
        <v/>
      </c>
      <c r="Y1921" s="46" t="str">
        <f>IFERROR(__xludf.DUMMYFUNCTION("if(U1921="""","""",if($S1921,""Not aligned w/ a specific learning goal."",U1921&amp;"": ""&amp;vlookup(to_text(U1921),'1.Learning-Goals'!$A$3:$B$100,2,FALSE)))"),"")</f>
        <v/>
      </c>
      <c r="Z1921" s="46" t="str">
        <f>IFERROR(__xludf.DUMMYFUNCTION("if(V1921="""","""",if($S1921,""Not aligned w/ a specific learning goal."",V1921&amp;"": ""&amp;vlookup(to_text(V1921),'1.Learning-Goals'!$A$3:$B$100,2,FALSE)))"),"")</f>
        <v/>
      </c>
      <c r="AA1921" s="46" t="str">
        <f>IFERROR(__xludf.DUMMYFUNCTION("if(W1921="""","""",if($S1921,""Not aligned w/ a specific learning goal."",W1921&amp;"": ""&amp;vlookup(to_text(W1921),'1.Learning-Goals'!$A$3:$B$100,2,FALSE)))"),"")</f>
        <v/>
      </c>
      <c r="AB1921" s="48"/>
      <c r="AC1921" s="48"/>
      <c r="AD1921" s="48"/>
      <c r="AE1921" s="48"/>
      <c r="AF1921" s="48"/>
      <c r="AG1921" s="48"/>
      <c r="AH1921" s="48"/>
      <c r="AI1921" s="48"/>
    </row>
    <row r="1922" ht="15.75" customHeight="1">
      <c r="A1922" s="41"/>
      <c r="B1922" s="42" t="str">
        <f t="shared" si="1"/>
        <v/>
      </c>
      <c r="C1922" s="52"/>
      <c r="D1922" s="53"/>
      <c r="E1922" s="53"/>
      <c r="F1922" s="52"/>
      <c r="G1922" s="53"/>
      <c r="H1922" s="54"/>
      <c r="I1922" s="53"/>
      <c r="J1922" s="53"/>
      <c r="K1922" s="53"/>
      <c r="L1922" s="53"/>
      <c r="M1922" s="53"/>
      <c r="N1922" s="53"/>
      <c r="O1922" s="52"/>
      <c r="P1922" s="52"/>
      <c r="Q1922" s="52"/>
      <c r="R1922" s="46" t="str">
        <f>IFERROR(__xludf.DUMMYFUNCTION("if(isblank($A1922),"""",REGEXREPLACE($A1922,   "",?(\d),?"",  ""$1""&amp;""-""&amp;$H1922))"),"")</f>
        <v/>
      </c>
      <c r="S1922" s="47" t="b">
        <f t="shared" si="2"/>
        <v>0</v>
      </c>
      <c r="T1922" s="47" t="str">
        <f>IFERROR(__xludf.DUMMYFUNCTION("iferror(split(A1922,"","",TRUE,TRUE),"""")"),"")</f>
        <v/>
      </c>
      <c r="U1922" s="47"/>
      <c r="V1922" s="47"/>
      <c r="W1922" s="47"/>
      <c r="X1922" s="46" t="str">
        <f>IFERROR(__xludf.DUMMYFUNCTION("if(T1922="""","""",if($S1922,""Not aligned w/ a specific learning goal."",T1922&amp;"": ""&amp;vlookup(to_text(T1922),'1.Learning-Goals'!$A$3:$B$100,2,FALSE)))"),"")</f>
        <v/>
      </c>
      <c r="Y1922" s="46" t="str">
        <f>IFERROR(__xludf.DUMMYFUNCTION("if(U1922="""","""",if($S1922,""Not aligned w/ a specific learning goal."",U1922&amp;"": ""&amp;vlookup(to_text(U1922),'1.Learning-Goals'!$A$3:$B$100,2,FALSE)))"),"")</f>
        <v/>
      </c>
      <c r="Z1922" s="46" t="str">
        <f>IFERROR(__xludf.DUMMYFUNCTION("if(V1922="""","""",if($S1922,""Not aligned w/ a specific learning goal."",V1922&amp;"": ""&amp;vlookup(to_text(V1922),'1.Learning-Goals'!$A$3:$B$100,2,FALSE)))"),"")</f>
        <v/>
      </c>
      <c r="AA1922" s="46" t="str">
        <f>IFERROR(__xludf.DUMMYFUNCTION("if(W1922="""","""",if($S1922,""Not aligned w/ a specific learning goal."",W1922&amp;"": ""&amp;vlookup(to_text(W1922),'1.Learning-Goals'!$A$3:$B$100,2,FALSE)))"),"")</f>
        <v/>
      </c>
      <c r="AB1922" s="48"/>
      <c r="AC1922" s="48"/>
      <c r="AD1922" s="48"/>
      <c r="AE1922" s="48"/>
      <c r="AF1922" s="48"/>
      <c r="AG1922" s="48"/>
      <c r="AH1922" s="48"/>
      <c r="AI1922" s="48"/>
    </row>
    <row r="1923" ht="15.75" customHeight="1">
      <c r="A1923" s="41"/>
      <c r="B1923" s="42" t="str">
        <f t="shared" si="1"/>
        <v/>
      </c>
      <c r="C1923" s="52"/>
      <c r="D1923" s="53"/>
      <c r="E1923" s="53"/>
      <c r="F1923" s="52"/>
      <c r="G1923" s="53"/>
      <c r="H1923" s="54"/>
      <c r="I1923" s="53"/>
      <c r="J1923" s="53"/>
      <c r="K1923" s="53"/>
      <c r="L1923" s="53"/>
      <c r="M1923" s="53"/>
      <c r="N1923" s="53"/>
      <c r="O1923" s="52"/>
      <c r="P1923" s="52"/>
      <c r="Q1923" s="52"/>
      <c r="R1923" s="46" t="str">
        <f>IFERROR(__xludf.DUMMYFUNCTION("if(isblank($A1923),"""",REGEXREPLACE($A1923,   "",?(\d),?"",  ""$1""&amp;""-""&amp;$H1923))"),"")</f>
        <v/>
      </c>
      <c r="S1923" s="47" t="b">
        <f t="shared" si="2"/>
        <v>0</v>
      </c>
      <c r="T1923" s="47" t="str">
        <f>IFERROR(__xludf.DUMMYFUNCTION("iferror(split(A1923,"","",TRUE,TRUE),"""")"),"")</f>
        <v/>
      </c>
      <c r="U1923" s="47"/>
      <c r="V1923" s="47"/>
      <c r="W1923" s="47"/>
      <c r="X1923" s="46" t="str">
        <f>IFERROR(__xludf.DUMMYFUNCTION("if(T1923="""","""",if($S1923,""Not aligned w/ a specific learning goal."",T1923&amp;"": ""&amp;vlookup(to_text(T1923),'1.Learning-Goals'!$A$3:$B$100,2,FALSE)))"),"")</f>
        <v/>
      </c>
      <c r="Y1923" s="46" t="str">
        <f>IFERROR(__xludf.DUMMYFUNCTION("if(U1923="""","""",if($S1923,""Not aligned w/ a specific learning goal."",U1923&amp;"": ""&amp;vlookup(to_text(U1923),'1.Learning-Goals'!$A$3:$B$100,2,FALSE)))"),"")</f>
        <v/>
      </c>
      <c r="Z1923" s="46" t="str">
        <f>IFERROR(__xludf.DUMMYFUNCTION("if(V1923="""","""",if($S1923,""Not aligned w/ a specific learning goal."",V1923&amp;"": ""&amp;vlookup(to_text(V1923),'1.Learning-Goals'!$A$3:$B$100,2,FALSE)))"),"")</f>
        <v/>
      </c>
      <c r="AA1923" s="46" t="str">
        <f>IFERROR(__xludf.DUMMYFUNCTION("if(W1923="""","""",if($S1923,""Not aligned w/ a specific learning goal."",W1923&amp;"": ""&amp;vlookup(to_text(W1923),'1.Learning-Goals'!$A$3:$B$100,2,FALSE)))"),"")</f>
        <v/>
      </c>
      <c r="AB1923" s="48"/>
      <c r="AC1923" s="48"/>
      <c r="AD1923" s="48"/>
      <c r="AE1923" s="48"/>
      <c r="AF1923" s="48"/>
      <c r="AG1923" s="48"/>
      <c r="AH1923" s="48"/>
      <c r="AI1923" s="48"/>
    </row>
    <row r="1924" ht="15.75" customHeight="1">
      <c r="A1924" s="41"/>
      <c r="B1924" s="42" t="str">
        <f t="shared" si="1"/>
        <v/>
      </c>
      <c r="C1924" s="52"/>
      <c r="D1924" s="53"/>
      <c r="E1924" s="53"/>
      <c r="F1924" s="52"/>
      <c r="G1924" s="53"/>
      <c r="H1924" s="54"/>
      <c r="I1924" s="53"/>
      <c r="J1924" s="53"/>
      <c r="K1924" s="53"/>
      <c r="L1924" s="53"/>
      <c r="M1924" s="53"/>
      <c r="N1924" s="53"/>
      <c r="O1924" s="52"/>
      <c r="P1924" s="52"/>
      <c r="Q1924" s="52"/>
      <c r="R1924" s="46" t="str">
        <f>IFERROR(__xludf.DUMMYFUNCTION("if(isblank($A1924),"""",REGEXREPLACE($A1924,   "",?(\d),?"",  ""$1""&amp;""-""&amp;$H1924))"),"")</f>
        <v/>
      </c>
      <c r="S1924" s="47" t="b">
        <f t="shared" si="2"/>
        <v>0</v>
      </c>
      <c r="T1924" s="47" t="str">
        <f>IFERROR(__xludf.DUMMYFUNCTION("iferror(split(A1924,"","",TRUE,TRUE),"""")"),"")</f>
        <v/>
      </c>
      <c r="U1924" s="47"/>
      <c r="V1924" s="47"/>
      <c r="W1924" s="47"/>
      <c r="X1924" s="46" t="str">
        <f>IFERROR(__xludf.DUMMYFUNCTION("if(T1924="""","""",if($S1924,""Not aligned w/ a specific learning goal."",T1924&amp;"": ""&amp;vlookup(to_text(T1924),'1.Learning-Goals'!$A$3:$B$100,2,FALSE)))"),"")</f>
        <v/>
      </c>
      <c r="Y1924" s="46" t="str">
        <f>IFERROR(__xludf.DUMMYFUNCTION("if(U1924="""","""",if($S1924,""Not aligned w/ a specific learning goal."",U1924&amp;"": ""&amp;vlookup(to_text(U1924),'1.Learning-Goals'!$A$3:$B$100,2,FALSE)))"),"")</f>
        <v/>
      </c>
      <c r="Z1924" s="46" t="str">
        <f>IFERROR(__xludf.DUMMYFUNCTION("if(V1924="""","""",if($S1924,""Not aligned w/ a specific learning goal."",V1924&amp;"": ""&amp;vlookup(to_text(V1924),'1.Learning-Goals'!$A$3:$B$100,2,FALSE)))"),"")</f>
        <v/>
      </c>
      <c r="AA1924" s="46" t="str">
        <f>IFERROR(__xludf.DUMMYFUNCTION("if(W1924="""","""",if($S1924,""Not aligned w/ a specific learning goal."",W1924&amp;"": ""&amp;vlookup(to_text(W1924),'1.Learning-Goals'!$A$3:$B$100,2,FALSE)))"),"")</f>
        <v/>
      </c>
      <c r="AB1924" s="48"/>
      <c r="AC1924" s="48"/>
      <c r="AD1924" s="48"/>
      <c r="AE1924" s="48"/>
      <c r="AF1924" s="48"/>
      <c r="AG1924" s="48"/>
      <c r="AH1924" s="48"/>
      <c r="AI1924" s="48"/>
    </row>
    <row r="1925" ht="15.75" customHeight="1">
      <c r="A1925" s="41"/>
      <c r="B1925" s="42" t="str">
        <f t="shared" si="1"/>
        <v/>
      </c>
      <c r="C1925" s="52"/>
      <c r="D1925" s="53"/>
      <c r="E1925" s="53"/>
      <c r="F1925" s="52"/>
      <c r="G1925" s="53"/>
      <c r="H1925" s="54"/>
      <c r="I1925" s="53"/>
      <c r="J1925" s="53"/>
      <c r="K1925" s="53"/>
      <c r="L1925" s="53"/>
      <c r="M1925" s="53"/>
      <c r="N1925" s="53"/>
      <c r="O1925" s="52"/>
      <c r="P1925" s="52"/>
      <c r="Q1925" s="52"/>
      <c r="R1925" s="46" t="str">
        <f>IFERROR(__xludf.DUMMYFUNCTION("if(isblank($A1925),"""",REGEXREPLACE($A1925,   "",?(\d),?"",  ""$1""&amp;""-""&amp;$H1925))"),"")</f>
        <v/>
      </c>
      <c r="S1925" s="47" t="b">
        <f t="shared" si="2"/>
        <v>0</v>
      </c>
      <c r="T1925" s="47" t="str">
        <f>IFERROR(__xludf.DUMMYFUNCTION("iferror(split(A1925,"","",TRUE,TRUE),"""")"),"")</f>
        <v/>
      </c>
      <c r="U1925" s="47"/>
      <c r="V1925" s="47"/>
      <c r="W1925" s="47"/>
      <c r="X1925" s="46" t="str">
        <f>IFERROR(__xludf.DUMMYFUNCTION("if(T1925="""","""",if($S1925,""Not aligned w/ a specific learning goal."",T1925&amp;"": ""&amp;vlookup(to_text(T1925),'1.Learning-Goals'!$A$3:$B$100,2,FALSE)))"),"")</f>
        <v/>
      </c>
      <c r="Y1925" s="46" t="str">
        <f>IFERROR(__xludf.DUMMYFUNCTION("if(U1925="""","""",if($S1925,""Not aligned w/ a specific learning goal."",U1925&amp;"": ""&amp;vlookup(to_text(U1925),'1.Learning-Goals'!$A$3:$B$100,2,FALSE)))"),"")</f>
        <v/>
      </c>
      <c r="Z1925" s="46" t="str">
        <f>IFERROR(__xludf.DUMMYFUNCTION("if(V1925="""","""",if($S1925,""Not aligned w/ a specific learning goal."",V1925&amp;"": ""&amp;vlookup(to_text(V1925),'1.Learning-Goals'!$A$3:$B$100,2,FALSE)))"),"")</f>
        <v/>
      </c>
      <c r="AA1925" s="46" t="str">
        <f>IFERROR(__xludf.DUMMYFUNCTION("if(W1925="""","""",if($S1925,""Not aligned w/ a specific learning goal."",W1925&amp;"": ""&amp;vlookup(to_text(W1925),'1.Learning-Goals'!$A$3:$B$100,2,FALSE)))"),"")</f>
        <v/>
      </c>
      <c r="AB1925" s="48"/>
      <c r="AC1925" s="48"/>
      <c r="AD1925" s="48"/>
      <c r="AE1925" s="48"/>
      <c r="AF1925" s="48"/>
      <c r="AG1925" s="48"/>
      <c r="AH1925" s="48"/>
      <c r="AI1925" s="48"/>
    </row>
    <row r="1926" ht="15.75" customHeight="1">
      <c r="A1926" s="41"/>
      <c r="B1926" s="42" t="str">
        <f t="shared" si="1"/>
        <v/>
      </c>
      <c r="C1926" s="52"/>
      <c r="D1926" s="53"/>
      <c r="E1926" s="53"/>
      <c r="F1926" s="52"/>
      <c r="G1926" s="53"/>
      <c r="H1926" s="54"/>
      <c r="I1926" s="53"/>
      <c r="J1926" s="53"/>
      <c r="K1926" s="53"/>
      <c r="L1926" s="53"/>
      <c r="M1926" s="53"/>
      <c r="N1926" s="53"/>
      <c r="O1926" s="52"/>
      <c r="P1926" s="52"/>
      <c r="Q1926" s="52"/>
      <c r="R1926" s="46" t="str">
        <f>IFERROR(__xludf.DUMMYFUNCTION("if(isblank($A1926),"""",REGEXREPLACE($A1926,   "",?(\d),?"",  ""$1""&amp;""-""&amp;$H1926))"),"")</f>
        <v/>
      </c>
      <c r="S1926" s="47" t="b">
        <f t="shared" si="2"/>
        <v>0</v>
      </c>
      <c r="T1926" s="47" t="str">
        <f>IFERROR(__xludf.DUMMYFUNCTION("iferror(split(A1926,"","",TRUE,TRUE),"""")"),"")</f>
        <v/>
      </c>
      <c r="U1926" s="47"/>
      <c r="V1926" s="47"/>
      <c r="W1926" s="47"/>
      <c r="X1926" s="46" t="str">
        <f>IFERROR(__xludf.DUMMYFUNCTION("if(T1926="""","""",if($S1926,""Not aligned w/ a specific learning goal."",T1926&amp;"": ""&amp;vlookup(to_text(T1926),'1.Learning-Goals'!$A$3:$B$100,2,FALSE)))"),"")</f>
        <v/>
      </c>
      <c r="Y1926" s="46" t="str">
        <f>IFERROR(__xludf.DUMMYFUNCTION("if(U1926="""","""",if($S1926,""Not aligned w/ a specific learning goal."",U1926&amp;"": ""&amp;vlookup(to_text(U1926),'1.Learning-Goals'!$A$3:$B$100,2,FALSE)))"),"")</f>
        <v/>
      </c>
      <c r="Z1926" s="46" t="str">
        <f>IFERROR(__xludf.DUMMYFUNCTION("if(V1926="""","""",if($S1926,""Not aligned w/ a specific learning goal."",V1926&amp;"": ""&amp;vlookup(to_text(V1926),'1.Learning-Goals'!$A$3:$B$100,2,FALSE)))"),"")</f>
        <v/>
      </c>
      <c r="AA1926" s="46" t="str">
        <f>IFERROR(__xludf.DUMMYFUNCTION("if(W1926="""","""",if($S1926,""Not aligned w/ a specific learning goal."",W1926&amp;"": ""&amp;vlookup(to_text(W1926),'1.Learning-Goals'!$A$3:$B$100,2,FALSE)))"),"")</f>
        <v/>
      </c>
      <c r="AB1926" s="48"/>
      <c r="AC1926" s="48"/>
      <c r="AD1926" s="48"/>
      <c r="AE1926" s="48"/>
      <c r="AF1926" s="48"/>
      <c r="AG1926" s="48"/>
      <c r="AH1926" s="48"/>
      <c r="AI1926" s="48"/>
    </row>
    <row r="1927" ht="15.75" customHeight="1">
      <c r="A1927" s="41"/>
      <c r="B1927" s="42" t="str">
        <f t="shared" si="1"/>
        <v/>
      </c>
      <c r="C1927" s="52"/>
      <c r="D1927" s="53"/>
      <c r="E1927" s="53"/>
      <c r="F1927" s="52"/>
      <c r="G1927" s="53"/>
      <c r="H1927" s="54"/>
      <c r="I1927" s="53"/>
      <c r="J1927" s="53"/>
      <c r="K1927" s="53"/>
      <c r="L1927" s="53"/>
      <c r="M1927" s="53"/>
      <c r="N1927" s="53"/>
      <c r="O1927" s="52"/>
      <c r="P1927" s="52"/>
      <c r="Q1927" s="52"/>
      <c r="R1927" s="46" t="str">
        <f>IFERROR(__xludf.DUMMYFUNCTION("if(isblank($A1927),"""",REGEXREPLACE($A1927,   "",?(\d),?"",  ""$1""&amp;""-""&amp;$H1927))"),"")</f>
        <v/>
      </c>
      <c r="S1927" s="47" t="b">
        <f t="shared" si="2"/>
        <v>0</v>
      </c>
      <c r="T1927" s="47" t="str">
        <f>IFERROR(__xludf.DUMMYFUNCTION("iferror(split(A1927,"","",TRUE,TRUE),"""")"),"")</f>
        <v/>
      </c>
      <c r="U1927" s="47"/>
      <c r="V1927" s="47"/>
      <c r="W1927" s="47"/>
      <c r="X1927" s="46" t="str">
        <f>IFERROR(__xludf.DUMMYFUNCTION("if(T1927="""","""",if($S1927,""Not aligned w/ a specific learning goal."",T1927&amp;"": ""&amp;vlookup(to_text(T1927),'1.Learning-Goals'!$A$3:$B$100,2,FALSE)))"),"")</f>
        <v/>
      </c>
      <c r="Y1927" s="46" t="str">
        <f>IFERROR(__xludf.DUMMYFUNCTION("if(U1927="""","""",if($S1927,""Not aligned w/ a specific learning goal."",U1927&amp;"": ""&amp;vlookup(to_text(U1927),'1.Learning-Goals'!$A$3:$B$100,2,FALSE)))"),"")</f>
        <v/>
      </c>
      <c r="Z1927" s="46" t="str">
        <f>IFERROR(__xludf.DUMMYFUNCTION("if(V1927="""","""",if($S1927,""Not aligned w/ a specific learning goal."",V1927&amp;"": ""&amp;vlookup(to_text(V1927),'1.Learning-Goals'!$A$3:$B$100,2,FALSE)))"),"")</f>
        <v/>
      </c>
      <c r="AA1927" s="46" t="str">
        <f>IFERROR(__xludf.DUMMYFUNCTION("if(W1927="""","""",if($S1927,""Not aligned w/ a specific learning goal."",W1927&amp;"": ""&amp;vlookup(to_text(W1927),'1.Learning-Goals'!$A$3:$B$100,2,FALSE)))"),"")</f>
        <v/>
      </c>
      <c r="AB1927" s="48"/>
      <c r="AC1927" s="48"/>
      <c r="AD1927" s="48"/>
      <c r="AE1927" s="48"/>
      <c r="AF1927" s="48"/>
      <c r="AG1927" s="48"/>
      <c r="AH1927" s="48"/>
      <c r="AI1927" s="48"/>
    </row>
    <row r="1928" ht="15.75" customHeight="1">
      <c r="A1928" s="41"/>
      <c r="B1928" s="42" t="str">
        <f t="shared" si="1"/>
        <v/>
      </c>
      <c r="C1928" s="52"/>
      <c r="D1928" s="53"/>
      <c r="E1928" s="53"/>
      <c r="F1928" s="52"/>
      <c r="G1928" s="53"/>
      <c r="H1928" s="54"/>
      <c r="I1928" s="53"/>
      <c r="J1928" s="53"/>
      <c r="K1928" s="53"/>
      <c r="L1928" s="53"/>
      <c r="M1928" s="53"/>
      <c r="N1928" s="53"/>
      <c r="O1928" s="52"/>
      <c r="P1928" s="52"/>
      <c r="Q1928" s="52"/>
      <c r="R1928" s="46" t="str">
        <f>IFERROR(__xludf.DUMMYFUNCTION("if(isblank($A1928),"""",REGEXREPLACE($A1928,   "",?(\d),?"",  ""$1""&amp;""-""&amp;$H1928))"),"")</f>
        <v/>
      </c>
      <c r="S1928" s="47" t="b">
        <f t="shared" si="2"/>
        <v>0</v>
      </c>
      <c r="T1928" s="47" t="str">
        <f>IFERROR(__xludf.DUMMYFUNCTION("iferror(split(A1928,"","",TRUE,TRUE),"""")"),"")</f>
        <v/>
      </c>
      <c r="U1928" s="47"/>
      <c r="V1928" s="47"/>
      <c r="W1928" s="47"/>
      <c r="X1928" s="46" t="str">
        <f>IFERROR(__xludf.DUMMYFUNCTION("if(T1928="""","""",if($S1928,""Not aligned w/ a specific learning goal."",T1928&amp;"": ""&amp;vlookup(to_text(T1928),'1.Learning-Goals'!$A$3:$B$100,2,FALSE)))"),"")</f>
        <v/>
      </c>
      <c r="Y1928" s="46" t="str">
        <f>IFERROR(__xludf.DUMMYFUNCTION("if(U1928="""","""",if($S1928,""Not aligned w/ a specific learning goal."",U1928&amp;"": ""&amp;vlookup(to_text(U1928),'1.Learning-Goals'!$A$3:$B$100,2,FALSE)))"),"")</f>
        <v/>
      </c>
      <c r="Z1928" s="46" t="str">
        <f>IFERROR(__xludf.DUMMYFUNCTION("if(V1928="""","""",if($S1928,""Not aligned w/ a specific learning goal."",V1928&amp;"": ""&amp;vlookup(to_text(V1928),'1.Learning-Goals'!$A$3:$B$100,2,FALSE)))"),"")</f>
        <v/>
      </c>
      <c r="AA1928" s="46" t="str">
        <f>IFERROR(__xludf.DUMMYFUNCTION("if(W1928="""","""",if($S1928,""Not aligned w/ a specific learning goal."",W1928&amp;"": ""&amp;vlookup(to_text(W1928),'1.Learning-Goals'!$A$3:$B$100,2,FALSE)))"),"")</f>
        <v/>
      </c>
      <c r="AB1928" s="48"/>
      <c r="AC1928" s="48"/>
      <c r="AD1928" s="48"/>
      <c r="AE1928" s="48"/>
      <c r="AF1928" s="48"/>
      <c r="AG1928" s="48"/>
      <c r="AH1928" s="48"/>
      <c r="AI1928" s="48"/>
    </row>
    <row r="1929" ht="15.75" customHeight="1">
      <c r="A1929" s="41"/>
      <c r="B1929" s="42" t="str">
        <f t="shared" si="1"/>
        <v/>
      </c>
      <c r="C1929" s="52"/>
      <c r="D1929" s="53"/>
      <c r="E1929" s="53"/>
      <c r="F1929" s="52"/>
      <c r="G1929" s="53"/>
      <c r="H1929" s="54"/>
      <c r="I1929" s="53"/>
      <c r="J1929" s="53"/>
      <c r="K1929" s="53"/>
      <c r="L1929" s="53"/>
      <c r="M1929" s="53"/>
      <c r="N1929" s="53"/>
      <c r="O1929" s="52"/>
      <c r="P1929" s="52"/>
      <c r="Q1929" s="52"/>
      <c r="R1929" s="46" t="str">
        <f>IFERROR(__xludf.DUMMYFUNCTION("if(isblank($A1929),"""",REGEXREPLACE($A1929,   "",?(\d),?"",  ""$1""&amp;""-""&amp;$H1929))"),"")</f>
        <v/>
      </c>
      <c r="S1929" s="47" t="b">
        <f t="shared" si="2"/>
        <v>0</v>
      </c>
      <c r="T1929" s="47" t="str">
        <f>IFERROR(__xludf.DUMMYFUNCTION("iferror(split(A1929,"","",TRUE,TRUE),"""")"),"")</f>
        <v/>
      </c>
      <c r="U1929" s="47"/>
      <c r="V1929" s="47"/>
      <c r="W1929" s="47"/>
      <c r="X1929" s="46" t="str">
        <f>IFERROR(__xludf.DUMMYFUNCTION("if(T1929="""","""",if($S1929,""Not aligned w/ a specific learning goal."",T1929&amp;"": ""&amp;vlookup(to_text(T1929),'1.Learning-Goals'!$A$3:$B$100,2,FALSE)))"),"")</f>
        <v/>
      </c>
      <c r="Y1929" s="46" t="str">
        <f>IFERROR(__xludf.DUMMYFUNCTION("if(U1929="""","""",if($S1929,""Not aligned w/ a specific learning goal."",U1929&amp;"": ""&amp;vlookup(to_text(U1929),'1.Learning-Goals'!$A$3:$B$100,2,FALSE)))"),"")</f>
        <v/>
      </c>
      <c r="Z1929" s="46" t="str">
        <f>IFERROR(__xludf.DUMMYFUNCTION("if(V1929="""","""",if($S1929,""Not aligned w/ a specific learning goal."",V1929&amp;"": ""&amp;vlookup(to_text(V1929),'1.Learning-Goals'!$A$3:$B$100,2,FALSE)))"),"")</f>
        <v/>
      </c>
      <c r="AA1929" s="46" t="str">
        <f>IFERROR(__xludf.DUMMYFUNCTION("if(W1929="""","""",if($S1929,""Not aligned w/ a specific learning goal."",W1929&amp;"": ""&amp;vlookup(to_text(W1929),'1.Learning-Goals'!$A$3:$B$100,2,FALSE)))"),"")</f>
        <v/>
      </c>
      <c r="AB1929" s="48"/>
      <c r="AC1929" s="48"/>
      <c r="AD1929" s="48"/>
      <c r="AE1929" s="48"/>
      <c r="AF1929" s="48"/>
      <c r="AG1929" s="48"/>
      <c r="AH1929" s="48"/>
      <c r="AI1929" s="48"/>
    </row>
    <row r="1930" ht="15.75" customHeight="1">
      <c r="A1930" s="41"/>
      <c r="B1930" s="42" t="str">
        <f t="shared" si="1"/>
        <v/>
      </c>
      <c r="C1930" s="52"/>
      <c r="D1930" s="53"/>
      <c r="E1930" s="53"/>
      <c r="F1930" s="52"/>
      <c r="G1930" s="53"/>
      <c r="H1930" s="54"/>
      <c r="I1930" s="53"/>
      <c r="J1930" s="53"/>
      <c r="K1930" s="53"/>
      <c r="L1930" s="53"/>
      <c r="M1930" s="53"/>
      <c r="N1930" s="53"/>
      <c r="O1930" s="52"/>
      <c r="P1930" s="52"/>
      <c r="Q1930" s="52"/>
      <c r="R1930" s="46" t="str">
        <f>IFERROR(__xludf.DUMMYFUNCTION("if(isblank($A1930),"""",REGEXREPLACE($A1930,   "",?(\d),?"",  ""$1""&amp;""-""&amp;$H1930))"),"")</f>
        <v/>
      </c>
      <c r="S1930" s="47" t="b">
        <f t="shared" si="2"/>
        <v>0</v>
      </c>
      <c r="T1930" s="47" t="str">
        <f>IFERROR(__xludf.DUMMYFUNCTION("iferror(split(A1930,"","",TRUE,TRUE),"""")"),"")</f>
        <v/>
      </c>
      <c r="U1930" s="47"/>
      <c r="V1930" s="47"/>
      <c r="W1930" s="47"/>
      <c r="X1930" s="46" t="str">
        <f>IFERROR(__xludf.DUMMYFUNCTION("if(T1930="""","""",if($S1930,""Not aligned w/ a specific learning goal."",T1930&amp;"": ""&amp;vlookup(to_text(T1930),'1.Learning-Goals'!$A$3:$B$100,2,FALSE)))"),"")</f>
        <v/>
      </c>
      <c r="Y1930" s="46" t="str">
        <f>IFERROR(__xludf.DUMMYFUNCTION("if(U1930="""","""",if($S1930,""Not aligned w/ a specific learning goal."",U1930&amp;"": ""&amp;vlookup(to_text(U1930),'1.Learning-Goals'!$A$3:$B$100,2,FALSE)))"),"")</f>
        <v/>
      </c>
      <c r="Z1930" s="46" t="str">
        <f>IFERROR(__xludf.DUMMYFUNCTION("if(V1930="""","""",if($S1930,""Not aligned w/ a specific learning goal."",V1930&amp;"": ""&amp;vlookup(to_text(V1930),'1.Learning-Goals'!$A$3:$B$100,2,FALSE)))"),"")</f>
        <v/>
      </c>
      <c r="AA1930" s="46" t="str">
        <f>IFERROR(__xludf.DUMMYFUNCTION("if(W1930="""","""",if($S1930,""Not aligned w/ a specific learning goal."",W1930&amp;"": ""&amp;vlookup(to_text(W1930),'1.Learning-Goals'!$A$3:$B$100,2,FALSE)))"),"")</f>
        <v/>
      </c>
      <c r="AB1930" s="48"/>
      <c r="AC1930" s="48"/>
      <c r="AD1930" s="48"/>
      <c r="AE1930" s="48"/>
      <c r="AF1930" s="48"/>
      <c r="AG1930" s="48"/>
      <c r="AH1930" s="48"/>
      <c r="AI1930" s="48"/>
    </row>
    <row r="1931" ht="15.75" customHeight="1">
      <c r="A1931" s="41"/>
      <c r="B1931" s="42" t="str">
        <f t="shared" si="1"/>
        <v/>
      </c>
      <c r="C1931" s="52"/>
      <c r="D1931" s="53"/>
      <c r="E1931" s="53"/>
      <c r="F1931" s="52"/>
      <c r="G1931" s="53"/>
      <c r="H1931" s="54"/>
      <c r="I1931" s="53"/>
      <c r="J1931" s="53"/>
      <c r="K1931" s="53"/>
      <c r="L1931" s="53"/>
      <c r="M1931" s="53"/>
      <c r="N1931" s="53"/>
      <c r="O1931" s="52"/>
      <c r="P1931" s="52"/>
      <c r="Q1931" s="52"/>
      <c r="R1931" s="46" t="str">
        <f>IFERROR(__xludf.DUMMYFUNCTION("if(isblank($A1931),"""",REGEXREPLACE($A1931,   "",?(\d),?"",  ""$1""&amp;""-""&amp;$H1931))"),"")</f>
        <v/>
      </c>
      <c r="S1931" s="47" t="b">
        <f t="shared" si="2"/>
        <v>0</v>
      </c>
      <c r="T1931" s="47" t="str">
        <f>IFERROR(__xludf.DUMMYFUNCTION("iferror(split(A1931,"","",TRUE,TRUE),"""")"),"")</f>
        <v/>
      </c>
      <c r="U1931" s="47"/>
      <c r="V1931" s="47"/>
      <c r="W1931" s="47"/>
      <c r="X1931" s="46" t="str">
        <f>IFERROR(__xludf.DUMMYFUNCTION("if(T1931="""","""",if($S1931,""Not aligned w/ a specific learning goal."",T1931&amp;"": ""&amp;vlookup(to_text(T1931),'1.Learning-Goals'!$A$3:$B$100,2,FALSE)))"),"")</f>
        <v/>
      </c>
      <c r="Y1931" s="46" t="str">
        <f>IFERROR(__xludf.DUMMYFUNCTION("if(U1931="""","""",if($S1931,""Not aligned w/ a specific learning goal."",U1931&amp;"": ""&amp;vlookup(to_text(U1931),'1.Learning-Goals'!$A$3:$B$100,2,FALSE)))"),"")</f>
        <v/>
      </c>
      <c r="Z1931" s="46" t="str">
        <f>IFERROR(__xludf.DUMMYFUNCTION("if(V1931="""","""",if($S1931,""Not aligned w/ a specific learning goal."",V1931&amp;"": ""&amp;vlookup(to_text(V1931),'1.Learning-Goals'!$A$3:$B$100,2,FALSE)))"),"")</f>
        <v/>
      </c>
      <c r="AA1931" s="46" t="str">
        <f>IFERROR(__xludf.DUMMYFUNCTION("if(W1931="""","""",if($S1931,""Not aligned w/ a specific learning goal."",W1931&amp;"": ""&amp;vlookup(to_text(W1931),'1.Learning-Goals'!$A$3:$B$100,2,FALSE)))"),"")</f>
        <v/>
      </c>
      <c r="AB1931" s="48"/>
      <c r="AC1931" s="48"/>
      <c r="AD1931" s="48"/>
      <c r="AE1931" s="48"/>
      <c r="AF1931" s="48"/>
      <c r="AG1931" s="48"/>
      <c r="AH1931" s="48"/>
      <c r="AI1931" s="48"/>
    </row>
    <row r="1932" ht="15.75" customHeight="1">
      <c r="A1932" s="41"/>
      <c r="B1932" s="42" t="str">
        <f t="shared" si="1"/>
        <v/>
      </c>
      <c r="C1932" s="52"/>
      <c r="D1932" s="53"/>
      <c r="E1932" s="53"/>
      <c r="F1932" s="52"/>
      <c r="G1932" s="53"/>
      <c r="H1932" s="54"/>
      <c r="I1932" s="53"/>
      <c r="J1932" s="53"/>
      <c r="K1932" s="53"/>
      <c r="L1932" s="53"/>
      <c r="M1932" s="53"/>
      <c r="N1932" s="53"/>
      <c r="O1932" s="52"/>
      <c r="P1932" s="52"/>
      <c r="Q1932" s="52"/>
      <c r="R1932" s="46" t="str">
        <f>IFERROR(__xludf.DUMMYFUNCTION("if(isblank($A1932),"""",REGEXREPLACE($A1932,   "",?(\d),?"",  ""$1""&amp;""-""&amp;$H1932))"),"")</f>
        <v/>
      </c>
      <c r="S1932" s="47" t="b">
        <f t="shared" si="2"/>
        <v>0</v>
      </c>
      <c r="T1932" s="47" t="str">
        <f>IFERROR(__xludf.DUMMYFUNCTION("iferror(split(A1932,"","",TRUE,TRUE),"""")"),"")</f>
        <v/>
      </c>
      <c r="U1932" s="47"/>
      <c r="V1932" s="47"/>
      <c r="W1932" s="47"/>
      <c r="X1932" s="46" t="str">
        <f>IFERROR(__xludf.DUMMYFUNCTION("if(T1932="""","""",if($S1932,""Not aligned w/ a specific learning goal."",T1932&amp;"": ""&amp;vlookup(to_text(T1932),'1.Learning-Goals'!$A$3:$B$100,2,FALSE)))"),"")</f>
        <v/>
      </c>
      <c r="Y1932" s="46" t="str">
        <f>IFERROR(__xludf.DUMMYFUNCTION("if(U1932="""","""",if($S1932,""Not aligned w/ a specific learning goal."",U1932&amp;"": ""&amp;vlookup(to_text(U1932),'1.Learning-Goals'!$A$3:$B$100,2,FALSE)))"),"")</f>
        <v/>
      </c>
      <c r="Z1932" s="46" t="str">
        <f>IFERROR(__xludf.DUMMYFUNCTION("if(V1932="""","""",if($S1932,""Not aligned w/ a specific learning goal."",V1932&amp;"": ""&amp;vlookup(to_text(V1932),'1.Learning-Goals'!$A$3:$B$100,2,FALSE)))"),"")</f>
        <v/>
      </c>
      <c r="AA1932" s="46" t="str">
        <f>IFERROR(__xludf.DUMMYFUNCTION("if(W1932="""","""",if($S1932,""Not aligned w/ a specific learning goal."",W1932&amp;"": ""&amp;vlookup(to_text(W1932),'1.Learning-Goals'!$A$3:$B$100,2,FALSE)))"),"")</f>
        <v/>
      </c>
      <c r="AB1932" s="48"/>
      <c r="AC1932" s="48"/>
      <c r="AD1932" s="48"/>
      <c r="AE1932" s="48"/>
      <c r="AF1932" s="48"/>
      <c r="AG1932" s="48"/>
      <c r="AH1932" s="48"/>
      <c r="AI1932" s="48"/>
    </row>
    <row r="1933" ht="15.75" customHeight="1">
      <c r="A1933" s="41"/>
      <c r="B1933" s="42" t="str">
        <f t="shared" si="1"/>
        <v/>
      </c>
      <c r="C1933" s="52"/>
      <c r="D1933" s="53"/>
      <c r="E1933" s="53"/>
      <c r="F1933" s="52"/>
      <c r="G1933" s="53"/>
      <c r="H1933" s="54"/>
      <c r="I1933" s="53"/>
      <c r="J1933" s="53"/>
      <c r="K1933" s="53"/>
      <c r="L1933" s="53"/>
      <c r="M1933" s="53"/>
      <c r="N1933" s="53"/>
      <c r="O1933" s="52"/>
      <c r="P1933" s="52"/>
      <c r="Q1933" s="52"/>
      <c r="R1933" s="46" t="str">
        <f>IFERROR(__xludf.DUMMYFUNCTION("if(isblank($A1933),"""",REGEXREPLACE($A1933,   "",?(\d),?"",  ""$1""&amp;""-""&amp;$H1933))"),"")</f>
        <v/>
      </c>
      <c r="S1933" s="47" t="b">
        <f t="shared" si="2"/>
        <v>0</v>
      </c>
      <c r="T1933" s="47" t="str">
        <f>IFERROR(__xludf.DUMMYFUNCTION("iferror(split(A1933,"","",TRUE,TRUE),"""")"),"")</f>
        <v/>
      </c>
      <c r="U1933" s="47"/>
      <c r="V1933" s="47"/>
      <c r="W1933" s="47"/>
      <c r="X1933" s="46" t="str">
        <f>IFERROR(__xludf.DUMMYFUNCTION("if(T1933="""","""",if($S1933,""Not aligned w/ a specific learning goal."",T1933&amp;"": ""&amp;vlookup(to_text(T1933),'1.Learning-Goals'!$A$3:$B$100,2,FALSE)))"),"")</f>
        <v/>
      </c>
      <c r="Y1933" s="46" t="str">
        <f>IFERROR(__xludf.DUMMYFUNCTION("if(U1933="""","""",if($S1933,""Not aligned w/ a specific learning goal."",U1933&amp;"": ""&amp;vlookup(to_text(U1933),'1.Learning-Goals'!$A$3:$B$100,2,FALSE)))"),"")</f>
        <v/>
      </c>
      <c r="Z1933" s="46" t="str">
        <f>IFERROR(__xludf.DUMMYFUNCTION("if(V1933="""","""",if($S1933,""Not aligned w/ a specific learning goal."",V1933&amp;"": ""&amp;vlookup(to_text(V1933),'1.Learning-Goals'!$A$3:$B$100,2,FALSE)))"),"")</f>
        <v/>
      </c>
      <c r="AA1933" s="46" t="str">
        <f>IFERROR(__xludf.DUMMYFUNCTION("if(W1933="""","""",if($S1933,""Not aligned w/ a specific learning goal."",W1933&amp;"": ""&amp;vlookup(to_text(W1933),'1.Learning-Goals'!$A$3:$B$100,2,FALSE)))"),"")</f>
        <v/>
      </c>
      <c r="AB1933" s="48"/>
      <c r="AC1933" s="48"/>
      <c r="AD1933" s="48"/>
      <c r="AE1933" s="48"/>
      <c r="AF1933" s="48"/>
      <c r="AG1933" s="48"/>
      <c r="AH1933" s="48"/>
      <c r="AI1933" s="48"/>
    </row>
    <row r="1934" ht="15.75" customHeight="1">
      <c r="A1934" s="41"/>
      <c r="B1934" s="42" t="str">
        <f t="shared" si="1"/>
        <v/>
      </c>
      <c r="C1934" s="52"/>
      <c r="D1934" s="53"/>
      <c r="E1934" s="53"/>
      <c r="F1934" s="52"/>
      <c r="G1934" s="53"/>
      <c r="H1934" s="54"/>
      <c r="I1934" s="53"/>
      <c r="J1934" s="53"/>
      <c r="K1934" s="53"/>
      <c r="L1934" s="53"/>
      <c r="M1934" s="53"/>
      <c r="N1934" s="53"/>
      <c r="O1934" s="52"/>
      <c r="P1934" s="52"/>
      <c r="Q1934" s="52"/>
      <c r="R1934" s="46" t="str">
        <f>IFERROR(__xludf.DUMMYFUNCTION("if(isblank($A1934),"""",REGEXREPLACE($A1934,   "",?(\d),?"",  ""$1""&amp;""-""&amp;$H1934))"),"")</f>
        <v/>
      </c>
      <c r="S1934" s="47" t="b">
        <f t="shared" si="2"/>
        <v>0</v>
      </c>
      <c r="T1934" s="47" t="str">
        <f>IFERROR(__xludf.DUMMYFUNCTION("iferror(split(A1934,"","",TRUE,TRUE),"""")"),"")</f>
        <v/>
      </c>
      <c r="U1934" s="47"/>
      <c r="V1934" s="47"/>
      <c r="W1934" s="47"/>
      <c r="X1934" s="46" t="str">
        <f>IFERROR(__xludf.DUMMYFUNCTION("if(T1934="""","""",if($S1934,""Not aligned w/ a specific learning goal."",T1934&amp;"": ""&amp;vlookup(to_text(T1934),'1.Learning-Goals'!$A$3:$B$100,2,FALSE)))"),"")</f>
        <v/>
      </c>
      <c r="Y1934" s="46" t="str">
        <f>IFERROR(__xludf.DUMMYFUNCTION("if(U1934="""","""",if($S1934,""Not aligned w/ a specific learning goal."",U1934&amp;"": ""&amp;vlookup(to_text(U1934),'1.Learning-Goals'!$A$3:$B$100,2,FALSE)))"),"")</f>
        <v/>
      </c>
      <c r="Z1934" s="46" t="str">
        <f>IFERROR(__xludf.DUMMYFUNCTION("if(V1934="""","""",if($S1934,""Not aligned w/ a specific learning goal."",V1934&amp;"": ""&amp;vlookup(to_text(V1934),'1.Learning-Goals'!$A$3:$B$100,2,FALSE)))"),"")</f>
        <v/>
      </c>
      <c r="AA1934" s="46" t="str">
        <f>IFERROR(__xludf.DUMMYFUNCTION("if(W1934="""","""",if($S1934,""Not aligned w/ a specific learning goal."",W1934&amp;"": ""&amp;vlookup(to_text(W1934),'1.Learning-Goals'!$A$3:$B$100,2,FALSE)))"),"")</f>
        <v/>
      </c>
      <c r="AB1934" s="48"/>
      <c r="AC1934" s="48"/>
      <c r="AD1934" s="48"/>
      <c r="AE1934" s="48"/>
      <c r="AF1934" s="48"/>
      <c r="AG1934" s="48"/>
      <c r="AH1934" s="48"/>
      <c r="AI1934" s="48"/>
    </row>
    <row r="1935" ht="15.75" customHeight="1">
      <c r="A1935" s="41"/>
      <c r="B1935" s="42" t="str">
        <f t="shared" si="1"/>
        <v/>
      </c>
      <c r="C1935" s="52"/>
      <c r="D1935" s="53"/>
      <c r="E1935" s="53"/>
      <c r="F1935" s="52"/>
      <c r="G1935" s="53"/>
      <c r="H1935" s="54"/>
      <c r="I1935" s="53"/>
      <c r="J1935" s="53"/>
      <c r="K1935" s="53"/>
      <c r="L1935" s="53"/>
      <c r="M1935" s="53"/>
      <c r="N1935" s="53"/>
      <c r="O1935" s="52"/>
      <c r="P1935" s="52"/>
      <c r="Q1935" s="52"/>
      <c r="R1935" s="46" t="str">
        <f>IFERROR(__xludf.DUMMYFUNCTION("if(isblank($A1935),"""",REGEXREPLACE($A1935,   "",?(\d),?"",  ""$1""&amp;""-""&amp;$H1935))"),"")</f>
        <v/>
      </c>
      <c r="S1935" s="47" t="b">
        <f t="shared" si="2"/>
        <v>0</v>
      </c>
      <c r="T1935" s="47" t="str">
        <f>IFERROR(__xludf.DUMMYFUNCTION("iferror(split(A1935,"","",TRUE,TRUE),"""")"),"")</f>
        <v/>
      </c>
      <c r="U1935" s="47"/>
      <c r="V1935" s="47"/>
      <c r="W1935" s="47"/>
      <c r="X1935" s="46" t="str">
        <f>IFERROR(__xludf.DUMMYFUNCTION("if(T1935="""","""",if($S1935,""Not aligned w/ a specific learning goal."",T1935&amp;"": ""&amp;vlookup(to_text(T1935),'1.Learning-Goals'!$A$3:$B$100,2,FALSE)))"),"")</f>
        <v/>
      </c>
      <c r="Y1935" s="46" t="str">
        <f>IFERROR(__xludf.DUMMYFUNCTION("if(U1935="""","""",if($S1935,""Not aligned w/ a specific learning goal."",U1935&amp;"": ""&amp;vlookup(to_text(U1935),'1.Learning-Goals'!$A$3:$B$100,2,FALSE)))"),"")</f>
        <v/>
      </c>
      <c r="Z1935" s="46" t="str">
        <f>IFERROR(__xludf.DUMMYFUNCTION("if(V1935="""","""",if($S1935,""Not aligned w/ a specific learning goal."",V1935&amp;"": ""&amp;vlookup(to_text(V1935),'1.Learning-Goals'!$A$3:$B$100,2,FALSE)))"),"")</f>
        <v/>
      </c>
      <c r="AA1935" s="46" t="str">
        <f>IFERROR(__xludf.DUMMYFUNCTION("if(W1935="""","""",if($S1935,""Not aligned w/ a specific learning goal."",W1935&amp;"": ""&amp;vlookup(to_text(W1935),'1.Learning-Goals'!$A$3:$B$100,2,FALSE)))"),"")</f>
        <v/>
      </c>
      <c r="AB1935" s="48"/>
      <c r="AC1935" s="48"/>
      <c r="AD1935" s="48"/>
      <c r="AE1935" s="48"/>
      <c r="AF1935" s="48"/>
      <c r="AG1935" s="48"/>
      <c r="AH1935" s="48"/>
      <c r="AI1935" s="48"/>
    </row>
    <row r="1936" ht="15.75" customHeight="1">
      <c r="A1936" s="41"/>
      <c r="B1936" s="42" t="str">
        <f t="shared" si="1"/>
        <v/>
      </c>
      <c r="C1936" s="52"/>
      <c r="D1936" s="53"/>
      <c r="E1936" s="53"/>
      <c r="F1936" s="52"/>
      <c r="G1936" s="53"/>
      <c r="H1936" s="54"/>
      <c r="I1936" s="53"/>
      <c r="J1936" s="53"/>
      <c r="K1936" s="53"/>
      <c r="L1936" s="53"/>
      <c r="M1936" s="53"/>
      <c r="N1936" s="53"/>
      <c r="O1936" s="52"/>
      <c r="P1936" s="52"/>
      <c r="Q1936" s="52"/>
      <c r="R1936" s="46" t="str">
        <f>IFERROR(__xludf.DUMMYFUNCTION("if(isblank($A1936),"""",REGEXREPLACE($A1936,   "",?(\d),?"",  ""$1""&amp;""-""&amp;$H1936))"),"")</f>
        <v/>
      </c>
      <c r="S1936" s="47" t="b">
        <f t="shared" si="2"/>
        <v>0</v>
      </c>
      <c r="T1936" s="47" t="str">
        <f>IFERROR(__xludf.DUMMYFUNCTION("iferror(split(A1936,"","",TRUE,TRUE),"""")"),"")</f>
        <v/>
      </c>
      <c r="U1936" s="47"/>
      <c r="V1936" s="47"/>
      <c r="W1936" s="47"/>
      <c r="X1936" s="46" t="str">
        <f>IFERROR(__xludf.DUMMYFUNCTION("if(T1936="""","""",if($S1936,""Not aligned w/ a specific learning goal."",T1936&amp;"": ""&amp;vlookup(to_text(T1936),'1.Learning-Goals'!$A$3:$B$100,2,FALSE)))"),"")</f>
        <v/>
      </c>
      <c r="Y1936" s="46" t="str">
        <f>IFERROR(__xludf.DUMMYFUNCTION("if(U1936="""","""",if($S1936,""Not aligned w/ a specific learning goal."",U1936&amp;"": ""&amp;vlookup(to_text(U1936),'1.Learning-Goals'!$A$3:$B$100,2,FALSE)))"),"")</f>
        <v/>
      </c>
      <c r="Z1936" s="46" t="str">
        <f>IFERROR(__xludf.DUMMYFUNCTION("if(V1936="""","""",if($S1936,""Not aligned w/ a specific learning goal."",V1936&amp;"": ""&amp;vlookup(to_text(V1936),'1.Learning-Goals'!$A$3:$B$100,2,FALSE)))"),"")</f>
        <v/>
      </c>
      <c r="AA1936" s="46" t="str">
        <f>IFERROR(__xludf.DUMMYFUNCTION("if(W1936="""","""",if($S1936,""Not aligned w/ a specific learning goal."",W1936&amp;"": ""&amp;vlookup(to_text(W1936),'1.Learning-Goals'!$A$3:$B$100,2,FALSE)))"),"")</f>
        <v/>
      </c>
      <c r="AB1936" s="48"/>
      <c r="AC1936" s="48"/>
      <c r="AD1936" s="48"/>
      <c r="AE1936" s="48"/>
      <c r="AF1936" s="48"/>
      <c r="AG1936" s="48"/>
      <c r="AH1936" s="48"/>
      <c r="AI1936" s="48"/>
    </row>
    <row r="1937" ht="15.75" customHeight="1">
      <c r="A1937" s="41"/>
      <c r="B1937" s="42" t="str">
        <f t="shared" si="1"/>
        <v/>
      </c>
      <c r="C1937" s="52"/>
      <c r="D1937" s="53"/>
      <c r="E1937" s="53"/>
      <c r="F1937" s="52"/>
      <c r="G1937" s="53"/>
      <c r="H1937" s="54"/>
      <c r="I1937" s="53"/>
      <c r="J1937" s="53"/>
      <c r="K1937" s="53"/>
      <c r="L1937" s="53"/>
      <c r="M1937" s="53"/>
      <c r="N1937" s="53"/>
      <c r="O1937" s="52"/>
      <c r="P1937" s="52"/>
      <c r="Q1937" s="52"/>
      <c r="R1937" s="46" t="str">
        <f>IFERROR(__xludf.DUMMYFUNCTION("if(isblank($A1937),"""",REGEXREPLACE($A1937,   "",?(\d),?"",  ""$1""&amp;""-""&amp;$H1937))"),"")</f>
        <v/>
      </c>
      <c r="S1937" s="47" t="b">
        <f t="shared" si="2"/>
        <v>0</v>
      </c>
      <c r="T1937" s="47" t="str">
        <f>IFERROR(__xludf.DUMMYFUNCTION("iferror(split(A1937,"","",TRUE,TRUE),"""")"),"")</f>
        <v/>
      </c>
      <c r="U1937" s="47"/>
      <c r="V1937" s="47"/>
      <c r="W1937" s="47"/>
      <c r="X1937" s="46" t="str">
        <f>IFERROR(__xludf.DUMMYFUNCTION("if(T1937="""","""",if($S1937,""Not aligned w/ a specific learning goal."",T1937&amp;"": ""&amp;vlookup(to_text(T1937),'1.Learning-Goals'!$A$3:$B$100,2,FALSE)))"),"")</f>
        <v/>
      </c>
      <c r="Y1937" s="46" t="str">
        <f>IFERROR(__xludf.DUMMYFUNCTION("if(U1937="""","""",if($S1937,""Not aligned w/ a specific learning goal."",U1937&amp;"": ""&amp;vlookup(to_text(U1937),'1.Learning-Goals'!$A$3:$B$100,2,FALSE)))"),"")</f>
        <v/>
      </c>
      <c r="Z1937" s="46" t="str">
        <f>IFERROR(__xludf.DUMMYFUNCTION("if(V1937="""","""",if($S1937,""Not aligned w/ a specific learning goal."",V1937&amp;"": ""&amp;vlookup(to_text(V1937),'1.Learning-Goals'!$A$3:$B$100,2,FALSE)))"),"")</f>
        <v/>
      </c>
      <c r="AA1937" s="46" t="str">
        <f>IFERROR(__xludf.DUMMYFUNCTION("if(W1937="""","""",if($S1937,""Not aligned w/ a specific learning goal."",W1937&amp;"": ""&amp;vlookup(to_text(W1937),'1.Learning-Goals'!$A$3:$B$100,2,FALSE)))"),"")</f>
        <v/>
      </c>
      <c r="AB1937" s="48"/>
      <c r="AC1937" s="48"/>
      <c r="AD1937" s="48"/>
      <c r="AE1937" s="48"/>
      <c r="AF1937" s="48"/>
      <c r="AG1937" s="48"/>
      <c r="AH1937" s="48"/>
      <c r="AI1937" s="48"/>
    </row>
    <row r="1938" ht="15.75" customHeight="1">
      <c r="A1938" s="41"/>
      <c r="B1938" s="42" t="str">
        <f t="shared" si="1"/>
        <v/>
      </c>
      <c r="C1938" s="52"/>
      <c r="D1938" s="53"/>
      <c r="E1938" s="53"/>
      <c r="F1938" s="52"/>
      <c r="G1938" s="53"/>
      <c r="H1938" s="54"/>
      <c r="I1938" s="53"/>
      <c r="J1938" s="53"/>
      <c r="K1938" s="53"/>
      <c r="L1938" s="53"/>
      <c r="M1938" s="53"/>
      <c r="N1938" s="53"/>
      <c r="O1938" s="52"/>
      <c r="P1938" s="52"/>
      <c r="Q1938" s="52"/>
      <c r="R1938" s="46" t="str">
        <f>IFERROR(__xludf.DUMMYFUNCTION("if(isblank($A1938),"""",REGEXREPLACE($A1938,   "",?(\d),?"",  ""$1""&amp;""-""&amp;$H1938))"),"")</f>
        <v/>
      </c>
      <c r="S1938" s="47" t="b">
        <f t="shared" si="2"/>
        <v>0</v>
      </c>
      <c r="T1938" s="47" t="str">
        <f>IFERROR(__xludf.DUMMYFUNCTION("iferror(split(A1938,"","",TRUE,TRUE),"""")"),"")</f>
        <v/>
      </c>
      <c r="U1938" s="47"/>
      <c r="V1938" s="47"/>
      <c r="W1938" s="47"/>
      <c r="X1938" s="46" t="str">
        <f>IFERROR(__xludf.DUMMYFUNCTION("if(T1938="""","""",if($S1938,""Not aligned w/ a specific learning goal."",T1938&amp;"": ""&amp;vlookup(to_text(T1938),'1.Learning-Goals'!$A$3:$B$100,2,FALSE)))"),"")</f>
        <v/>
      </c>
      <c r="Y1938" s="46" t="str">
        <f>IFERROR(__xludf.DUMMYFUNCTION("if(U1938="""","""",if($S1938,""Not aligned w/ a specific learning goal."",U1938&amp;"": ""&amp;vlookup(to_text(U1938),'1.Learning-Goals'!$A$3:$B$100,2,FALSE)))"),"")</f>
        <v/>
      </c>
      <c r="Z1938" s="46" t="str">
        <f>IFERROR(__xludf.DUMMYFUNCTION("if(V1938="""","""",if($S1938,""Not aligned w/ a specific learning goal."",V1938&amp;"": ""&amp;vlookup(to_text(V1938),'1.Learning-Goals'!$A$3:$B$100,2,FALSE)))"),"")</f>
        <v/>
      </c>
      <c r="AA1938" s="46" t="str">
        <f>IFERROR(__xludf.DUMMYFUNCTION("if(W1938="""","""",if($S1938,""Not aligned w/ a specific learning goal."",W1938&amp;"": ""&amp;vlookup(to_text(W1938),'1.Learning-Goals'!$A$3:$B$100,2,FALSE)))"),"")</f>
        <v/>
      </c>
      <c r="AB1938" s="48"/>
      <c r="AC1938" s="48"/>
      <c r="AD1938" s="48"/>
      <c r="AE1938" s="48"/>
      <c r="AF1938" s="48"/>
      <c r="AG1938" s="48"/>
      <c r="AH1938" s="48"/>
      <c r="AI1938" s="48"/>
    </row>
    <row r="1939" ht="15.75" customHeight="1">
      <c r="A1939" s="41"/>
      <c r="B1939" s="42" t="str">
        <f t="shared" si="1"/>
        <v/>
      </c>
      <c r="C1939" s="52"/>
      <c r="D1939" s="53"/>
      <c r="E1939" s="53"/>
      <c r="F1939" s="52"/>
      <c r="G1939" s="53"/>
      <c r="H1939" s="54"/>
      <c r="I1939" s="53"/>
      <c r="J1939" s="53"/>
      <c r="K1939" s="53"/>
      <c r="L1939" s="53"/>
      <c r="M1939" s="53"/>
      <c r="N1939" s="53"/>
      <c r="O1939" s="52"/>
      <c r="P1939" s="52"/>
      <c r="Q1939" s="52"/>
      <c r="R1939" s="46" t="str">
        <f>IFERROR(__xludf.DUMMYFUNCTION("if(isblank($A1939),"""",REGEXREPLACE($A1939,   "",?(\d),?"",  ""$1""&amp;""-""&amp;$H1939))"),"")</f>
        <v/>
      </c>
      <c r="S1939" s="47" t="b">
        <f t="shared" si="2"/>
        <v>0</v>
      </c>
      <c r="T1939" s="47" t="str">
        <f>IFERROR(__xludf.DUMMYFUNCTION("iferror(split(A1939,"","",TRUE,TRUE),"""")"),"")</f>
        <v/>
      </c>
      <c r="U1939" s="47"/>
      <c r="V1939" s="47"/>
      <c r="W1939" s="47"/>
      <c r="X1939" s="46" t="str">
        <f>IFERROR(__xludf.DUMMYFUNCTION("if(T1939="""","""",if($S1939,""Not aligned w/ a specific learning goal."",T1939&amp;"": ""&amp;vlookup(to_text(T1939),'1.Learning-Goals'!$A$3:$B$100,2,FALSE)))"),"")</f>
        <v/>
      </c>
      <c r="Y1939" s="46" t="str">
        <f>IFERROR(__xludf.DUMMYFUNCTION("if(U1939="""","""",if($S1939,""Not aligned w/ a specific learning goal."",U1939&amp;"": ""&amp;vlookup(to_text(U1939),'1.Learning-Goals'!$A$3:$B$100,2,FALSE)))"),"")</f>
        <v/>
      </c>
      <c r="Z1939" s="46" t="str">
        <f>IFERROR(__xludf.DUMMYFUNCTION("if(V1939="""","""",if($S1939,""Not aligned w/ a specific learning goal."",V1939&amp;"": ""&amp;vlookup(to_text(V1939),'1.Learning-Goals'!$A$3:$B$100,2,FALSE)))"),"")</f>
        <v/>
      </c>
      <c r="AA1939" s="46" t="str">
        <f>IFERROR(__xludf.DUMMYFUNCTION("if(W1939="""","""",if($S1939,""Not aligned w/ a specific learning goal."",W1939&amp;"": ""&amp;vlookup(to_text(W1939),'1.Learning-Goals'!$A$3:$B$100,2,FALSE)))"),"")</f>
        <v/>
      </c>
      <c r="AB1939" s="48"/>
      <c r="AC1939" s="48"/>
      <c r="AD1939" s="48"/>
      <c r="AE1939" s="48"/>
      <c r="AF1939" s="48"/>
      <c r="AG1939" s="48"/>
      <c r="AH1939" s="48"/>
      <c r="AI1939" s="48"/>
    </row>
    <row r="1940" ht="15.75" customHeight="1">
      <c r="A1940" s="41"/>
      <c r="B1940" s="42" t="str">
        <f t="shared" si="1"/>
        <v/>
      </c>
      <c r="C1940" s="52"/>
      <c r="D1940" s="53"/>
      <c r="E1940" s="53"/>
      <c r="F1940" s="52"/>
      <c r="G1940" s="53"/>
      <c r="H1940" s="54"/>
      <c r="I1940" s="53"/>
      <c r="J1940" s="53"/>
      <c r="K1940" s="53"/>
      <c r="L1940" s="53"/>
      <c r="M1940" s="53"/>
      <c r="N1940" s="53"/>
      <c r="O1940" s="52"/>
      <c r="P1940" s="52"/>
      <c r="Q1940" s="52"/>
      <c r="R1940" s="46" t="str">
        <f>IFERROR(__xludf.DUMMYFUNCTION("if(isblank($A1940),"""",REGEXREPLACE($A1940,   "",?(\d),?"",  ""$1""&amp;""-""&amp;$H1940))"),"")</f>
        <v/>
      </c>
      <c r="S1940" s="47" t="b">
        <f t="shared" si="2"/>
        <v>0</v>
      </c>
      <c r="T1940" s="47" t="str">
        <f>IFERROR(__xludf.DUMMYFUNCTION("iferror(split(A1940,"","",TRUE,TRUE),"""")"),"")</f>
        <v/>
      </c>
      <c r="U1940" s="47"/>
      <c r="V1940" s="47"/>
      <c r="W1940" s="47"/>
      <c r="X1940" s="46" t="str">
        <f>IFERROR(__xludf.DUMMYFUNCTION("if(T1940="""","""",if($S1940,""Not aligned w/ a specific learning goal."",T1940&amp;"": ""&amp;vlookup(to_text(T1940),'1.Learning-Goals'!$A$3:$B$100,2,FALSE)))"),"")</f>
        <v/>
      </c>
      <c r="Y1940" s="46" t="str">
        <f>IFERROR(__xludf.DUMMYFUNCTION("if(U1940="""","""",if($S1940,""Not aligned w/ a specific learning goal."",U1940&amp;"": ""&amp;vlookup(to_text(U1940),'1.Learning-Goals'!$A$3:$B$100,2,FALSE)))"),"")</f>
        <v/>
      </c>
      <c r="Z1940" s="46" t="str">
        <f>IFERROR(__xludf.DUMMYFUNCTION("if(V1940="""","""",if($S1940,""Not aligned w/ a specific learning goal."",V1940&amp;"": ""&amp;vlookup(to_text(V1940),'1.Learning-Goals'!$A$3:$B$100,2,FALSE)))"),"")</f>
        <v/>
      </c>
      <c r="AA1940" s="46" t="str">
        <f>IFERROR(__xludf.DUMMYFUNCTION("if(W1940="""","""",if($S1940,""Not aligned w/ a specific learning goal."",W1940&amp;"": ""&amp;vlookup(to_text(W1940),'1.Learning-Goals'!$A$3:$B$100,2,FALSE)))"),"")</f>
        <v/>
      </c>
      <c r="AB1940" s="48"/>
      <c r="AC1940" s="48"/>
      <c r="AD1940" s="48"/>
      <c r="AE1940" s="48"/>
      <c r="AF1940" s="48"/>
      <c r="AG1940" s="48"/>
      <c r="AH1940" s="48"/>
      <c r="AI1940" s="48"/>
    </row>
    <row r="1941" ht="15.75" customHeight="1">
      <c r="A1941" s="41"/>
      <c r="B1941" s="42" t="str">
        <f t="shared" si="1"/>
        <v/>
      </c>
      <c r="C1941" s="52"/>
      <c r="D1941" s="53"/>
      <c r="E1941" s="53"/>
      <c r="F1941" s="52"/>
      <c r="G1941" s="53"/>
      <c r="H1941" s="54"/>
      <c r="I1941" s="53"/>
      <c r="J1941" s="53"/>
      <c r="K1941" s="53"/>
      <c r="L1941" s="53"/>
      <c r="M1941" s="53"/>
      <c r="N1941" s="53"/>
      <c r="O1941" s="52"/>
      <c r="P1941" s="52"/>
      <c r="Q1941" s="52"/>
      <c r="R1941" s="46" t="str">
        <f>IFERROR(__xludf.DUMMYFUNCTION("if(isblank($A1941),"""",REGEXREPLACE($A1941,   "",?(\d),?"",  ""$1""&amp;""-""&amp;$H1941))"),"")</f>
        <v/>
      </c>
      <c r="S1941" s="47" t="b">
        <f t="shared" si="2"/>
        <v>0</v>
      </c>
      <c r="T1941" s="47" t="str">
        <f>IFERROR(__xludf.DUMMYFUNCTION("iferror(split(A1941,"","",TRUE,TRUE),"""")"),"")</f>
        <v/>
      </c>
      <c r="U1941" s="47"/>
      <c r="V1941" s="47"/>
      <c r="W1941" s="47"/>
      <c r="X1941" s="46" t="str">
        <f>IFERROR(__xludf.DUMMYFUNCTION("if(T1941="""","""",if($S1941,""Not aligned w/ a specific learning goal."",T1941&amp;"": ""&amp;vlookup(to_text(T1941),'1.Learning-Goals'!$A$3:$B$100,2,FALSE)))"),"")</f>
        <v/>
      </c>
      <c r="Y1941" s="46" t="str">
        <f>IFERROR(__xludf.DUMMYFUNCTION("if(U1941="""","""",if($S1941,""Not aligned w/ a specific learning goal."",U1941&amp;"": ""&amp;vlookup(to_text(U1941),'1.Learning-Goals'!$A$3:$B$100,2,FALSE)))"),"")</f>
        <v/>
      </c>
      <c r="Z1941" s="46" t="str">
        <f>IFERROR(__xludf.DUMMYFUNCTION("if(V1941="""","""",if($S1941,""Not aligned w/ a specific learning goal."",V1941&amp;"": ""&amp;vlookup(to_text(V1941),'1.Learning-Goals'!$A$3:$B$100,2,FALSE)))"),"")</f>
        <v/>
      </c>
      <c r="AA1941" s="46" t="str">
        <f>IFERROR(__xludf.DUMMYFUNCTION("if(W1941="""","""",if($S1941,""Not aligned w/ a specific learning goal."",W1941&amp;"": ""&amp;vlookup(to_text(W1941),'1.Learning-Goals'!$A$3:$B$100,2,FALSE)))"),"")</f>
        <v/>
      </c>
      <c r="AB1941" s="48"/>
      <c r="AC1941" s="48"/>
      <c r="AD1941" s="48"/>
      <c r="AE1941" s="48"/>
      <c r="AF1941" s="48"/>
      <c r="AG1941" s="48"/>
      <c r="AH1941" s="48"/>
      <c r="AI1941" s="48"/>
    </row>
    <row r="1942" ht="15.75" customHeight="1">
      <c r="A1942" s="41"/>
      <c r="B1942" s="42" t="str">
        <f t="shared" si="1"/>
        <v/>
      </c>
      <c r="C1942" s="52"/>
      <c r="D1942" s="53"/>
      <c r="E1942" s="53"/>
      <c r="F1942" s="52"/>
      <c r="G1942" s="53"/>
      <c r="H1942" s="54"/>
      <c r="I1942" s="53"/>
      <c r="J1942" s="53"/>
      <c r="K1942" s="53"/>
      <c r="L1942" s="53"/>
      <c r="M1942" s="53"/>
      <c r="N1942" s="53"/>
      <c r="O1942" s="52"/>
      <c r="P1942" s="52"/>
      <c r="Q1942" s="52"/>
      <c r="R1942" s="46" t="str">
        <f>IFERROR(__xludf.DUMMYFUNCTION("if(isblank($A1942),"""",REGEXREPLACE($A1942,   "",?(\d),?"",  ""$1""&amp;""-""&amp;$H1942))"),"")</f>
        <v/>
      </c>
      <c r="S1942" s="47" t="b">
        <f t="shared" si="2"/>
        <v>0</v>
      </c>
      <c r="T1942" s="47" t="str">
        <f>IFERROR(__xludf.DUMMYFUNCTION("iferror(split(A1942,"","",TRUE,TRUE),"""")"),"")</f>
        <v/>
      </c>
      <c r="U1942" s="47"/>
      <c r="V1942" s="47"/>
      <c r="W1942" s="47"/>
      <c r="X1942" s="46" t="str">
        <f>IFERROR(__xludf.DUMMYFUNCTION("if(T1942="""","""",if($S1942,""Not aligned w/ a specific learning goal."",T1942&amp;"": ""&amp;vlookup(to_text(T1942),'1.Learning-Goals'!$A$3:$B$100,2,FALSE)))"),"")</f>
        <v/>
      </c>
      <c r="Y1942" s="46" t="str">
        <f>IFERROR(__xludf.DUMMYFUNCTION("if(U1942="""","""",if($S1942,""Not aligned w/ a specific learning goal."",U1942&amp;"": ""&amp;vlookup(to_text(U1942),'1.Learning-Goals'!$A$3:$B$100,2,FALSE)))"),"")</f>
        <v/>
      </c>
      <c r="Z1942" s="46" t="str">
        <f>IFERROR(__xludf.DUMMYFUNCTION("if(V1942="""","""",if($S1942,""Not aligned w/ a specific learning goal."",V1942&amp;"": ""&amp;vlookup(to_text(V1942),'1.Learning-Goals'!$A$3:$B$100,2,FALSE)))"),"")</f>
        <v/>
      </c>
      <c r="AA1942" s="46" t="str">
        <f>IFERROR(__xludf.DUMMYFUNCTION("if(W1942="""","""",if($S1942,""Not aligned w/ a specific learning goal."",W1942&amp;"": ""&amp;vlookup(to_text(W1942),'1.Learning-Goals'!$A$3:$B$100,2,FALSE)))"),"")</f>
        <v/>
      </c>
      <c r="AB1942" s="48"/>
      <c r="AC1942" s="48"/>
      <c r="AD1942" s="48"/>
      <c r="AE1942" s="48"/>
      <c r="AF1942" s="48"/>
      <c r="AG1942" s="48"/>
      <c r="AH1942" s="48"/>
      <c r="AI1942" s="48"/>
    </row>
    <row r="1943" ht="15.75" customHeight="1">
      <c r="A1943" s="41"/>
      <c r="B1943" s="42" t="str">
        <f t="shared" si="1"/>
        <v/>
      </c>
      <c r="C1943" s="52"/>
      <c r="D1943" s="53"/>
      <c r="E1943" s="53"/>
      <c r="F1943" s="52"/>
      <c r="G1943" s="53"/>
      <c r="H1943" s="54"/>
      <c r="I1943" s="53"/>
      <c r="J1943" s="53"/>
      <c r="K1943" s="53"/>
      <c r="L1943" s="53"/>
      <c r="M1943" s="53"/>
      <c r="N1943" s="53"/>
      <c r="O1943" s="52"/>
      <c r="P1943" s="52"/>
      <c r="Q1943" s="52"/>
      <c r="R1943" s="46" t="str">
        <f>IFERROR(__xludf.DUMMYFUNCTION("if(isblank($A1943),"""",REGEXREPLACE($A1943,   "",?(\d),?"",  ""$1""&amp;""-""&amp;$H1943))"),"")</f>
        <v/>
      </c>
      <c r="S1943" s="47" t="b">
        <f t="shared" si="2"/>
        <v>0</v>
      </c>
      <c r="T1943" s="47" t="str">
        <f>IFERROR(__xludf.DUMMYFUNCTION("iferror(split(A1943,"","",TRUE,TRUE),"""")"),"")</f>
        <v/>
      </c>
      <c r="U1943" s="47"/>
      <c r="V1943" s="47"/>
      <c r="W1943" s="47"/>
      <c r="X1943" s="46" t="str">
        <f>IFERROR(__xludf.DUMMYFUNCTION("if(T1943="""","""",if($S1943,""Not aligned w/ a specific learning goal."",T1943&amp;"": ""&amp;vlookup(to_text(T1943),'1.Learning-Goals'!$A$3:$B$100,2,FALSE)))"),"")</f>
        <v/>
      </c>
      <c r="Y1943" s="46" t="str">
        <f>IFERROR(__xludf.DUMMYFUNCTION("if(U1943="""","""",if($S1943,""Not aligned w/ a specific learning goal."",U1943&amp;"": ""&amp;vlookup(to_text(U1943),'1.Learning-Goals'!$A$3:$B$100,2,FALSE)))"),"")</f>
        <v/>
      </c>
      <c r="Z1943" s="46" t="str">
        <f>IFERROR(__xludf.DUMMYFUNCTION("if(V1943="""","""",if($S1943,""Not aligned w/ a specific learning goal."",V1943&amp;"": ""&amp;vlookup(to_text(V1943),'1.Learning-Goals'!$A$3:$B$100,2,FALSE)))"),"")</f>
        <v/>
      </c>
      <c r="AA1943" s="46" t="str">
        <f>IFERROR(__xludf.DUMMYFUNCTION("if(W1943="""","""",if($S1943,""Not aligned w/ a specific learning goal."",W1943&amp;"": ""&amp;vlookup(to_text(W1943),'1.Learning-Goals'!$A$3:$B$100,2,FALSE)))"),"")</f>
        <v/>
      </c>
      <c r="AB1943" s="48"/>
      <c r="AC1943" s="48"/>
      <c r="AD1943" s="48"/>
      <c r="AE1943" s="48"/>
      <c r="AF1943" s="48"/>
      <c r="AG1943" s="48"/>
      <c r="AH1943" s="48"/>
      <c r="AI1943" s="48"/>
    </row>
    <row r="1944" ht="15.75" customHeight="1">
      <c r="A1944" s="41"/>
      <c r="B1944" s="42" t="str">
        <f t="shared" si="1"/>
        <v/>
      </c>
      <c r="C1944" s="52"/>
      <c r="D1944" s="53"/>
      <c r="E1944" s="53"/>
      <c r="F1944" s="52"/>
      <c r="G1944" s="53"/>
      <c r="H1944" s="54"/>
      <c r="I1944" s="53"/>
      <c r="J1944" s="53"/>
      <c r="K1944" s="53"/>
      <c r="L1944" s="53"/>
      <c r="M1944" s="53"/>
      <c r="N1944" s="53"/>
      <c r="O1944" s="52"/>
      <c r="P1944" s="52"/>
      <c r="Q1944" s="52"/>
      <c r="R1944" s="46" t="str">
        <f>IFERROR(__xludf.DUMMYFUNCTION("if(isblank($A1944),"""",REGEXREPLACE($A1944,   "",?(\d),?"",  ""$1""&amp;""-""&amp;$H1944))"),"")</f>
        <v/>
      </c>
      <c r="S1944" s="47" t="b">
        <f t="shared" si="2"/>
        <v>0</v>
      </c>
      <c r="T1944" s="47" t="str">
        <f>IFERROR(__xludf.DUMMYFUNCTION("iferror(split(A1944,"","",TRUE,TRUE),"""")"),"")</f>
        <v/>
      </c>
      <c r="U1944" s="47"/>
      <c r="V1944" s="47"/>
      <c r="W1944" s="47"/>
      <c r="X1944" s="46" t="str">
        <f>IFERROR(__xludf.DUMMYFUNCTION("if(T1944="""","""",if($S1944,""Not aligned w/ a specific learning goal."",T1944&amp;"": ""&amp;vlookup(to_text(T1944),'1.Learning-Goals'!$A$3:$B$100,2,FALSE)))"),"")</f>
        <v/>
      </c>
      <c r="Y1944" s="46" t="str">
        <f>IFERROR(__xludf.DUMMYFUNCTION("if(U1944="""","""",if($S1944,""Not aligned w/ a specific learning goal."",U1944&amp;"": ""&amp;vlookup(to_text(U1944),'1.Learning-Goals'!$A$3:$B$100,2,FALSE)))"),"")</f>
        <v/>
      </c>
      <c r="Z1944" s="46" t="str">
        <f>IFERROR(__xludf.DUMMYFUNCTION("if(V1944="""","""",if($S1944,""Not aligned w/ a specific learning goal."",V1944&amp;"": ""&amp;vlookup(to_text(V1944),'1.Learning-Goals'!$A$3:$B$100,2,FALSE)))"),"")</f>
        <v/>
      </c>
      <c r="AA1944" s="46" t="str">
        <f>IFERROR(__xludf.DUMMYFUNCTION("if(W1944="""","""",if($S1944,""Not aligned w/ a specific learning goal."",W1944&amp;"": ""&amp;vlookup(to_text(W1944),'1.Learning-Goals'!$A$3:$B$100,2,FALSE)))"),"")</f>
        <v/>
      </c>
      <c r="AB1944" s="48"/>
      <c r="AC1944" s="48"/>
      <c r="AD1944" s="48"/>
      <c r="AE1944" s="48"/>
      <c r="AF1944" s="48"/>
      <c r="AG1944" s="48"/>
      <c r="AH1944" s="48"/>
      <c r="AI1944" s="48"/>
    </row>
    <row r="1945" ht="15.75" customHeight="1">
      <c r="A1945" s="41"/>
      <c r="B1945" s="42" t="str">
        <f t="shared" si="1"/>
        <v/>
      </c>
      <c r="C1945" s="52"/>
      <c r="D1945" s="53"/>
      <c r="E1945" s="53"/>
      <c r="F1945" s="52"/>
      <c r="G1945" s="53"/>
      <c r="H1945" s="54"/>
      <c r="I1945" s="53"/>
      <c r="J1945" s="53"/>
      <c r="K1945" s="53"/>
      <c r="L1945" s="53"/>
      <c r="M1945" s="53"/>
      <c r="N1945" s="53"/>
      <c r="O1945" s="52"/>
      <c r="P1945" s="52"/>
      <c r="Q1945" s="52"/>
      <c r="R1945" s="46" t="str">
        <f>IFERROR(__xludf.DUMMYFUNCTION("if(isblank($A1945),"""",REGEXREPLACE($A1945,   "",?(\d),?"",  ""$1""&amp;""-""&amp;$H1945))"),"")</f>
        <v/>
      </c>
      <c r="S1945" s="47" t="b">
        <f t="shared" si="2"/>
        <v>0</v>
      </c>
      <c r="T1945" s="47" t="str">
        <f>IFERROR(__xludf.DUMMYFUNCTION("iferror(split(A1945,"","",TRUE,TRUE),"""")"),"")</f>
        <v/>
      </c>
      <c r="U1945" s="47"/>
      <c r="V1945" s="47"/>
      <c r="W1945" s="47"/>
      <c r="X1945" s="46" t="str">
        <f>IFERROR(__xludf.DUMMYFUNCTION("if(T1945="""","""",if($S1945,""Not aligned w/ a specific learning goal."",T1945&amp;"": ""&amp;vlookup(to_text(T1945),'1.Learning-Goals'!$A$3:$B$100,2,FALSE)))"),"")</f>
        <v/>
      </c>
      <c r="Y1945" s="46" t="str">
        <f>IFERROR(__xludf.DUMMYFUNCTION("if(U1945="""","""",if($S1945,""Not aligned w/ a specific learning goal."",U1945&amp;"": ""&amp;vlookup(to_text(U1945),'1.Learning-Goals'!$A$3:$B$100,2,FALSE)))"),"")</f>
        <v/>
      </c>
      <c r="Z1945" s="46" t="str">
        <f>IFERROR(__xludf.DUMMYFUNCTION("if(V1945="""","""",if($S1945,""Not aligned w/ a specific learning goal."",V1945&amp;"": ""&amp;vlookup(to_text(V1945),'1.Learning-Goals'!$A$3:$B$100,2,FALSE)))"),"")</f>
        <v/>
      </c>
      <c r="AA1945" s="46" t="str">
        <f>IFERROR(__xludf.DUMMYFUNCTION("if(W1945="""","""",if($S1945,""Not aligned w/ a specific learning goal."",W1945&amp;"": ""&amp;vlookup(to_text(W1945),'1.Learning-Goals'!$A$3:$B$100,2,FALSE)))"),"")</f>
        <v/>
      </c>
      <c r="AB1945" s="48"/>
      <c r="AC1945" s="48"/>
      <c r="AD1945" s="48"/>
      <c r="AE1945" s="48"/>
      <c r="AF1945" s="48"/>
      <c r="AG1945" s="48"/>
      <c r="AH1945" s="48"/>
      <c r="AI1945" s="48"/>
    </row>
    <row r="1946" ht="15.75" customHeight="1">
      <c r="A1946" s="41"/>
      <c r="B1946" s="42" t="str">
        <f t="shared" si="1"/>
        <v/>
      </c>
      <c r="C1946" s="52"/>
      <c r="D1946" s="53"/>
      <c r="E1946" s="53"/>
      <c r="F1946" s="52"/>
      <c r="G1946" s="53"/>
      <c r="H1946" s="54"/>
      <c r="I1946" s="53"/>
      <c r="J1946" s="53"/>
      <c r="K1946" s="53"/>
      <c r="L1946" s="53"/>
      <c r="M1946" s="53"/>
      <c r="N1946" s="53"/>
      <c r="O1946" s="52"/>
      <c r="P1946" s="52"/>
      <c r="Q1946" s="52"/>
      <c r="R1946" s="46" t="str">
        <f>IFERROR(__xludf.DUMMYFUNCTION("if(isblank($A1946),"""",REGEXREPLACE($A1946,   "",?(\d),?"",  ""$1""&amp;""-""&amp;$H1946))"),"")</f>
        <v/>
      </c>
      <c r="S1946" s="47" t="b">
        <f t="shared" si="2"/>
        <v>0</v>
      </c>
      <c r="T1946" s="47" t="str">
        <f>IFERROR(__xludf.DUMMYFUNCTION("iferror(split(A1946,"","",TRUE,TRUE),"""")"),"")</f>
        <v/>
      </c>
      <c r="U1946" s="47"/>
      <c r="V1946" s="47"/>
      <c r="W1946" s="47"/>
      <c r="X1946" s="46" t="str">
        <f>IFERROR(__xludf.DUMMYFUNCTION("if(T1946="""","""",if($S1946,""Not aligned w/ a specific learning goal."",T1946&amp;"": ""&amp;vlookup(to_text(T1946),'1.Learning-Goals'!$A$3:$B$100,2,FALSE)))"),"")</f>
        <v/>
      </c>
      <c r="Y1946" s="46" t="str">
        <f>IFERROR(__xludf.DUMMYFUNCTION("if(U1946="""","""",if($S1946,""Not aligned w/ a specific learning goal."",U1946&amp;"": ""&amp;vlookup(to_text(U1946),'1.Learning-Goals'!$A$3:$B$100,2,FALSE)))"),"")</f>
        <v/>
      </c>
      <c r="Z1946" s="46" t="str">
        <f>IFERROR(__xludf.DUMMYFUNCTION("if(V1946="""","""",if($S1946,""Not aligned w/ a specific learning goal."",V1946&amp;"": ""&amp;vlookup(to_text(V1946),'1.Learning-Goals'!$A$3:$B$100,2,FALSE)))"),"")</f>
        <v/>
      </c>
      <c r="AA1946" s="46" t="str">
        <f>IFERROR(__xludf.DUMMYFUNCTION("if(W1946="""","""",if($S1946,""Not aligned w/ a specific learning goal."",W1946&amp;"": ""&amp;vlookup(to_text(W1946),'1.Learning-Goals'!$A$3:$B$100,2,FALSE)))"),"")</f>
        <v/>
      </c>
      <c r="AB1946" s="48"/>
      <c r="AC1946" s="48"/>
      <c r="AD1946" s="48"/>
      <c r="AE1946" s="48"/>
      <c r="AF1946" s="48"/>
      <c r="AG1946" s="48"/>
      <c r="AH1946" s="48"/>
      <c r="AI1946" s="48"/>
    </row>
    <row r="1947" ht="15.75" customHeight="1">
      <c r="A1947" s="41"/>
      <c r="B1947" s="42" t="str">
        <f t="shared" si="1"/>
        <v/>
      </c>
      <c r="C1947" s="52"/>
      <c r="D1947" s="53"/>
      <c r="E1947" s="53"/>
      <c r="F1947" s="52"/>
      <c r="G1947" s="53"/>
      <c r="H1947" s="54"/>
      <c r="I1947" s="53"/>
      <c r="J1947" s="53"/>
      <c r="K1947" s="53"/>
      <c r="L1947" s="53"/>
      <c r="M1947" s="53"/>
      <c r="N1947" s="53"/>
      <c r="O1947" s="52"/>
      <c r="P1947" s="52"/>
      <c r="Q1947" s="52"/>
      <c r="R1947" s="46" t="str">
        <f>IFERROR(__xludf.DUMMYFUNCTION("if(isblank($A1947),"""",REGEXREPLACE($A1947,   "",?(\d),?"",  ""$1""&amp;""-""&amp;$H1947))"),"")</f>
        <v/>
      </c>
      <c r="S1947" s="47" t="b">
        <f t="shared" si="2"/>
        <v>0</v>
      </c>
      <c r="T1947" s="47" t="str">
        <f>IFERROR(__xludf.DUMMYFUNCTION("iferror(split(A1947,"","",TRUE,TRUE),"""")"),"")</f>
        <v/>
      </c>
      <c r="U1947" s="47"/>
      <c r="V1947" s="47"/>
      <c r="W1947" s="47"/>
      <c r="X1947" s="46" t="str">
        <f>IFERROR(__xludf.DUMMYFUNCTION("if(T1947="""","""",if($S1947,""Not aligned w/ a specific learning goal."",T1947&amp;"": ""&amp;vlookup(to_text(T1947),'1.Learning-Goals'!$A$3:$B$100,2,FALSE)))"),"")</f>
        <v/>
      </c>
      <c r="Y1947" s="46" t="str">
        <f>IFERROR(__xludf.DUMMYFUNCTION("if(U1947="""","""",if($S1947,""Not aligned w/ a specific learning goal."",U1947&amp;"": ""&amp;vlookup(to_text(U1947),'1.Learning-Goals'!$A$3:$B$100,2,FALSE)))"),"")</f>
        <v/>
      </c>
      <c r="Z1947" s="46" t="str">
        <f>IFERROR(__xludf.DUMMYFUNCTION("if(V1947="""","""",if($S1947,""Not aligned w/ a specific learning goal."",V1947&amp;"": ""&amp;vlookup(to_text(V1947),'1.Learning-Goals'!$A$3:$B$100,2,FALSE)))"),"")</f>
        <v/>
      </c>
      <c r="AA1947" s="46" t="str">
        <f>IFERROR(__xludf.DUMMYFUNCTION("if(W1947="""","""",if($S1947,""Not aligned w/ a specific learning goal."",W1947&amp;"": ""&amp;vlookup(to_text(W1947),'1.Learning-Goals'!$A$3:$B$100,2,FALSE)))"),"")</f>
        <v/>
      </c>
      <c r="AB1947" s="48"/>
      <c r="AC1947" s="48"/>
      <c r="AD1947" s="48"/>
      <c r="AE1947" s="48"/>
      <c r="AF1947" s="48"/>
      <c r="AG1947" s="48"/>
      <c r="AH1947" s="48"/>
      <c r="AI1947" s="48"/>
    </row>
    <row r="1948" ht="15.75" customHeight="1">
      <c r="A1948" s="41"/>
      <c r="B1948" s="42" t="str">
        <f t="shared" si="1"/>
        <v/>
      </c>
      <c r="C1948" s="52"/>
      <c r="D1948" s="53"/>
      <c r="E1948" s="53"/>
      <c r="F1948" s="52"/>
      <c r="G1948" s="53"/>
      <c r="H1948" s="54"/>
      <c r="I1948" s="53"/>
      <c r="J1948" s="53"/>
      <c r="K1948" s="53"/>
      <c r="L1948" s="53"/>
      <c r="M1948" s="53"/>
      <c r="N1948" s="53"/>
      <c r="O1948" s="52"/>
      <c r="P1948" s="52"/>
      <c r="Q1948" s="52"/>
      <c r="R1948" s="46" t="str">
        <f>IFERROR(__xludf.DUMMYFUNCTION("if(isblank($A1948),"""",REGEXREPLACE($A1948,   "",?(\d),?"",  ""$1""&amp;""-""&amp;$H1948))"),"")</f>
        <v/>
      </c>
      <c r="S1948" s="47" t="b">
        <f t="shared" si="2"/>
        <v>0</v>
      </c>
      <c r="T1948" s="47" t="str">
        <f>IFERROR(__xludf.DUMMYFUNCTION("iferror(split(A1948,"","",TRUE,TRUE),"""")"),"")</f>
        <v/>
      </c>
      <c r="U1948" s="47"/>
      <c r="V1948" s="47"/>
      <c r="W1948" s="47"/>
      <c r="X1948" s="46" t="str">
        <f>IFERROR(__xludf.DUMMYFUNCTION("if(T1948="""","""",if($S1948,""Not aligned w/ a specific learning goal."",T1948&amp;"": ""&amp;vlookup(to_text(T1948),'1.Learning-Goals'!$A$3:$B$100,2,FALSE)))"),"")</f>
        <v/>
      </c>
      <c r="Y1948" s="46" t="str">
        <f>IFERROR(__xludf.DUMMYFUNCTION("if(U1948="""","""",if($S1948,""Not aligned w/ a specific learning goal."",U1948&amp;"": ""&amp;vlookup(to_text(U1948),'1.Learning-Goals'!$A$3:$B$100,2,FALSE)))"),"")</f>
        <v/>
      </c>
      <c r="Z1948" s="46" t="str">
        <f>IFERROR(__xludf.DUMMYFUNCTION("if(V1948="""","""",if($S1948,""Not aligned w/ a specific learning goal."",V1948&amp;"": ""&amp;vlookup(to_text(V1948),'1.Learning-Goals'!$A$3:$B$100,2,FALSE)))"),"")</f>
        <v/>
      </c>
      <c r="AA1948" s="46" t="str">
        <f>IFERROR(__xludf.DUMMYFUNCTION("if(W1948="""","""",if($S1948,""Not aligned w/ a specific learning goal."",W1948&amp;"": ""&amp;vlookup(to_text(W1948),'1.Learning-Goals'!$A$3:$B$100,2,FALSE)))"),"")</f>
        <v/>
      </c>
      <c r="AB1948" s="48"/>
      <c r="AC1948" s="48"/>
      <c r="AD1948" s="48"/>
      <c r="AE1948" s="48"/>
      <c r="AF1948" s="48"/>
      <c r="AG1948" s="48"/>
      <c r="AH1948" s="48"/>
      <c r="AI1948" s="48"/>
    </row>
    <row r="1949" ht="15.75" customHeight="1">
      <c r="A1949" s="41"/>
      <c r="B1949" s="42" t="str">
        <f t="shared" si="1"/>
        <v/>
      </c>
      <c r="C1949" s="52"/>
      <c r="D1949" s="53"/>
      <c r="E1949" s="53"/>
      <c r="F1949" s="52"/>
      <c r="G1949" s="53"/>
      <c r="H1949" s="54"/>
      <c r="I1949" s="53"/>
      <c r="J1949" s="53"/>
      <c r="K1949" s="53"/>
      <c r="L1949" s="53"/>
      <c r="M1949" s="53"/>
      <c r="N1949" s="53"/>
      <c r="O1949" s="52"/>
      <c r="P1949" s="52"/>
      <c r="Q1949" s="52"/>
      <c r="R1949" s="46" t="str">
        <f>IFERROR(__xludf.DUMMYFUNCTION("if(isblank($A1949),"""",REGEXREPLACE($A1949,   "",?(\d),?"",  ""$1""&amp;""-""&amp;$H1949))"),"")</f>
        <v/>
      </c>
      <c r="S1949" s="47" t="b">
        <f t="shared" si="2"/>
        <v>0</v>
      </c>
      <c r="T1949" s="47" t="str">
        <f>IFERROR(__xludf.DUMMYFUNCTION("iferror(split(A1949,"","",TRUE,TRUE),"""")"),"")</f>
        <v/>
      </c>
      <c r="U1949" s="47"/>
      <c r="V1949" s="47"/>
      <c r="W1949" s="47"/>
      <c r="X1949" s="46" t="str">
        <f>IFERROR(__xludf.DUMMYFUNCTION("if(T1949="""","""",if($S1949,""Not aligned w/ a specific learning goal."",T1949&amp;"": ""&amp;vlookup(to_text(T1949),'1.Learning-Goals'!$A$3:$B$100,2,FALSE)))"),"")</f>
        <v/>
      </c>
      <c r="Y1949" s="46" t="str">
        <f>IFERROR(__xludf.DUMMYFUNCTION("if(U1949="""","""",if($S1949,""Not aligned w/ a specific learning goal."",U1949&amp;"": ""&amp;vlookup(to_text(U1949),'1.Learning-Goals'!$A$3:$B$100,2,FALSE)))"),"")</f>
        <v/>
      </c>
      <c r="Z1949" s="46" t="str">
        <f>IFERROR(__xludf.DUMMYFUNCTION("if(V1949="""","""",if($S1949,""Not aligned w/ a specific learning goal."",V1949&amp;"": ""&amp;vlookup(to_text(V1949),'1.Learning-Goals'!$A$3:$B$100,2,FALSE)))"),"")</f>
        <v/>
      </c>
      <c r="AA1949" s="46" t="str">
        <f>IFERROR(__xludf.DUMMYFUNCTION("if(W1949="""","""",if($S1949,""Not aligned w/ a specific learning goal."",W1949&amp;"": ""&amp;vlookup(to_text(W1949),'1.Learning-Goals'!$A$3:$B$100,2,FALSE)))"),"")</f>
        <v/>
      </c>
      <c r="AB1949" s="48"/>
      <c r="AC1949" s="48"/>
      <c r="AD1949" s="48"/>
      <c r="AE1949" s="48"/>
      <c r="AF1949" s="48"/>
      <c r="AG1949" s="48"/>
      <c r="AH1949" s="48"/>
      <c r="AI1949" s="48"/>
    </row>
    <row r="1950" ht="15.75" customHeight="1">
      <c r="A1950" s="41"/>
      <c r="B1950" s="42" t="str">
        <f t="shared" si="1"/>
        <v/>
      </c>
      <c r="C1950" s="52"/>
      <c r="D1950" s="53"/>
      <c r="E1950" s="53"/>
      <c r="F1950" s="52"/>
      <c r="G1950" s="53"/>
      <c r="H1950" s="54"/>
      <c r="I1950" s="53"/>
      <c r="J1950" s="53"/>
      <c r="K1950" s="53"/>
      <c r="L1950" s="53"/>
      <c r="M1950" s="53"/>
      <c r="N1950" s="53"/>
      <c r="O1950" s="52"/>
      <c r="P1950" s="52"/>
      <c r="Q1950" s="52"/>
      <c r="R1950" s="46" t="str">
        <f>IFERROR(__xludf.DUMMYFUNCTION("if(isblank($A1950),"""",REGEXREPLACE($A1950,   "",?(\d),?"",  ""$1""&amp;""-""&amp;$H1950))"),"")</f>
        <v/>
      </c>
      <c r="S1950" s="47" t="b">
        <f t="shared" si="2"/>
        <v>0</v>
      </c>
      <c r="T1950" s="47" t="str">
        <f>IFERROR(__xludf.DUMMYFUNCTION("iferror(split(A1950,"","",TRUE,TRUE),"""")"),"")</f>
        <v/>
      </c>
      <c r="U1950" s="47"/>
      <c r="V1950" s="47"/>
      <c r="W1950" s="47"/>
      <c r="X1950" s="46" t="str">
        <f>IFERROR(__xludf.DUMMYFUNCTION("if(T1950="""","""",if($S1950,""Not aligned w/ a specific learning goal."",T1950&amp;"": ""&amp;vlookup(to_text(T1950),'1.Learning-Goals'!$A$3:$B$100,2,FALSE)))"),"")</f>
        <v/>
      </c>
      <c r="Y1950" s="46" t="str">
        <f>IFERROR(__xludf.DUMMYFUNCTION("if(U1950="""","""",if($S1950,""Not aligned w/ a specific learning goal."",U1950&amp;"": ""&amp;vlookup(to_text(U1950),'1.Learning-Goals'!$A$3:$B$100,2,FALSE)))"),"")</f>
        <v/>
      </c>
      <c r="Z1950" s="46" t="str">
        <f>IFERROR(__xludf.DUMMYFUNCTION("if(V1950="""","""",if($S1950,""Not aligned w/ a specific learning goal."",V1950&amp;"": ""&amp;vlookup(to_text(V1950),'1.Learning-Goals'!$A$3:$B$100,2,FALSE)))"),"")</f>
        <v/>
      </c>
      <c r="AA1950" s="46" t="str">
        <f>IFERROR(__xludf.DUMMYFUNCTION("if(W1950="""","""",if($S1950,""Not aligned w/ a specific learning goal."",W1950&amp;"": ""&amp;vlookup(to_text(W1950),'1.Learning-Goals'!$A$3:$B$100,2,FALSE)))"),"")</f>
        <v/>
      </c>
      <c r="AB1950" s="48"/>
      <c r="AC1950" s="48"/>
      <c r="AD1950" s="48"/>
      <c r="AE1950" s="48"/>
      <c r="AF1950" s="48"/>
      <c r="AG1950" s="48"/>
      <c r="AH1950" s="48"/>
      <c r="AI1950" s="48"/>
    </row>
    <row r="1951" ht="15.75" customHeight="1">
      <c r="A1951" s="41"/>
      <c r="B1951" s="42" t="str">
        <f t="shared" si="1"/>
        <v/>
      </c>
      <c r="C1951" s="52"/>
      <c r="D1951" s="53"/>
      <c r="E1951" s="53"/>
      <c r="F1951" s="52"/>
      <c r="G1951" s="53"/>
      <c r="H1951" s="54"/>
      <c r="I1951" s="53"/>
      <c r="J1951" s="53"/>
      <c r="K1951" s="53"/>
      <c r="L1951" s="53"/>
      <c r="M1951" s="53"/>
      <c r="N1951" s="53"/>
      <c r="O1951" s="52"/>
      <c r="P1951" s="52"/>
      <c r="Q1951" s="52"/>
      <c r="R1951" s="46" t="str">
        <f>IFERROR(__xludf.DUMMYFUNCTION("if(isblank($A1951),"""",REGEXREPLACE($A1951,   "",?(\d),?"",  ""$1""&amp;""-""&amp;$H1951))"),"")</f>
        <v/>
      </c>
      <c r="S1951" s="47" t="b">
        <f t="shared" si="2"/>
        <v>0</v>
      </c>
      <c r="T1951" s="47" t="str">
        <f>IFERROR(__xludf.DUMMYFUNCTION("iferror(split(A1951,"","",TRUE,TRUE),"""")"),"")</f>
        <v/>
      </c>
      <c r="U1951" s="47"/>
      <c r="V1951" s="47"/>
      <c r="W1951" s="47"/>
      <c r="X1951" s="46" t="str">
        <f>IFERROR(__xludf.DUMMYFUNCTION("if(T1951="""","""",if($S1951,""Not aligned w/ a specific learning goal."",T1951&amp;"": ""&amp;vlookup(to_text(T1951),'1.Learning-Goals'!$A$3:$B$100,2,FALSE)))"),"")</f>
        <v/>
      </c>
      <c r="Y1951" s="46" t="str">
        <f>IFERROR(__xludf.DUMMYFUNCTION("if(U1951="""","""",if($S1951,""Not aligned w/ a specific learning goal."",U1951&amp;"": ""&amp;vlookup(to_text(U1951),'1.Learning-Goals'!$A$3:$B$100,2,FALSE)))"),"")</f>
        <v/>
      </c>
      <c r="Z1951" s="46" t="str">
        <f>IFERROR(__xludf.DUMMYFUNCTION("if(V1951="""","""",if($S1951,""Not aligned w/ a specific learning goal."",V1951&amp;"": ""&amp;vlookup(to_text(V1951),'1.Learning-Goals'!$A$3:$B$100,2,FALSE)))"),"")</f>
        <v/>
      </c>
      <c r="AA1951" s="46" t="str">
        <f>IFERROR(__xludf.DUMMYFUNCTION("if(W1951="""","""",if($S1951,""Not aligned w/ a specific learning goal."",W1951&amp;"": ""&amp;vlookup(to_text(W1951),'1.Learning-Goals'!$A$3:$B$100,2,FALSE)))"),"")</f>
        <v/>
      </c>
      <c r="AB1951" s="48"/>
      <c r="AC1951" s="48"/>
      <c r="AD1951" s="48"/>
      <c r="AE1951" s="48"/>
      <c r="AF1951" s="48"/>
      <c r="AG1951" s="48"/>
      <c r="AH1951" s="48"/>
      <c r="AI1951" s="48"/>
    </row>
    <row r="1952" ht="15.75" customHeight="1">
      <c r="A1952" s="41"/>
      <c r="B1952" s="42" t="str">
        <f t="shared" si="1"/>
        <v/>
      </c>
      <c r="C1952" s="52"/>
      <c r="D1952" s="53"/>
      <c r="E1952" s="53"/>
      <c r="F1952" s="52"/>
      <c r="G1952" s="53"/>
      <c r="H1952" s="54"/>
      <c r="I1952" s="53"/>
      <c r="J1952" s="53"/>
      <c r="K1952" s="53"/>
      <c r="L1952" s="53"/>
      <c r="M1952" s="53"/>
      <c r="N1952" s="53"/>
      <c r="O1952" s="52"/>
      <c r="P1952" s="52"/>
      <c r="Q1952" s="52"/>
      <c r="R1952" s="46" t="str">
        <f>IFERROR(__xludf.DUMMYFUNCTION("if(isblank($A1952),"""",REGEXREPLACE($A1952,   "",?(\d),?"",  ""$1""&amp;""-""&amp;$H1952))"),"")</f>
        <v/>
      </c>
      <c r="S1952" s="47" t="b">
        <f t="shared" si="2"/>
        <v>0</v>
      </c>
      <c r="T1952" s="47" t="str">
        <f>IFERROR(__xludf.DUMMYFUNCTION("iferror(split(A1952,"","",TRUE,TRUE),"""")"),"")</f>
        <v/>
      </c>
      <c r="U1952" s="47"/>
      <c r="V1952" s="47"/>
      <c r="W1952" s="47"/>
      <c r="X1952" s="46" t="str">
        <f>IFERROR(__xludf.DUMMYFUNCTION("if(T1952="""","""",if($S1952,""Not aligned w/ a specific learning goal."",T1952&amp;"": ""&amp;vlookup(to_text(T1952),'1.Learning-Goals'!$A$3:$B$100,2,FALSE)))"),"")</f>
        <v/>
      </c>
      <c r="Y1952" s="46" t="str">
        <f>IFERROR(__xludf.DUMMYFUNCTION("if(U1952="""","""",if($S1952,""Not aligned w/ a specific learning goal."",U1952&amp;"": ""&amp;vlookup(to_text(U1952),'1.Learning-Goals'!$A$3:$B$100,2,FALSE)))"),"")</f>
        <v/>
      </c>
      <c r="Z1952" s="46" t="str">
        <f>IFERROR(__xludf.DUMMYFUNCTION("if(V1952="""","""",if($S1952,""Not aligned w/ a specific learning goal."",V1952&amp;"": ""&amp;vlookup(to_text(V1952),'1.Learning-Goals'!$A$3:$B$100,2,FALSE)))"),"")</f>
        <v/>
      </c>
      <c r="AA1952" s="46" t="str">
        <f>IFERROR(__xludf.DUMMYFUNCTION("if(W1952="""","""",if($S1952,""Not aligned w/ a specific learning goal."",W1952&amp;"": ""&amp;vlookup(to_text(W1952),'1.Learning-Goals'!$A$3:$B$100,2,FALSE)))"),"")</f>
        <v/>
      </c>
      <c r="AB1952" s="48"/>
      <c r="AC1952" s="48"/>
      <c r="AD1952" s="48"/>
      <c r="AE1952" s="48"/>
      <c r="AF1952" s="48"/>
      <c r="AG1952" s="48"/>
      <c r="AH1952" s="48"/>
      <c r="AI1952" s="48"/>
    </row>
    <row r="1953" ht="15.75" customHeight="1">
      <c r="A1953" s="41"/>
      <c r="B1953" s="42" t="str">
        <f t="shared" si="1"/>
        <v/>
      </c>
      <c r="C1953" s="52"/>
      <c r="D1953" s="53"/>
      <c r="E1953" s="53"/>
      <c r="F1953" s="52"/>
      <c r="G1953" s="53"/>
      <c r="H1953" s="54"/>
      <c r="I1953" s="53"/>
      <c r="J1953" s="53"/>
      <c r="K1953" s="53"/>
      <c r="L1953" s="53"/>
      <c r="M1953" s="53"/>
      <c r="N1953" s="53"/>
      <c r="O1953" s="52"/>
      <c r="P1953" s="52"/>
      <c r="Q1953" s="52"/>
      <c r="R1953" s="46" t="str">
        <f>IFERROR(__xludf.DUMMYFUNCTION("if(isblank($A1953),"""",REGEXREPLACE($A1953,   "",?(\d),?"",  ""$1""&amp;""-""&amp;$H1953))"),"")</f>
        <v/>
      </c>
      <c r="S1953" s="47" t="b">
        <f t="shared" si="2"/>
        <v>0</v>
      </c>
      <c r="T1953" s="47" t="str">
        <f>IFERROR(__xludf.DUMMYFUNCTION("iferror(split(A1953,"","",TRUE,TRUE),"""")"),"")</f>
        <v/>
      </c>
      <c r="U1953" s="47"/>
      <c r="V1953" s="47"/>
      <c r="W1953" s="47"/>
      <c r="X1953" s="46" t="str">
        <f>IFERROR(__xludf.DUMMYFUNCTION("if(T1953="""","""",if($S1953,""Not aligned w/ a specific learning goal."",T1953&amp;"": ""&amp;vlookup(to_text(T1953),'1.Learning-Goals'!$A$3:$B$100,2,FALSE)))"),"")</f>
        <v/>
      </c>
      <c r="Y1953" s="46" t="str">
        <f>IFERROR(__xludf.DUMMYFUNCTION("if(U1953="""","""",if($S1953,""Not aligned w/ a specific learning goal."",U1953&amp;"": ""&amp;vlookup(to_text(U1953),'1.Learning-Goals'!$A$3:$B$100,2,FALSE)))"),"")</f>
        <v/>
      </c>
      <c r="Z1953" s="46" t="str">
        <f>IFERROR(__xludf.DUMMYFUNCTION("if(V1953="""","""",if($S1953,""Not aligned w/ a specific learning goal."",V1953&amp;"": ""&amp;vlookup(to_text(V1953),'1.Learning-Goals'!$A$3:$B$100,2,FALSE)))"),"")</f>
        <v/>
      </c>
      <c r="AA1953" s="46" t="str">
        <f>IFERROR(__xludf.DUMMYFUNCTION("if(W1953="""","""",if($S1953,""Not aligned w/ a specific learning goal."",W1953&amp;"": ""&amp;vlookup(to_text(W1953),'1.Learning-Goals'!$A$3:$B$100,2,FALSE)))"),"")</f>
        <v/>
      </c>
      <c r="AB1953" s="48"/>
      <c r="AC1953" s="48"/>
      <c r="AD1953" s="48"/>
      <c r="AE1953" s="48"/>
      <c r="AF1953" s="48"/>
      <c r="AG1953" s="48"/>
      <c r="AH1953" s="48"/>
      <c r="AI1953" s="48"/>
    </row>
    <row r="1954" ht="15.75" customHeight="1">
      <c r="A1954" s="41"/>
      <c r="B1954" s="42" t="str">
        <f t="shared" si="1"/>
        <v/>
      </c>
      <c r="C1954" s="52"/>
      <c r="D1954" s="53"/>
      <c r="E1954" s="53"/>
      <c r="F1954" s="52"/>
      <c r="G1954" s="53"/>
      <c r="H1954" s="54"/>
      <c r="I1954" s="53"/>
      <c r="J1954" s="53"/>
      <c r="K1954" s="53"/>
      <c r="L1954" s="53"/>
      <c r="M1954" s="53"/>
      <c r="N1954" s="53"/>
      <c r="O1954" s="52"/>
      <c r="P1954" s="52"/>
      <c r="Q1954" s="52"/>
      <c r="R1954" s="46" t="str">
        <f>IFERROR(__xludf.DUMMYFUNCTION("if(isblank($A1954),"""",REGEXREPLACE($A1954,   "",?(\d),?"",  ""$1""&amp;""-""&amp;$H1954))"),"")</f>
        <v/>
      </c>
      <c r="S1954" s="47" t="b">
        <f t="shared" si="2"/>
        <v>0</v>
      </c>
      <c r="T1954" s="47" t="str">
        <f>IFERROR(__xludf.DUMMYFUNCTION("iferror(split(A1954,"","",TRUE,TRUE),"""")"),"")</f>
        <v/>
      </c>
      <c r="U1954" s="47"/>
      <c r="V1954" s="47"/>
      <c r="W1954" s="47"/>
      <c r="X1954" s="46" t="str">
        <f>IFERROR(__xludf.DUMMYFUNCTION("if(T1954="""","""",if($S1954,""Not aligned w/ a specific learning goal."",T1954&amp;"": ""&amp;vlookup(to_text(T1954),'1.Learning-Goals'!$A$3:$B$100,2,FALSE)))"),"")</f>
        <v/>
      </c>
      <c r="Y1954" s="46" t="str">
        <f>IFERROR(__xludf.DUMMYFUNCTION("if(U1954="""","""",if($S1954,""Not aligned w/ a specific learning goal."",U1954&amp;"": ""&amp;vlookup(to_text(U1954),'1.Learning-Goals'!$A$3:$B$100,2,FALSE)))"),"")</f>
        <v/>
      </c>
      <c r="Z1954" s="46" t="str">
        <f>IFERROR(__xludf.DUMMYFUNCTION("if(V1954="""","""",if($S1954,""Not aligned w/ a specific learning goal."",V1954&amp;"": ""&amp;vlookup(to_text(V1954),'1.Learning-Goals'!$A$3:$B$100,2,FALSE)))"),"")</f>
        <v/>
      </c>
      <c r="AA1954" s="46" t="str">
        <f>IFERROR(__xludf.DUMMYFUNCTION("if(W1954="""","""",if($S1954,""Not aligned w/ a specific learning goal."",W1954&amp;"": ""&amp;vlookup(to_text(W1954),'1.Learning-Goals'!$A$3:$B$100,2,FALSE)))"),"")</f>
        <v/>
      </c>
      <c r="AB1954" s="48"/>
      <c r="AC1954" s="48"/>
      <c r="AD1954" s="48"/>
      <c r="AE1954" s="48"/>
      <c r="AF1954" s="48"/>
      <c r="AG1954" s="48"/>
      <c r="AH1954" s="48"/>
      <c r="AI1954" s="48"/>
    </row>
    <row r="1955" ht="15.75" customHeight="1">
      <c r="A1955" s="41"/>
      <c r="B1955" s="42" t="str">
        <f t="shared" si="1"/>
        <v/>
      </c>
      <c r="C1955" s="52"/>
      <c r="D1955" s="53"/>
      <c r="E1955" s="53"/>
      <c r="F1955" s="52"/>
      <c r="G1955" s="53"/>
      <c r="H1955" s="54"/>
      <c r="I1955" s="53"/>
      <c r="J1955" s="53"/>
      <c r="K1955" s="53"/>
      <c r="L1955" s="53"/>
      <c r="M1955" s="53"/>
      <c r="N1955" s="53"/>
      <c r="O1955" s="52"/>
      <c r="P1955" s="52"/>
      <c r="Q1955" s="52"/>
      <c r="R1955" s="46" t="str">
        <f>IFERROR(__xludf.DUMMYFUNCTION("if(isblank($A1955),"""",REGEXREPLACE($A1955,   "",?(\d),?"",  ""$1""&amp;""-""&amp;$H1955))"),"")</f>
        <v/>
      </c>
      <c r="S1955" s="47" t="b">
        <f t="shared" si="2"/>
        <v>0</v>
      </c>
      <c r="T1955" s="47" t="str">
        <f>IFERROR(__xludf.DUMMYFUNCTION("iferror(split(A1955,"","",TRUE,TRUE),"""")"),"")</f>
        <v/>
      </c>
      <c r="U1955" s="47"/>
      <c r="V1955" s="47"/>
      <c r="W1955" s="47"/>
      <c r="X1955" s="46" t="str">
        <f>IFERROR(__xludf.DUMMYFUNCTION("if(T1955="""","""",if($S1955,""Not aligned w/ a specific learning goal."",T1955&amp;"": ""&amp;vlookup(to_text(T1955),'1.Learning-Goals'!$A$3:$B$100,2,FALSE)))"),"")</f>
        <v/>
      </c>
      <c r="Y1955" s="46" t="str">
        <f>IFERROR(__xludf.DUMMYFUNCTION("if(U1955="""","""",if($S1955,""Not aligned w/ a specific learning goal."",U1955&amp;"": ""&amp;vlookup(to_text(U1955),'1.Learning-Goals'!$A$3:$B$100,2,FALSE)))"),"")</f>
        <v/>
      </c>
      <c r="Z1955" s="46" t="str">
        <f>IFERROR(__xludf.DUMMYFUNCTION("if(V1955="""","""",if($S1955,""Not aligned w/ a specific learning goal."",V1955&amp;"": ""&amp;vlookup(to_text(V1955),'1.Learning-Goals'!$A$3:$B$100,2,FALSE)))"),"")</f>
        <v/>
      </c>
      <c r="AA1955" s="46" t="str">
        <f>IFERROR(__xludf.DUMMYFUNCTION("if(W1955="""","""",if($S1955,""Not aligned w/ a specific learning goal."",W1955&amp;"": ""&amp;vlookup(to_text(W1955),'1.Learning-Goals'!$A$3:$B$100,2,FALSE)))"),"")</f>
        <v/>
      </c>
      <c r="AB1955" s="48"/>
      <c r="AC1955" s="48"/>
      <c r="AD1955" s="48"/>
      <c r="AE1955" s="48"/>
      <c r="AF1955" s="48"/>
      <c r="AG1955" s="48"/>
      <c r="AH1955" s="48"/>
      <c r="AI1955" s="48"/>
    </row>
    <row r="1956" ht="15.75" customHeight="1">
      <c r="A1956" s="41"/>
      <c r="B1956" s="42" t="str">
        <f t="shared" si="1"/>
        <v/>
      </c>
      <c r="C1956" s="52"/>
      <c r="D1956" s="53"/>
      <c r="E1956" s="53"/>
      <c r="F1956" s="52"/>
      <c r="G1956" s="53"/>
      <c r="H1956" s="54"/>
      <c r="I1956" s="53"/>
      <c r="J1956" s="53"/>
      <c r="K1956" s="53"/>
      <c r="L1956" s="53"/>
      <c r="M1956" s="53"/>
      <c r="N1956" s="53"/>
      <c r="O1956" s="52"/>
      <c r="P1956" s="52"/>
      <c r="Q1956" s="52"/>
      <c r="R1956" s="46" t="str">
        <f>IFERROR(__xludf.DUMMYFUNCTION("if(isblank($A1956),"""",REGEXREPLACE($A1956,   "",?(\d),?"",  ""$1""&amp;""-""&amp;$H1956))"),"")</f>
        <v/>
      </c>
      <c r="S1956" s="47" t="b">
        <f t="shared" si="2"/>
        <v>0</v>
      </c>
      <c r="T1956" s="47" t="str">
        <f>IFERROR(__xludf.DUMMYFUNCTION("iferror(split(A1956,"","",TRUE,TRUE),"""")"),"")</f>
        <v/>
      </c>
      <c r="U1956" s="47"/>
      <c r="V1956" s="47"/>
      <c r="W1956" s="47"/>
      <c r="X1956" s="46" t="str">
        <f>IFERROR(__xludf.DUMMYFUNCTION("if(T1956="""","""",if($S1956,""Not aligned w/ a specific learning goal."",T1956&amp;"": ""&amp;vlookup(to_text(T1956),'1.Learning-Goals'!$A$3:$B$100,2,FALSE)))"),"")</f>
        <v/>
      </c>
      <c r="Y1956" s="46" t="str">
        <f>IFERROR(__xludf.DUMMYFUNCTION("if(U1956="""","""",if($S1956,""Not aligned w/ a specific learning goal."",U1956&amp;"": ""&amp;vlookup(to_text(U1956),'1.Learning-Goals'!$A$3:$B$100,2,FALSE)))"),"")</f>
        <v/>
      </c>
      <c r="Z1956" s="46" t="str">
        <f>IFERROR(__xludf.DUMMYFUNCTION("if(V1956="""","""",if($S1956,""Not aligned w/ a specific learning goal."",V1956&amp;"": ""&amp;vlookup(to_text(V1956),'1.Learning-Goals'!$A$3:$B$100,2,FALSE)))"),"")</f>
        <v/>
      </c>
      <c r="AA1956" s="46" t="str">
        <f>IFERROR(__xludf.DUMMYFUNCTION("if(W1956="""","""",if($S1956,""Not aligned w/ a specific learning goal."",W1956&amp;"": ""&amp;vlookup(to_text(W1956),'1.Learning-Goals'!$A$3:$B$100,2,FALSE)))"),"")</f>
        <v/>
      </c>
      <c r="AB1956" s="48"/>
      <c r="AC1956" s="48"/>
      <c r="AD1956" s="48"/>
      <c r="AE1956" s="48"/>
      <c r="AF1956" s="48"/>
      <c r="AG1956" s="48"/>
      <c r="AH1956" s="48"/>
      <c r="AI1956" s="48"/>
    </row>
    <row r="1957" ht="15.75" customHeight="1">
      <c r="A1957" s="41"/>
      <c r="B1957" s="42" t="str">
        <f t="shared" si="1"/>
        <v/>
      </c>
      <c r="C1957" s="52"/>
      <c r="D1957" s="53"/>
      <c r="E1957" s="53"/>
      <c r="F1957" s="52"/>
      <c r="G1957" s="53"/>
      <c r="H1957" s="54"/>
      <c r="I1957" s="53"/>
      <c r="J1957" s="53"/>
      <c r="K1957" s="53"/>
      <c r="L1957" s="53"/>
      <c r="M1957" s="53"/>
      <c r="N1957" s="53"/>
      <c r="O1957" s="52"/>
      <c r="P1957" s="52"/>
      <c r="Q1957" s="52"/>
      <c r="R1957" s="46" t="str">
        <f>IFERROR(__xludf.DUMMYFUNCTION("if(isblank($A1957),"""",REGEXREPLACE($A1957,   "",?(\d),?"",  ""$1""&amp;""-""&amp;$H1957))"),"")</f>
        <v/>
      </c>
      <c r="S1957" s="47" t="b">
        <f t="shared" si="2"/>
        <v>0</v>
      </c>
      <c r="T1957" s="47" t="str">
        <f>IFERROR(__xludf.DUMMYFUNCTION("iferror(split(A1957,"","",TRUE,TRUE),"""")"),"")</f>
        <v/>
      </c>
      <c r="U1957" s="47"/>
      <c r="V1957" s="47"/>
      <c r="W1957" s="47"/>
      <c r="X1957" s="46" t="str">
        <f>IFERROR(__xludf.DUMMYFUNCTION("if(T1957="""","""",if($S1957,""Not aligned w/ a specific learning goal."",T1957&amp;"": ""&amp;vlookup(to_text(T1957),'1.Learning-Goals'!$A$3:$B$100,2,FALSE)))"),"")</f>
        <v/>
      </c>
      <c r="Y1957" s="46" t="str">
        <f>IFERROR(__xludf.DUMMYFUNCTION("if(U1957="""","""",if($S1957,""Not aligned w/ a specific learning goal."",U1957&amp;"": ""&amp;vlookup(to_text(U1957),'1.Learning-Goals'!$A$3:$B$100,2,FALSE)))"),"")</f>
        <v/>
      </c>
      <c r="Z1957" s="46" t="str">
        <f>IFERROR(__xludf.DUMMYFUNCTION("if(V1957="""","""",if($S1957,""Not aligned w/ a specific learning goal."",V1957&amp;"": ""&amp;vlookup(to_text(V1957),'1.Learning-Goals'!$A$3:$B$100,2,FALSE)))"),"")</f>
        <v/>
      </c>
      <c r="AA1957" s="46" t="str">
        <f>IFERROR(__xludf.DUMMYFUNCTION("if(W1957="""","""",if($S1957,""Not aligned w/ a specific learning goal."",W1957&amp;"": ""&amp;vlookup(to_text(W1957),'1.Learning-Goals'!$A$3:$B$100,2,FALSE)))"),"")</f>
        <v/>
      </c>
      <c r="AB1957" s="48"/>
      <c r="AC1957" s="48"/>
      <c r="AD1957" s="48"/>
      <c r="AE1957" s="48"/>
      <c r="AF1957" s="48"/>
      <c r="AG1957" s="48"/>
      <c r="AH1957" s="48"/>
      <c r="AI1957" s="48"/>
    </row>
    <row r="1958" ht="15.75" customHeight="1">
      <c r="A1958" s="41"/>
      <c r="B1958" s="42" t="str">
        <f t="shared" si="1"/>
        <v/>
      </c>
      <c r="C1958" s="52"/>
      <c r="D1958" s="53"/>
      <c r="E1958" s="53"/>
      <c r="F1958" s="52"/>
      <c r="G1958" s="53"/>
      <c r="H1958" s="54"/>
      <c r="I1958" s="53"/>
      <c r="J1958" s="53"/>
      <c r="K1958" s="53"/>
      <c r="L1958" s="53"/>
      <c r="M1958" s="53"/>
      <c r="N1958" s="53"/>
      <c r="O1958" s="52"/>
      <c r="P1958" s="52"/>
      <c r="Q1958" s="52"/>
      <c r="R1958" s="46" t="str">
        <f>IFERROR(__xludf.DUMMYFUNCTION("if(isblank($A1958),"""",REGEXREPLACE($A1958,   "",?(\d),?"",  ""$1""&amp;""-""&amp;$H1958))"),"")</f>
        <v/>
      </c>
      <c r="S1958" s="47" t="b">
        <f t="shared" si="2"/>
        <v>0</v>
      </c>
      <c r="T1958" s="47" t="str">
        <f>IFERROR(__xludf.DUMMYFUNCTION("iferror(split(A1958,"","",TRUE,TRUE),"""")"),"")</f>
        <v/>
      </c>
      <c r="U1958" s="47"/>
      <c r="V1958" s="47"/>
      <c r="W1958" s="47"/>
      <c r="X1958" s="46" t="str">
        <f>IFERROR(__xludf.DUMMYFUNCTION("if(T1958="""","""",if($S1958,""Not aligned w/ a specific learning goal."",T1958&amp;"": ""&amp;vlookup(to_text(T1958),'1.Learning-Goals'!$A$3:$B$100,2,FALSE)))"),"")</f>
        <v/>
      </c>
      <c r="Y1958" s="46" t="str">
        <f>IFERROR(__xludf.DUMMYFUNCTION("if(U1958="""","""",if($S1958,""Not aligned w/ a specific learning goal."",U1958&amp;"": ""&amp;vlookup(to_text(U1958),'1.Learning-Goals'!$A$3:$B$100,2,FALSE)))"),"")</f>
        <v/>
      </c>
      <c r="Z1958" s="46" t="str">
        <f>IFERROR(__xludf.DUMMYFUNCTION("if(V1958="""","""",if($S1958,""Not aligned w/ a specific learning goal."",V1958&amp;"": ""&amp;vlookup(to_text(V1958),'1.Learning-Goals'!$A$3:$B$100,2,FALSE)))"),"")</f>
        <v/>
      </c>
      <c r="AA1958" s="46" t="str">
        <f>IFERROR(__xludf.DUMMYFUNCTION("if(W1958="""","""",if($S1958,""Not aligned w/ a specific learning goal."",W1958&amp;"": ""&amp;vlookup(to_text(W1958),'1.Learning-Goals'!$A$3:$B$100,2,FALSE)))"),"")</f>
        <v/>
      </c>
      <c r="AB1958" s="48"/>
      <c r="AC1958" s="48"/>
      <c r="AD1958" s="48"/>
      <c r="AE1958" s="48"/>
      <c r="AF1958" s="48"/>
      <c r="AG1958" s="48"/>
      <c r="AH1958" s="48"/>
      <c r="AI1958" s="48"/>
    </row>
    <row r="1959" ht="15.75" customHeight="1">
      <c r="A1959" s="41"/>
      <c r="B1959" s="42" t="str">
        <f t="shared" si="1"/>
        <v/>
      </c>
      <c r="C1959" s="52"/>
      <c r="D1959" s="53"/>
      <c r="E1959" s="53"/>
      <c r="F1959" s="52"/>
      <c r="G1959" s="53"/>
      <c r="H1959" s="54"/>
      <c r="I1959" s="53"/>
      <c r="J1959" s="53"/>
      <c r="K1959" s="53"/>
      <c r="L1959" s="53"/>
      <c r="M1959" s="53"/>
      <c r="N1959" s="53"/>
      <c r="O1959" s="52"/>
      <c r="P1959" s="52"/>
      <c r="Q1959" s="52"/>
      <c r="R1959" s="46" t="str">
        <f>IFERROR(__xludf.DUMMYFUNCTION("if(isblank($A1959),"""",REGEXREPLACE($A1959,   "",?(\d),?"",  ""$1""&amp;""-""&amp;$H1959))"),"")</f>
        <v/>
      </c>
      <c r="S1959" s="47" t="b">
        <f t="shared" si="2"/>
        <v>0</v>
      </c>
      <c r="T1959" s="47" t="str">
        <f>IFERROR(__xludf.DUMMYFUNCTION("iferror(split(A1959,"","",TRUE,TRUE),"""")"),"")</f>
        <v/>
      </c>
      <c r="U1959" s="47"/>
      <c r="V1959" s="47"/>
      <c r="W1959" s="47"/>
      <c r="X1959" s="46" t="str">
        <f>IFERROR(__xludf.DUMMYFUNCTION("if(T1959="""","""",if($S1959,""Not aligned w/ a specific learning goal."",T1959&amp;"": ""&amp;vlookup(to_text(T1959),'1.Learning-Goals'!$A$3:$B$100,2,FALSE)))"),"")</f>
        <v/>
      </c>
      <c r="Y1959" s="46" t="str">
        <f>IFERROR(__xludf.DUMMYFUNCTION("if(U1959="""","""",if($S1959,""Not aligned w/ a specific learning goal."",U1959&amp;"": ""&amp;vlookup(to_text(U1959),'1.Learning-Goals'!$A$3:$B$100,2,FALSE)))"),"")</f>
        <v/>
      </c>
      <c r="Z1959" s="46" t="str">
        <f>IFERROR(__xludf.DUMMYFUNCTION("if(V1959="""","""",if($S1959,""Not aligned w/ a specific learning goal."",V1959&amp;"": ""&amp;vlookup(to_text(V1959),'1.Learning-Goals'!$A$3:$B$100,2,FALSE)))"),"")</f>
        <v/>
      </c>
      <c r="AA1959" s="46" t="str">
        <f>IFERROR(__xludf.DUMMYFUNCTION("if(W1959="""","""",if($S1959,""Not aligned w/ a specific learning goal."",W1959&amp;"": ""&amp;vlookup(to_text(W1959),'1.Learning-Goals'!$A$3:$B$100,2,FALSE)))"),"")</f>
        <v/>
      </c>
      <c r="AB1959" s="48"/>
      <c r="AC1959" s="48"/>
      <c r="AD1959" s="48"/>
      <c r="AE1959" s="48"/>
      <c r="AF1959" s="48"/>
      <c r="AG1959" s="48"/>
      <c r="AH1959" s="48"/>
      <c r="AI1959" s="48"/>
    </row>
    <row r="1960" ht="15.75" customHeight="1">
      <c r="A1960" s="41"/>
      <c r="B1960" s="42" t="str">
        <f t="shared" si="1"/>
        <v/>
      </c>
      <c r="C1960" s="52"/>
      <c r="D1960" s="53"/>
      <c r="E1960" s="53"/>
      <c r="F1960" s="52"/>
      <c r="G1960" s="53"/>
      <c r="H1960" s="54"/>
      <c r="I1960" s="53"/>
      <c r="J1960" s="53"/>
      <c r="K1960" s="53"/>
      <c r="L1960" s="53"/>
      <c r="M1960" s="53"/>
      <c r="N1960" s="53"/>
      <c r="O1960" s="52"/>
      <c r="P1960" s="52"/>
      <c r="Q1960" s="52"/>
      <c r="R1960" s="46" t="str">
        <f>IFERROR(__xludf.DUMMYFUNCTION("if(isblank($A1960),"""",REGEXREPLACE($A1960,   "",?(\d),?"",  ""$1""&amp;""-""&amp;$H1960))"),"")</f>
        <v/>
      </c>
      <c r="S1960" s="47" t="b">
        <f t="shared" si="2"/>
        <v>0</v>
      </c>
      <c r="T1960" s="47" t="str">
        <f>IFERROR(__xludf.DUMMYFUNCTION("iferror(split(A1960,"","",TRUE,TRUE),"""")"),"")</f>
        <v/>
      </c>
      <c r="U1960" s="47"/>
      <c r="V1960" s="47"/>
      <c r="W1960" s="47"/>
      <c r="X1960" s="46" t="str">
        <f>IFERROR(__xludf.DUMMYFUNCTION("if(T1960="""","""",if($S1960,""Not aligned w/ a specific learning goal."",T1960&amp;"": ""&amp;vlookup(to_text(T1960),'1.Learning-Goals'!$A$3:$B$100,2,FALSE)))"),"")</f>
        <v/>
      </c>
      <c r="Y1960" s="46" t="str">
        <f>IFERROR(__xludf.DUMMYFUNCTION("if(U1960="""","""",if($S1960,""Not aligned w/ a specific learning goal."",U1960&amp;"": ""&amp;vlookup(to_text(U1960),'1.Learning-Goals'!$A$3:$B$100,2,FALSE)))"),"")</f>
        <v/>
      </c>
      <c r="Z1960" s="46" t="str">
        <f>IFERROR(__xludf.DUMMYFUNCTION("if(V1960="""","""",if($S1960,""Not aligned w/ a specific learning goal."",V1960&amp;"": ""&amp;vlookup(to_text(V1960),'1.Learning-Goals'!$A$3:$B$100,2,FALSE)))"),"")</f>
        <v/>
      </c>
      <c r="AA1960" s="46" t="str">
        <f>IFERROR(__xludf.DUMMYFUNCTION("if(W1960="""","""",if($S1960,""Not aligned w/ a specific learning goal."",W1960&amp;"": ""&amp;vlookup(to_text(W1960),'1.Learning-Goals'!$A$3:$B$100,2,FALSE)))"),"")</f>
        <v/>
      </c>
      <c r="AB1960" s="48"/>
      <c r="AC1960" s="48"/>
      <c r="AD1960" s="48"/>
      <c r="AE1960" s="48"/>
      <c r="AF1960" s="48"/>
      <c r="AG1960" s="48"/>
      <c r="AH1960" s="48"/>
      <c r="AI1960" s="48"/>
    </row>
    <row r="1961" ht="15.75" customHeight="1">
      <c r="A1961" s="41"/>
      <c r="B1961" s="42" t="str">
        <f t="shared" si="1"/>
        <v/>
      </c>
      <c r="C1961" s="52"/>
      <c r="D1961" s="53"/>
      <c r="E1961" s="53"/>
      <c r="F1961" s="52"/>
      <c r="G1961" s="53"/>
      <c r="H1961" s="54"/>
      <c r="I1961" s="53"/>
      <c r="J1961" s="53"/>
      <c r="K1961" s="53"/>
      <c r="L1961" s="53"/>
      <c r="M1961" s="53"/>
      <c r="N1961" s="53"/>
      <c r="O1961" s="52"/>
      <c r="P1961" s="52"/>
      <c r="Q1961" s="52"/>
      <c r="R1961" s="46" t="str">
        <f>IFERROR(__xludf.DUMMYFUNCTION("if(isblank($A1961),"""",REGEXREPLACE($A1961,   "",?(\d),?"",  ""$1""&amp;""-""&amp;$H1961))"),"")</f>
        <v/>
      </c>
      <c r="S1961" s="47" t="b">
        <f t="shared" si="2"/>
        <v>0</v>
      </c>
      <c r="T1961" s="47" t="str">
        <f>IFERROR(__xludf.DUMMYFUNCTION("iferror(split(A1961,"","",TRUE,TRUE),"""")"),"")</f>
        <v/>
      </c>
      <c r="U1961" s="47"/>
      <c r="V1961" s="47"/>
      <c r="W1961" s="47"/>
      <c r="X1961" s="46" t="str">
        <f>IFERROR(__xludf.DUMMYFUNCTION("if(T1961="""","""",if($S1961,""Not aligned w/ a specific learning goal."",T1961&amp;"": ""&amp;vlookup(to_text(T1961),'1.Learning-Goals'!$A$3:$B$100,2,FALSE)))"),"")</f>
        <v/>
      </c>
      <c r="Y1961" s="46" t="str">
        <f>IFERROR(__xludf.DUMMYFUNCTION("if(U1961="""","""",if($S1961,""Not aligned w/ a specific learning goal."",U1961&amp;"": ""&amp;vlookup(to_text(U1961),'1.Learning-Goals'!$A$3:$B$100,2,FALSE)))"),"")</f>
        <v/>
      </c>
      <c r="Z1961" s="46" t="str">
        <f>IFERROR(__xludf.DUMMYFUNCTION("if(V1961="""","""",if($S1961,""Not aligned w/ a specific learning goal."",V1961&amp;"": ""&amp;vlookup(to_text(V1961),'1.Learning-Goals'!$A$3:$B$100,2,FALSE)))"),"")</f>
        <v/>
      </c>
      <c r="AA1961" s="46" t="str">
        <f>IFERROR(__xludf.DUMMYFUNCTION("if(W1961="""","""",if($S1961,""Not aligned w/ a specific learning goal."",W1961&amp;"": ""&amp;vlookup(to_text(W1961),'1.Learning-Goals'!$A$3:$B$100,2,FALSE)))"),"")</f>
        <v/>
      </c>
      <c r="AB1961" s="48"/>
      <c r="AC1961" s="48"/>
      <c r="AD1961" s="48"/>
      <c r="AE1961" s="48"/>
      <c r="AF1961" s="48"/>
      <c r="AG1961" s="48"/>
      <c r="AH1961" s="48"/>
      <c r="AI1961" s="48"/>
    </row>
    <row r="1962" ht="15.75" customHeight="1">
      <c r="A1962" s="41"/>
      <c r="B1962" s="42" t="str">
        <f t="shared" si="1"/>
        <v/>
      </c>
      <c r="C1962" s="52"/>
      <c r="D1962" s="53"/>
      <c r="E1962" s="53"/>
      <c r="F1962" s="52"/>
      <c r="G1962" s="53"/>
      <c r="H1962" s="54"/>
      <c r="I1962" s="53"/>
      <c r="J1962" s="53"/>
      <c r="K1962" s="53"/>
      <c r="L1962" s="53"/>
      <c r="M1962" s="53"/>
      <c r="N1962" s="53"/>
      <c r="O1962" s="52"/>
      <c r="P1962" s="52"/>
      <c r="Q1962" s="52"/>
      <c r="R1962" s="46" t="str">
        <f>IFERROR(__xludf.DUMMYFUNCTION("if(isblank($A1962),"""",REGEXREPLACE($A1962,   "",?(\d),?"",  ""$1""&amp;""-""&amp;$H1962))"),"")</f>
        <v/>
      </c>
      <c r="S1962" s="47" t="b">
        <f t="shared" si="2"/>
        <v>0</v>
      </c>
      <c r="T1962" s="47" t="str">
        <f>IFERROR(__xludf.DUMMYFUNCTION("iferror(split(A1962,"","",TRUE,TRUE),"""")"),"")</f>
        <v/>
      </c>
      <c r="U1962" s="47"/>
      <c r="V1962" s="47"/>
      <c r="W1962" s="47"/>
      <c r="X1962" s="46" t="str">
        <f>IFERROR(__xludf.DUMMYFUNCTION("if(T1962="""","""",if($S1962,""Not aligned w/ a specific learning goal."",T1962&amp;"": ""&amp;vlookup(to_text(T1962),'1.Learning-Goals'!$A$3:$B$100,2,FALSE)))"),"")</f>
        <v/>
      </c>
      <c r="Y1962" s="46" t="str">
        <f>IFERROR(__xludf.DUMMYFUNCTION("if(U1962="""","""",if($S1962,""Not aligned w/ a specific learning goal."",U1962&amp;"": ""&amp;vlookup(to_text(U1962),'1.Learning-Goals'!$A$3:$B$100,2,FALSE)))"),"")</f>
        <v/>
      </c>
      <c r="Z1962" s="46" t="str">
        <f>IFERROR(__xludf.DUMMYFUNCTION("if(V1962="""","""",if($S1962,""Not aligned w/ a specific learning goal."",V1962&amp;"": ""&amp;vlookup(to_text(V1962),'1.Learning-Goals'!$A$3:$B$100,2,FALSE)))"),"")</f>
        <v/>
      </c>
      <c r="AA1962" s="46" t="str">
        <f>IFERROR(__xludf.DUMMYFUNCTION("if(W1962="""","""",if($S1962,""Not aligned w/ a specific learning goal."",W1962&amp;"": ""&amp;vlookup(to_text(W1962),'1.Learning-Goals'!$A$3:$B$100,2,FALSE)))"),"")</f>
        <v/>
      </c>
      <c r="AB1962" s="48"/>
      <c r="AC1962" s="48"/>
      <c r="AD1962" s="48"/>
      <c r="AE1962" s="48"/>
      <c r="AF1962" s="48"/>
      <c r="AG1962" s="48"/>
      <c r="AH1962" s="48"/>
      <c r="AI1962" s="48"/>
    </row>
    <row r="1963" ht="15.75" customHeight="1">
      <c r="A1963" s="41"/>
      <c r="B1963" s="42" t="str">
        <f t="shared" si="1"/>
        <v/>
      </c>
      <c r="C1963" s="52"/>
      <c r="D1963" s="53"/>
      <c r="E1963" s="53"/>
      <c r="F1963" s="52"/>
      <c r="G1963" s="53"/>
      <c r="H1963" s="54"/>
      <c r="I1963" s="53"/>
      <c r="J1963" s="53"/>
      <c r="K1963" s="53"/>
      <c r="L1963" s="53"/>
      <c r="M1963" s="53"/>
      <c r="N1963" s="53"/>
      <c r="O1963" s="52"/>
      <c r="P1963" s="52"/>
      <c r="Q1963" s="52"/>
      <c r="R1963" s="46" t="str">
        <f>IFERROR(__xludf.DUMMYFUNCTION("if(isblank($A1963),"""",REGEXREPLACE($A1963,   "",?(\d),?"",  ""$1""&amp;""-""&amp;$H1963))"),"")</f>
        <v/>
      </c>
      <c r="S1963" s="47" t="b">
        <f t="shared" si="2"/>
        <v>0</v>
      </c>
      <c r="T1963" s="47" t="str">
        <f>IFERROR(__xludf.DUMMYFUNCTION("iferror(split(A1963,"","",TRUE,TRUE),"""")"),"")</f>
        <v/>
      </c>
      <c r="U1963" s="47"/>
      <c r="V1963" s="47"/>
      <c r="W1963" s="47"/>
      <c r="X1963" s="46" t="str">
        <f>IFERROR(__xludf.DUMMYFUNCTION("if(T1963="""","""",if($S1963,""Not aligned w/ a specific learning goal."",T1963&amp;"": ""&amp;vlookup(to_text(T1963),'1.Learning-Goals'!$A$3:$B$100,2,FALSE)))"),"")</f>
        <v/>
      </c>
      <c r="Y1963" s="46" t="str">
        <f>IFERROR(__xludf.DUMMYFUNCTION("if(U1963="""","""",if($S1963,""Not aligned w/ a specific learning goal."",U1963&amp;"": ""&amp;vlookup(to_text(U1963),'1.Learning-Goals'!$A$3:$B$100,2,FALSE)))"),"")</f>
        <v/>
      </c>
      <c r="Z1963" s="46" t="str">
        <f>IFERROR(__xludf.DUMMYFUNCTION("if(V1963="""","""",if($S1963,""Not aligned w/ a specific learning goal."",V1963&amp;"": ""&amp;vlookup(to_text(V1963),'1.Learning-Goals'!$A$3:$B$100,2,FALSE)))"),"")</f>
        <v/>
      </c>
      <c r="AA1963" s="46" t="str">
        <f>IFERROR(__xludf.DUMMYFUNCTION("if(W1963="""","""",if($S1963,""Not aligned w/ a specific learning goal."",W1963&amp;"": ""&amp;vlookup(to_text(W1963),'1.Learning-Goals'!$A$3:$B$100,2,FALSE)))"),"")</f>
        <v/>
      </c>
      <c r="AB1963" s="48"/>
      <c r="AC1963" s="48"/>
      <c r="AD1963" s="48"/>
      <c r="AE1963" s="48"/>
      <c r="AF1963" s="48"/>
      <c r="AG1963" s="48"/>
      <c r="AH1963" s="48"/>
      <c r="AI1963" s="48"/>
    </row>
    <row r="1964" ht="15.75" customHeight="1">
      <c r="A1964" s="41"/>
      <c r="B1964" s="42" t="str">
        <f t="shared" si="1"/>
        <v/>
      </c>
      <c r="C1964" s="52"/>
      <c r="D1964" s="53"/>
      <c r="E1964" s="53"/>
      <c r="F1964" s="52"/>
      <c r="G1964" s="53"/>
      <c r="H1964" s="54"/>
      <c r="I1964" s="53"/>
      <c r="J1964" s="53"/>
      <c r="K1964" s="53"/>
      <c r="L1964" s="53"/>
      <c r="M1964" s="53"/>
      <c r="N1964" s="53"/>
      <c r="O1964" s="52"/>
      <c r="P1964" s="52"/>
      <c r="Q1964" s="52"/>
      <c r="R1964" s="46" t="str">
        <f>IFERROR(__xludf.DUMMYFUNCTION("if(isblank($A1964),"""",REGEXREPLACE($A1964,   "",?(\d),?"",  ""$1""&amp;""-""&amp;$H1964))"),"")</f>
        <v/>
      </c>
      <c r="S1964" s="47" t="b">
        <f t="shared" si="2"/>
        <v>0</v>
      </c>
      <c r="T1964" s="47" t="str">
        <f>IFERROR(__xludf.DUMMYFUNCTION("iferror(split(A1964,"","",TRUE,TRUE),"""")"),"")</f>
        <v/>
      </c>
      <c r="U1964" s="47"/>
      <c r="V1964" s="47"/>
      <c r="W1964" s="47"/>
      <c r="X1964" s="46" t="str">
        <f>IFERROR(__xludf.DUMMYFUNCTION("if(T1964="""","""",if($S1964,""Not aligned w/ a specific learning goal."",T1964&amp;"": ""&amp;vlookup(to_text(T1964),'1.Learning-Goals'!$A$3:$B$100,2,FALSE)))"),"")</f>
        <v/>
      </c>
      <c r="Y1964" s="46" t="str">
        <f>IFERROR(__xludf.DUMMYFUNCTION("if(U1964="""","""",if($S1964,""Not aligned w/ a specific learning goal."",U1964&amp;"": ""&amp;vlookup(to_text(U1964),'1.Learning-Goals'!$A$3:$B$100,2,FALSE)))"),"")</f>
        <v/>
      </c>
      <c r="Z1964" s="46" t="str">
        <f>IFERROR(__xludf.DUMMYFUNCTION("if(V1964="""","""",if($S1964,""Not aligned w/ a specific learning goal."",V1964&amp;"": ""&amp;vlookup(to_text(V1964),'1.Learning-Goals'!$A$3:$B$100,2,FALSE)))"),"")</f>
        <v/>
      </c>
      <c r="AA1964" s="46" t="str">
        <f>IFERROR(__xludf.DUMMYFUNCTION("if(W1964="""","""",if($S1964,""Not aligned w/ a specific learning goal."",W1964&amp;"": ""&amp;vlookup(to_text(W1964),'1.Learning-Goals'!$A$3:$B$100,2,FALSE)))"),"")</f>
        <v/>
      </c>
      <c r="AB1964" s="48"/>
      <c r="AC1964" s="48"/>
      <c r="AD1964" s="48"/>
      <c r="AE1964" s="48"/>
      <c r="AF1964" s="48"/>
      <c r="AG1964" s="48"/>
      <c r="AH1964" s="48"/>
      <c r="AI1964" s="48"/>
    </row>
    <row r="1965" ht="15.75" customHeight="1">
      <c r="A1965" s="41"/>
      <c r="B1965" s="42" t="str">
        <f t="shared" si="1"/>
        <v/>
      </c>
      <c r="C1965" s="52"/>
      <c r="D1965" s="53"/>
      <c r="E1965" s="53"/>
      <c r="F1965" s="52"/>
      <c r="G1965" s="53"/>
      <c r="H1965" s="54"/>
      <c r="I1965" s="53"/>
      <c r="J1965" s="53"/>
      <c r="K1965" s="53"/>
      <c r="L1965" s="53"/>
      <c r="M1965" s="53"/>
      <c r="N1965" s="53"/>
      <c r="O1965" s="52"/>
      <c r="P1965" s="52"/>
      <c r="Q1965" s="52"/>
      <c r="R1965" s="46" t="str">
        <f>IFERROR(__xludf.DUMMYFUNCTION("if(isblank($A1965),"""",REGEXREPLACE($A1965,   "",?(\d),?"",  ""$1""&amp;""-""&amp;$H1965))"),"")</f>
        <v/>
      </c>
      <c r="S1965" s="47" t="b">
        <f t="shared" si="2"/>
        <v>0</v>
      </c>
      <c r="T1965" s="47" t="str">
        <f>IFERROR(__xludf.DUMMYFUNCTION("iferror(split(A1965,"","",TRUE,TRUE),"""")"),"")</f>
        <v/>
      </c>
      <c r="U1965" s="47"/>
      <c r="V1965" s="47"/>
      <c r="W1965" s="47"/>
      <c r="X1965" s="46" t="str">
        <f>IFERROR(__xludf.DUMMYFUNCTION("if(T1965="""","""",if($S1965,""Not aligned w/ a specific learning goal."",T1965&amp;"": ""&amp;vlookup(to_text(T1965),'1.Learning-Goals'!$A$3:$B$100,2,FALSE)))"),"")</f>
        <v/>
      </c>
      <c r="Y1965" s="46" t="str">
        <f>IFERROR(__xludf.DUMMYFUNCTION("if(U1965="""","""",if($S1965,""Not aligned w/ a specific learning goal."",U1965&amp;"": ""&amp;vlookup(to_text(U1965),'1.Learning-Goals'!$A$3:$B$100,2,FALSE)))"),"")</f>
        <v/>
      </c>
      <c r="Z1965" s="46" t="str">
        <f>IFERROR(__xludf.DUMMYFUNCTION("if(V1965="""","""",if($S1965,""Not aligned w/ a specific learning goal."",V1965&amp;"": ""&amp;vlookup(to_text(V1965),'1.Learning-Goals'!$A$3:$B$100,2,FALSE)))"),"")</f>
        <v/>
      </c>
      <c r="AA1965" s="46" t="str">
        <f>IFERROR(__xludf.DUMMYFUNCTION("if(W1965="""","""",if($S1965,""Not aligned w/ a specific learning goal."",W1965&amp;"": ""&amp;vlookup(to_text(W1965),'1.Learning-Goals'!$A$3:$B$100,2,FALSE)))"),"")</f>
        <v/>
      </c>
      <c r="AB1965" s="48"/>
      <c r="AC1965" s="48"/>
      <c r="AD1965" s="48"/>
      <c r="AE1965" s="48"/>
      <c r="AF1965" s="48"/>
      <c r="AG1965" s="48"/>
      <c r="AH1965" s="48"/>
      <c r="AI1965" s="48"/>
    </row>
    <row r="1966" ht="15.75" customHeight="1">
      <c r="A1966" s="41"/>
      <c r="B1966" s="42" t="str">
        <f t="shared" si="1"/>
        <v/>
      </c>
      <c r="C1966" s="52"/>
      <c r="D1966" s="53"/>
      <c r="E1966" s="53"/>
      <c r="F1966" s="52"/>
      <c r="G1966" s="53"/>
      <c r="H1966" s="54"/>
      <c r="I1966" s="53"/>
      <c r="J1966" s="53"/>
      <c r="K1966" s="53"/>
      <c r="L1966" s="53"/>
      <c r="M1966" s="53"/>
      <c r="N1966" s="53"/>
      <c r="O1966" s="52"/>
      <c r="P1966" s="52"/>
      <c r="Q1966" s="52"/>
      <c r="R1966" s="46" t="str">
        <f>IFERROR(__xludf.DUMMYFUNCTION("if(isblank($A1966),"""",REGEXREPLACE($A1966,   "",?(\d),?"",  ""$1""&amp;""-""&amp;$H1966))"),"")</f>
        <v/>
      </c>
      <c r="S1966" s="47" t="b">
        <f t="shared" si="2"/>
        <v>0</v>
      </c>
      <c r="T1966" s="47" t="str">
        <f>IFERROR(__xludf.DUMMYFUNCTION("iferror(split(A1966,"","",TRUE,TRUE),"""")"),"")</f>
        <v/>
      </c>
      <c r="U1966" s="47"/>
      <c r="V1966" s="47"/>
      <c r="W1966" s="47"/>
      <c r="X1966" s="46" t="str">
        <f>IFERROR(__xludf.DUMMYFUNCTION("if(T1966="""","""",if($S1966,""Not aligned w/ a specific learning goal."",T1966&amp;"": ""&amp;vlookup(to_text(T1966),'1.Learning-Goals'!$A$3:$B$100,2,FALSE)))"),"")</f>
        <v/>
      </c>
      <c r="Y1966" s="46" t="str">
        <f>IFERROR(__xludf.DUMMYFUNCTION("if(U1966="""","""",if($S1966,""Not aligned w/ a specific learning goal."",U1966&amp;"": ""&amp;vlookup(to_text(U1966),'1.Learning-Goals'!$A$3:$B$100,2,FALSE)))"),"")</f>
        <v/>
      </c>
      <c r="Z1966" s="46" t="str">
        <f>IFERROR(__xludf.DUMMYFUNCTION("if(V1966="""","""",if($S1966,""Not aligned w/ a specific learning goal."",V1966&amp;"": ""&amp;vlookup(to_text(V1966),'1.Learning-Goals'!$A$3:$B$100,2,FALSE)))"),"")</f>
        <v/>
      </c>
      <c r="AA1966" s="46" t="str">
        <f>IFERROR(__xludf.DUMMYFUNCTION("if(W1966="""","""",if($S1966,""Not aligned w/ a specific learning goal."",W1966&amp;"": ""&amp;vlookup(to_text(W1966),'1.Learning-Goals'!$A$3:$B$100,2,FALSE)))"),"")</f>
        <v/>
      </c>
      <c r="AB1966" s="48"/>
      <c r="AC1966" s="48"/>
      <c r="AD1966" s="48"/>
      <c r="AE1966" s="48"/>
      <c r="AF1966" s="48"/>
      <c r="AG1966" s="48"/>
      <c r="AH1966" s="48"/>
      <c r="AI1966" s="48"/>
    </row>
    <row r="1967" ht="15.75" customHeight="1">
      <c r="A1967" s="41"/>
      <c r="B1967" s="42" t="str">
        <f t="shared" si="1"/>
        <v/>
      </c>
      <c r="C1967" s="52"/>
      <c r="D1967" s="53"/>
      <c r="E1967" s="53"/>
      <c r="F1967" s="52"/>
      <c r="G1967" s="53"/>
      <c r="H1967" s="54"/>
      <c r="I1967" s="53"/>
      <c r="J1967" s="53"/>
      <c r="K1967" s="53"/>
      <c r="L1967" s="53"/>
      <c r="M1967" s="53"/>
      <c r="N1967" s="53"/>
      <c r="O1967" s="52"/>
      <c r="P1967" s="52"/>
      <c r="Q1967" s="52"/>
      <c r="R1967" s="46" t="str">
        <f>IFERROR(__xludf.DUMMYFUNCTION("if(isblank($A1967),"""",REGEXREPLACE($A1967,   "",?(\d),?"",  ""$1""&amp;""-""&amp;$H1967))"),"")</f>
        <v/>
      </c>
      <c r="S1967" s="47" t="b">
        <f t="shared" si="2"/>
        <v>0</v>
      </c>
      <c r="T1967" s="47" t="str">
        <f>IFERROR(__xludf.DUMMYFUNCTION("iferror(split(A1967,"","",TRUE,TRUE),"""")"),"")</f>
        <v/>
      </c>
      <c r="U1967" s="47"/>
      <c r="V1967" s="47"/>
      <c r="W1967" s="47"/>
      <c r="X1967" s="46" t="str">
        <f>IFERROR(__xludf.DUMMYFUNCTION("if(T1967="""","""",if($S1967,""Not aligned w/ a specific learning goal."",T1967&amp;"": ""&amp;vlookup(to_text(T1967),'1.Learning-Goals'!$A$3:$B$100,2,FALSE)))"),"")</f>
        <v/>
      </c>
      <c r="Y1967" s="46" t="str">
        <f>IFERROR(__xludf.DUMMYFUNCTION("if(U1967="""","""",if($S1967,""Not aligned w/ a specific learning goal."",U1967&amp;"": ""&amp;vlookup(to_text(U1967),'1.Learning-Goals'!$A$3:$B$100,2,FALSE)))"),"")</f>
        <v/>
      </c>
      <c r="Z1967" s="46" t="str">
        <f>IFERROR(__xludf.DUMMYFUNCTION("if(V1967="""","""",if($S1967,""Not aligned w/ a specific learning goal."",V1967&amp;"": ""&amp;vlookup(to_text(V1967),'1.Learning-Goals'!$A$3:$B$100,2,FALSE)))"),"")</f>
        <v/>
      </c>
      <c r="AA1967" s="46" t="str">
        <f>IFERROR(__xludf.DUMMYFUNCTION("if(W1967="""","""",if($S1967,""Not aligned w/ a specific learning goal."",W1967&amp;"": ""&amp;vlookup(to_text(W1967),'1.Learning-Goals'!$A$3:$B$100,2,FALSE)))"),"")</f>
        <v/>
      </c>
      <c r="AB1967" s="48"/>
      <c r="AC1967" s="48"/>
      <c r="AD1967" s="48"/>
      <c r="AE1967" s="48"/>
      <c r="AF1967" s="48"/>
      <c r="AG1967" s="48"/>
      <c r="AH1967" s="48"/>
      <c r="AI1967" s="48"/>
    </row>
    <row r="1968" ht="15.75" customHeight="1">
      <c r="A1968" s="41"/>
      <c r="B1968" s="42" t="str">
        <f t="shared" si="1"/>
        <v/>
      </c>
      <c r="C1968" s="52"/>
      <c r="D1968" s="53"/>
      <c r="E1968" s="53"/>
      <c r="F1968" s="52"/>
      <c r="G1968" s="53"/>
      <c r="H1968" s="54"/>
      <c r="I1968" s="53"/>
      <c r="J1968" s="53"/>
      <c r="K1968" s="53"/>
      <c r="L1968" s="53"/>
      <c r="M1968" s="53"/>
      <c r="N1968" s="53"/>
      <c r="O1968" s="52"/>
      <c r="P1968" s="52"/>
      <c r="Q1968" s="52"/>
      <c r="R1968" s="46" t="str">
        <f>IFERROR(__xludf.DUMMYFUNCTION("if(isblank($A1968),"""",REGEXREPLACE($A1968,   "",?(\d),?"",  ""$1""&amp;""-""&amp;$H1968))"),"")</f>
        <v/>
      </c>
      <c r="S1968" s="47" t="b">
        <f t="shared" si="2"/>
        <v>0</v>
      </c>
      <c r="T1968" s="47" t="str">
        <f>IFERROR(__xludf.DUMMYFUNCTION("iferror(split(A1968,"","",TRUE,TRUE),"""")"),"")</f>
        <v/>
      </c>
      <c r="U1968" s="47"/>
      <c r="V1968" s="47"/>
      <c r="W1968" s="47"/>
      <c r="X1968" s="46" t="str">
        <f>IFERROR(__xludf.DUMMYFUNCTION("if(T1968="""","""",if($S1968,""Not aligned w/ a specific learning goal."",T1968&amp;"": ""&amp;vlookup(to_text(T1968),'1.Learning-Goals'!$A$3:$B$100,2,FALSE)))"),"")</f>
        <v/>
      </c>
      <c r="Y1968" s="46" t="str">
        <f>IFERROR(__xludf.DUMMYFUNCTION("if(U1968="""","""",if($S1968,""Not aligned w/ a specific learning goal."",U1968&amp;"": ""&amp;vlookup(to_text(U1968),'1.Learning-Goals'!$A$3:$B$100,2,FALSE)))"),"")</f>
        <v/>
      </c>
      <c r="Z1968" s="46" t="str">
        <f>IFERROR(__xludf.DUMMYFUNCTION("if(V1968="""","""",if($S1968,""Not aligned w/ a specific learning goal."",V1968&amp;"": ""&amp;vlookup(to_text(V1968),'1.Learning-Goals'!$A$3:$B$100,2,FALSE)))"),"")</f>
        <v/>
      </c>
      <c r="AA1968" s="46" t="str">
        <f>IFERROR(__xludf.DUMMYFUNCTION("if(W1968="""","""",if($S1968,""Not aligned w/ a specific learning goal."",W1968&amp;"": ""&amp;vlookup(to_text(W1968),'1.Learning-Goals'!$A$3:$B$100,2,FALSE)))"),"")</f>
        <v/>
      </c>
      <c r="AB1968" s="48"/>
      <c r="AC1968" s="48"/>
      <c r="AD1968" s="48"/>
      <c r="AE1968" s="48"/>
      <c r="AF1968" s="48"/>
      <c r="AG1968" s="48"/>
      <c r="AH1968" s="48"/>
      <c r="AI1968" s="48"/>
    </row>
    <row r="1969" ht="15.75" customHeight="1">
      <c r="A1969" s="41"/>
      <c r="B1969" s="42" t="str">
        <f t="shared" si="1"/>
        <v/>
      </c>
      <c r="C1969" s="52"/>
      <c r="D1969" s="53"/>
      <c r="E1969" s="53"/>
      <c r="F1969" s="52"/>
      <c r="G1969" s="53"/>
      <c r="H1969" s="54"/>
      <c r="I1969" s="53"/>
      <c r="J1969" s="53"/>
      <c r="K1969" s="53"/>
      <c r="L1969" s="53"/>
      <c r="M1969" s="53"/>
      <c r="N1969" s="53"/>
      <c r="O1969" s="52"/>
      <c r="P1969" s="52"/>
      <c r="Q1969" s="52"/>
      <c r="R1969" s="46" t="str">
        <f>IFERROR(__xludf.DUMMYFUNCTION("if(isblank($A1969),"""",REGEXREPLACE($A1969,   "",?(\d),?"",  ""$1""&amp;""-""&amp;$H1969))"),"")</f>
        <v/>
      </c>
      <c r="S1969" s="47" t="b">
        <f t="shared" si="2"/>
        <v>0</v>
      </c>
      <c r="T1969" s="47" t="str">
        <f>IFERROR(__xludf.DUMMYFUNCTION("iferror(split(A1969,"","",TRUE,TRUE),"""")"),"")</f>
        <v/>
      </c>
      <c r="U1969" s="47"/>
      <c r="V1969" s="47"/>
      <c r="W1969" s="47"/>
      <c r="X1969" s="46" t="str">
        <f>IFERROR(__xludf.DUMMYFUNCTION("if(T1969="""","""",if($S1969,""Not aligned w/ a specific learning goal."",T1969&amp;"": ""&amp;vlookup(to_text(T1969),'1.Learning-Goals'!$A$3:$B$100,2,FALSE)))"),"")</f>
        <v/>
      </c>
      <c r="Y1969" s="46" t="str">
        <f>IFERROR(__xludf.DUMMYFUNCTION("if(U1969="""","""",if($S1969,""Not aligned w/ a specific learning goal."",U1969&amp;"": ""&amp;vlookup(to_text(U1969),'1.Learning-Goals'!$A$3:$B$100,2,FALSE)))"),"")</f>
        <v/>
      </c>
      <c r="Z1969" s="46" t="str">
        <f>IFERROR(__xludf.DUMMYFUNCTION("if(V1969="""","""",if($S1969,""Not aligned w/ a specific learning goal."",V1969&amp;"": ""&amp;vlookup(to_text(V1969),'1.Learning-Goals'!$A$3:$B$100,2,FALSE)))"),"")</f>
        <v/>
      </c>
      <c r="AA1969" s="46" t="str">
        <f>IFERROR(__xludf.DUMMYFUNCTION("if(W1969="""","""",if($S1969,""Not aligned w/ a specific learning goal."",W1969&amp;"": ""&amp;vlookup(to_text(W1969),'1.Learning-Goals'!$A$3:$B$100,2,FALSE)))"),"")</f>
        <v/>
      </c>
      <c r="AB1969" s="48"/>
      <c r="AC1969" s="48"/>
      <c r="AD1969" s="48"/>
      <c r="AE1969" s="48"/>
      <c r="AF1969" s="48"/>
      <c r="AG1969" s="48"/>
      <c r="AH1969" s="48"/>
      <c r="AI1969" s="48"/>
    </row>
    <row r="1970" ht="15.75" customHeight="1">
      <c r="A1970" s="41"/>
      <c r="B1970" s="42" t="str">
        <f t="shared" si="1"/>
        <v/>
      </c>
      <c r="C1970" s="52"/>
      <c r="D1970" s="53"/>
      <c r="E1970" s="53"/>
      <c r="F1970" s="52"/>
      <c r="G1970" s="53"/>
      <c r="H1970" s="54"/>
      <c r="I1970" s="53"/>
      <c r="J1970" s="53"/>
      <c r="K1970" s="53"/>
      <c r="L1970" s="53"/>
      <c r="M1970" s="53"/>
      <c r="N1970" s="53"/>
      <c r="O1970" s="52"/>
      <c r="P1970" s="52"/>
      <c r="Q1970" s="52"/>
      <c r="R1970" s="46" t="str">
        <f>IFERROR(__xludf.DUMMYFUNCTION("if(isblank($A1970),"""",REGEXREPLACE($A1970,   "",?(\d),?"",  ""$1""&amp;""-""&amp;$H1970))"),"")</f>
        <v/>
      </c>
      <c r="S1970" s="47" t="b">
        <f t="shared" si="2"/>
        <v>0</v>
      </c>
      <c r="T1970" s="47" t="str">
        <f>IFERROR(__xludf.DUMMYFUNCTION("iferror(split(A1970,"","",TRUE,TRUE),"""")"),"")</f>
        <v/>
      </c>
      <c r="U1970" s="47"/>
      <c r="V1970" s="47"/>
      <c r="W1970" s="47"/>
      <c r="X1970" s="46" t="str">
        <f>IFERROR(__xludf.DUMMYFUNCTION("if(T1970="""","""",if($S1970,""Not aligned w/ a specific learning goal."",T1970&amp;"": ""&amp;vlookup(to_text(T1970),'1.Learning-Goals'!$A$3:$B$100,2,FALSE)))"),"")</f>
        <v/>
      </c>
      <c r="Y1970" s="46" t="str">
        <f>IFERROR(__xludf.DUMMYFUNCTION("if(U1970="""","""",if($S1970,""Not aligned w/ a specific learning goal."",U1970&amp;"": ""&amp;vlookup(to_text(U1970),'1.Learning-Goals'!$A$3:$B$100,2,FALSE)))"),"")</f>
        <v/>
      </c>
      <c r="Z1970" s="46" t="str">
        <f>IFERROR(__xludf.DUMMYFUNCTION("if(V1970="""","""",if($S1970,""Not aligned w/ a specific learning goal."",V1970&amp;"": ""&amp;vlookup(to_text(V1970),'1.Learning-Goals'!$A$3:$B$100,2,FALSE)))"),"")</f>
        <v/>
      </c>
      <c r="AA1970" s="46" t="str">
        <f>IFERROR(__xludf.DUMMYFUNCTION("if(W1970="""","""",if($S1970,""Not aligned w/ a specific learning goal."",W1970&amp;"": ""&amp;vlookup(to_text(W1970),'1.Learning-Goals'!$A$3:$B$100,2,FALSE)))"),"")</f>
        <v/>
      </c>
      <c r="AB1970" s="48"/>
      <c r="AC1970" s="48"/>
      <c r="AD1970" s="48"/>
      <c r="AE1970" s="48"/>
      <c r="AF1970" s="48"/>
      <c r="AG1970" s="48"/>
      <c r="AH1970" s="48"/>
      <c r="AI1970" s="48"/>
    </row>
    <row r="1971" ht="15.75" customHeight="1">
      <c r="A1971" s="41"/>
      <c r="B1971" s="42" t="str">
        <f t="shared" si="1"/>
        <v/>
      </c>
      <c r="C1971" s="52"/>
      <c r="D1971" s="53"/>
      <c r="E1971" s="53"/>
      <c r="F1971" s="52"/>
      <c r="G1971" s="53"/>
      <c r="H1971" s="54"/>
      <c r="I1971" s="53"/>
      <c r="J1971" s="53"/>
      <c r="K1971" s="53"/>
      <c r="L1971" s="53"/>
      <c r="M1971" s="53"/>
      <c r="N1971" s="53"/>
      <c r="O1971" s="52"/>
      <c r="P1971" s="52"/>
      <c r="Q1971" s="52"/>
      <c r="R1971" s="46" t="str">
        <f>IFERROR(__xludf.DUMMYFUNCTION("if(isblank($A1971),"""",REGEXREPLACE($A1971,   "",?(\d),?"",  ""$1""&amp;""-""&amp;$H1971))"),"")</f>
        <v/>
      </c>
      <c r="S1971" s="47" t="b">
        <f t="shared" si="2"/>
        <v>0</v>
      </c>
      <c r="T1971" s="47" t="str">
        <f>IFERROR(__xludf.DUMMYFUNCTION("iferror(split(A1971,"","",TRUE,TRUE),"""")"),"")</f>
        <v/>
      </c>
      <c r="U1971" s="47"/>
      <c r="V1971" s="47"/>
      <c r="W1971" s="47"/>
      <c r="X1971" s="46" t="str">
        <f>IFERROR(__xludf.DUMMYFUNCTION("if(T1971="""","""",if($S1971,""Not aligned w/ a specific learning goal."",T1971&amp;"": ""&amp;vlookup(to_text(T1971),'1.Learning-Goals'!$A$3:$B$100,2,FALSE)))"),"")</f>
        <v/>
      </c>
      <c r="Y1971" s="46" t="str">
        <f>IFERROR(__xludf.DUMMYFUNCTION("if(U1971="""","""",if($S1971,""Not aligned w/ a specific learning goal."",U1971&amp;"": ""&amp;vlookup(to_text(U1971),'1.Learning-Goals'!$A$3:$B$100,2,FALSE)))"),"")</f>
        <v/>
      </c>
      <c r="Z1971" s="46" t="str">
        <f>IFERROR(__xludf.DUMMYFUNCTION("if(V1971="""","""",if($S1971,""Not aligned w/ a specific learning goal."",V1971&amp;"": ""&amp;vlookup(to_text(V1971),'1.Learning-Goals'!$A$3:$B$100,2,FALSE)))"),"")</f>
        <v/>
      </c>
      <c r="AA1971" s="46" t="str">
        <f>IFERROR(__xludf.DUMMYFUNCTION("if(W1971="""","""",if($S1971,""Not aligned w/ a specific learning goal."",W1971&amp;"": ""&amp;vlookup(to_text(W1971),'1.Learning-Goals'!$A$3:$B$100,2,FALSE)))"),"")</f>
        <v/>
      </c>
      <c r="AB1971" s="48"/>
      <c r="AC1971" s="48"/>
      <c r="AD1971" s="48"/>
      <c r="AE1971" s="48"/>
      <c r="AF1971" s="48"/>
      <c r="AG1971" s="48"/>
      <c r="AH1971" s="48"/>
      <c r="AI1971" s="48"/>
    </row>
    <row r="1972" ht="15.75" customHeight="1">
      <c r="A1972" s="41"/>
      <c r="B1972" s="42" t="str">
        <f t="shared" si="1"/>
        <v/>
      </c>
      <c r="C1972" s="52"/>
      <c r="D1972" s="53"/>
      <c r="E1972" s="53"/>
      <c r="F1972" s="52"/>
      <c r="G1972" s="53"/>
      <c r="H1972" s="54"/>
      <c r="I1972" s="53"/>
      <c r="J1972" s="53"/>
      <c r="K1972" s="53"/>
      <c r="L1972" s="53"/>
      <c r="M1972" s="53"/>
      <c r="N1972" s="53"/>
      <c r="O1972" s="52"/>
      <c r="P1972" s="52"/>
      <c r="Q1972" s="52"/>
      <c r="R1972" s="46" t="str">
        <f>IFERROR(__xludf.DUMMYFUNCTION("if(isblank($A1972),"""",REGEXREPLACE($A1972,   "",?(\d),?"",  ""$1""&amp;""-""&amp;$H1972))"),"")</f>
        <v/>
      </c>
      <c r="S1972" s="47" t="b">
        <f t="shared" si="2"/>
        <v>0</v>
      </c>
      <c r="T1972" s="47" t="str">
        <f>IFERROR(__xludf.DUMMYFUNCTION("iferror(split(A1972,"","",TRUE,TRUE),"""")"),"")</f>
        <v/>
      </c>
      <c r="U1972" s="47"/>
      <c r="V1972" s="47"/>
      <c r="W1972" s="47"/>
      <c r="X1972" s="46" t="str">
        <f>IFERROR(__xludf.DUMMYFUNCTION("if(T1972="""","""",if($S1972,""Not aligned w/ a specific learning goal."",T1972&amp;"": ""&amp;vlookup(to_text(T1972),'1.Learning-Goals'!$A$3:$B$100,2,FALSE)))"),"")</f>
        <v/>
      </c>
      <c r="Y1972" s="46" t="str">
        <f>IFERROR(__xludf.DUMMYFUNCTION("if(U1972="""","""",if($S1972,""Not aligned w/ a specific learning goal."",U1972&amp;"": ""&amp;vlookup(to_text(U1972),'1.Learning-Goals'!$A$3:$B$100,2,FALSE)))"),"")</f>
        <v/>
      </c>
      <c r="Z1972" s="46" t="str">
        <f>IFERROR(__xludf.DUMMYFUNCTION("if(V1972="""","""",if($S1972,""Not aligned w/ a specific learning goal."",V1972&amp;"": ""&amp;vlookup(to_text(V1972),'1.Learning-Goals'!$A$3:$B$100,2,FALSE)))"),"")</f>
        <v/>
      </c>
      <c r="AA1972" s="46" t="str">
        <f>IFERROR(__xludf.DUMMYFUNCTION("if(W1972="""","""",if($S1972,""Not aligned w/ a specific learning goal."",W1972&amp;"": ""&amp;vlookup(to_text(W1972),'1.Learning-Goals'!$A$3:$B$100,2,FALSE)))"),"")</f>
        <v/>
      </c>
      <c r="AB1972" s="48"/>
      <c r="AC1972" s="48"/>
      <c r="AD1972" s="48"/>
      <c r="AE1972" s="48"/>
      <c r="AF1972" s="48"/>
      <c r="AG1972" s="48"/>
      <c r="AH1972" s="48"/>
      <c r="AI1972" s="48"/>
    </row>
    <row r="1973" ht="15.75" customHeight="1">
      <c r="A1973" s="41"/>
      <c r="B1973" s="42" t="str">
        <f t="shared" si="1"/>
        <v/>
      </c>
      <c r="C1973" s="52"/>
      <c r="D1973" s="53"/>
      <c r="E1973" s="53"/>
      <c r="F1973" s="52"/>
      <c r="G1973" s="53"/>
      <c r="H1973" s="54"/>
      <c r="I1973" s="53"/>
      <c r="J1973" s="53"/>
      <c r="K1973" s="53"/>
      <c r="L1973" s="53"/>
      <c r="M1973" s="53"/>
      <c r="N1973" s="53"/>
      <c r="O1973" s="52"/>
      <c r="P1973" s="52"/>
      <c r="Q1973" s="52"/>
      <c r="R1973" s="46" t="str">
        <f>IFERROR(__xludf.DUMMYFUNCTION("if(isblank($A1973),"""",REGEXREPLACE($A1973,   "",?(\d),?"",  ""$1""&amp;""-""&amp;$H1973))"),"")</f>
        <v/>
      </c>
      <c r="S1973" s="47" t="b">
        <f t="shared" si="2"/>
        <v>0</v>
      </c>
      <c r="T1973" s="47" t="str">
        <f>IFERROR(__xludf.DUMMYFUNCTION("iferror(split(A1973,"","",TRUE,TRUE),"""")"),"")</f>
        <v/>
      </c>
      <c r="U1973" s="47"/>
      <c r="V1973" s="47"/>
      <c r="W1973" s="47"/>
      <c r="X1973" s="46" t="str">
        <f>IFERROR(__xludf.DUMMYFUNCTION("if(T1973="""","""",if($S1973,""Not aligned w/ a specific learning goal."",T1973&amp;"": ""&amp;vlookup(to_text(T1973),'1.Learning-Goals'!$A$3:$B$100,2,FALSE)))"),"")</f>
        <v/>
      </c>
      <c r="Y1973" s="46" t="str">
        <f>IFERROR(__xludf.DUMMYFUNCTION("if(U1973="""","""",if($S1973,""Not aligned w/ a specific learning goal."",U1973&amp;"": ""&amp;vlookup(to_text(U1973),'1.Learning-Goals'!$A$3:$B$100,2,FALSE)))"),"")</f>
        <v/>
      </c>
      <c r="Z1973" s="46" t="str">
        <f>IFERROR(__xludf.DUMMYFUNCTION("if(V1973="""","""",if($S1973,""Not aligned w/ a specific learning goal."",V1973&amp;"": ""&amp;vlookup(to_text(V1973),'1.Learning-Goals'!$A$3:$B$100,2,FALSE)))"),"")</f>
        <v/>
      </c>
      <c r="AA1973" s="46" t="str">
        <f>IFERROR(__xludf.DUMMYFUNCTION("if(W1973="""","""",if($S1973,""Not aligned w/ a specific learning goal."",W1973&amp;"": ""&amp;vlookup(to_text(W1973),'1.Learning-Goals'!$A$3:$B$100,2,FALSE)))"),"")</f>
        <v/>
      </c>
      <c r="AB1973" s="48"/>
      <c r="AC1973" s="48"/>
      <c r="AD1973" s="48"/>
      <c r="AE1973" s="48"/>
      <c r="AF1973" s="48"/>
      <c r="AG1973" s="48"/>
      <c r="AH1973" s="48"/>
      <c r="AI1973" s="48"/>
    </row>
    <row r="1974" ht="15.75" customHeight="1">
      <c r="A1974" s="41"/>
      <c r="B1974" s="42" t="str">
        <f t="shared" si="1"/>
        <v/>
      </c>
      <c r="C1974" s="52"/>
      <c r="D1974" s="53"/>
      <c r="E1974" s="53"/>
      <c r="F1974" s="52"/>
      <c r="G1974" s="53"/>
      <c r="H1974" s="54"/>
      <c r="I1974" s="53"/>
      <c r="J1974" s="53"/>
      <c r="K1974" s="53"/>
      <c r="L1974" s="53"/>
      <c r="M1974" s="53"/>
      <c r="N1974" s="53"/>
      <c r="O1974" s="52"/>
      <c r="P1974" s="52"/>
      <c r="Q1974" s="52"/>
      <c r="R1974" s="46" t="str">
        <f>IFERROR(__xludf.DUMMYFUNCTION("if(isblank($A1974),"""",REGEXREPLACE($A1974,   "",?(\d),?"",  ""$1""&amp;""-""&amp;$H1974))"),"")</f>
        <v/>
      </c>
      <c r="S1974" s="47" t="b">
        <f t="shared" si="2"/>
        <v>0</v>
      </c>
      <c r="T1974" s="47" t="str">
        <f>IFERROR(__xludf.DUMMYFUNCTION("iferror(split(A1974,"","",TRUE,TRUE),"""")"),"")</f>
        <v/>
      </c>
      <c r="U1974" s="47"/>
      <c r="V1974" s="47"/>
      <c r="W1974" s="47"/>
      <c r="X1974" s="46" t="str">
        <f>IFERROR(__xludf.DUMMYFUNCTION("if(T1974="""","""",if($S1974,""Not aligned w/ a specific learning goal."",T1974&amp;"": ""&amp;vlookup(to_text(T1974),'1.Learning-Goals'!$A$3:$B$100,2,FALSE)))"),"")</f>
        <v/>
      </c>
      <c r="Y1974" s="46" t="str">
        <f>IFERROR(__xludf.DUMMYFUNCTION("if(U1974="""","""",if($S1974,""Not aligned w/ a specific learning goal."",U1974&amp;"": ""&amp;vlookup(to_text(U1974),'1.Learning-Goals'!$A$3:$B$100,2,FALSE)))"),"")</f>
        <v/>
      </c>
      <c r="Z1974" s="46" t="str">
        <f>IFERROR(__xludf.DUMMYFUNCTION("if(V1974="""","""",if($S1974,""Not aligned w/ a specific learning goal."",V1974&amp;"": ""&amp;vlookup(to_text(V1974),'1.Learning-Goals'!$A$3:$B$100,2,FALSE)))"),"")</f>
        <v/>
      </c>
      <c r="AA1974" s="46" t="str">
        <f>IFERROR(__xludf.DUMMYFUNCTION("if(W1974="""","""",if($S1974,""Not aligned w/ a specific learning goal."",W1974&amp;"": ""&amp;vlookup(to_text(W1974),'1.Learning-Goals'!$A$3:$B$100,2,FALSE)))"),"")</f>
        <v/>
      </c>
      <c r="AB1974" s="48"/>
      <c r="AC1974" s="48"/>
      <c r="AD1974" s="48"/>
      <c r="AE1974" s="48"/>
      <c r="AF1974" s="48"/>
      <c r="AG1974" s="48"/>
      <c r="AH1974" s="48"/>
      <c r="AI1974" s="48"/>
    </row>
    <row r="1975" ht="15.75" customHeight="1">
      <c r="A1975" s="41"/>
      <c r="B1975" s="42" t="str">
        <f t="shared" si="1"/>
        <v/>
      </c>
      <c r="C1975" s="52"/>
      <c r="D1975" s="53"/>
      <c r="E1975" s="53"/>
      <c r="F1975" s="52"/>
      <c r="G1975" s="53"/>
      <c r="H1975" s="54"/>
      <c r="I1975" s="53"/>
      <c r="J1975" s="53"/>
      <c r="K1975" s="53"/>
      <c r="L1975" s="53"/>
      <c r="M1975" s="53"/>
      <c r="N1975" s="53"/>
      <c r="O1975" s="52"/>
      <c r="P1975" s="52"/>
      <c r="Q1975" s="52"/>
      <c r="R1975" s="46" t="str">
        <f>IFERROR(__xludf.DUMMYFUNCTION("if(isblank($A1975),"""",REGEXREPLACE($A1975,   "",?(\d),?"",  ""$1""&amp;""-""&amp;$H1975))"),"")</f>
        <v/>
      </c>
      <c r="S1975" s="47" t="b">
        <f t="shared" si="2"/>
        <v>0</v>
      </c>
      <c r="T1975" s="47" t="str">
        <f>IFERROR(__xludf.DUMMYFUNCTION("iferror(split(A1975,"","",TRUE,TRUE),"""")"),"")</f>
        <v/>
      </c>
      <c r="U1975" s="47"/>
      <c r="V1975" s="47"/>
      <c r="W1975" s="47"/>
      <c r="X1975" s="46" t="str">
        <f>IFERROR(__xludf.DUMMYFUNCTION("if(T1975="""","""",if($S1975,""Not aligned w/ a specific learning goal."",T1975&amp;"": ""&amp;vlookup(to_text(T1975),'1.Learning-Goals'!$A$3:$B$100,2,FALSE)))"),"")</f>
        <v/>
      </c>
      <c r="Y1975" s="46" t="str">
        <f>IFERROR(__xludf.DUMMYFUNCTION("if(U1975="""","""",if($S1975,""Not aligned w/ a specific learning goal."",U1975&amp;"": ""&amp;vlookup(to_text(U1975),'1.Learning-Goals'!$A$3:$B$100,2,FALSE)))"),"")</f>
        <v/>
      </c>
      <c r="Z1975" s="46" t="str">
        <f>IFERROR(__xludf.DUMMYFUNCTION("if(V1975="""","""",if($S1975,""Not aligned w/ a specific learning goal."",V1975&amp;"": ""&amp;vlookup(to_text(V1975),'1.Learning-Goals'!$A$3:$B$100,2,FALSE)))"),"")</f>
        <v/>
      </c>
      <c r="AA1975" s="46" t="str">
        <f>IFERROR(__xludf.DUMMYFUNCTION("if(W1975="""","""",if($S1975,""Not aligned w/ a specific learning goal."",W1975&amp;"": ""&amp;vlookup(to_text(W1975),'1.Learning-Goals'!$A$3:$B$100,2,FALSE)))"),"")</f>
        <v/>
      </c>
      <c r="AB1975" s="48"/>
      <c r="AC1975" s="48"/>
      <c r="AD1975" s="48"/>
      <c r="AE1975" s="48"/>
      <c r="AF1975" s="48"/>
      <c r="AG1975" s="48"/>
      <c r="AH1975" s="48"/>
      <c r="AI1975" s="48"/>
    </row>
    <row r="1976" ht="15.75" customHeight="1">
      <c r="A1976" s="41"/>
      <c r="B1976" s="42" t="str">
        <f t="shared" si="1"/>
        <v/>
      </c>
      <c r="C1976" s="52"/>
      <c r="D1976" s="53"/>
      <c r="E1976" s="53"/>
      <c r="F1976" s="52"/>
      <c r="G1976" s="53"/>
      <c r="H1976" s="54"/>
      <c r="I1976" s="53"/>
      <c r="J1976" s="53"/>
      <c r="K1976" s="53"/>
      <c r="L1976" s="53"/>
      <c r="M1976" s="53"/>
      <c r="N1976" s="53"/>
      <c r="O1976" s="52"/>
      <c r="P1976" s="52"/>
      <c r="Q1976" s="52"/>
      <c r="R1976" s="46" t="str">
        <f>IFERROR(__xludf.DUMMYFUNCTION("if(isblank($A1976),"""",REGEXREPLACE($A1976,   "",?(\d),?"",  ""$1""&amp;""-""&amp;$H1976))"),"")</f>
        <v/>
      </c>
      <c r="S1976" s="47" t="b">
        <f t="shared" si="2"/>
        <v>0</v>
      </c>
      <c r="T1976" s="47" t="str">
        <f>IFERROR(__xludf.DUMMYFUNCTION("iferror(split(A1976,"","",TRUE,TRUE),"""")"),"")</f>
        <v/>
      </c>
      <c r="U1976" s="47"/>
      <c r="V1976" s="47"/>
      <c r="W1976" s="47"/>
      <c r="X1976" s="46" t="str">
        <f>IFERROR(__xludf.DUMMYFUNCTION("if(T1976="""","""",if($S1976,""Not aligned w/ a specific learning goal."",T1976&amp;"": ""&amp;vlookup(to_text(T1976),'1.Learning-Goals'!$A$3:$B$100,2,FALSE)))"),"")</f>
        <v/>
      </c>
      <c r="Y1976" s="46" t="str">
        <f>IFERROR(__xludf.DUMMYFUNCTION("if(U1976="""","""",if($S1976,""Not aligned w/ a specific learning goal."",U1976&amp;"": ""&amp;vlookup(to_text(U1976),'1.Learning-Goals'!$A$3:$B$100,2,FALSE)))"),"")</f>
        <v/>
      </c>
      <c r="Z1976" s="46" t="str">
        <f>IFERROR(__xludf.DUMMYFUNCTION("if(V1976="""","""",if($S1976,""Not aligned w/ a specific learning goal."",V1976&amp;"": ""&amp;vlookup(to_text(V1976),'1.Learning-Goals'!$A$3:$B$100,2,FALSE)))"),"")</f>
        <v/>
      </c>
      <c r="AA1976" s="46" t="str">
        <f>IFERROR(__xludf.DUMMYFUNCTION("if(W1976="""","""",if($S1976,""Not aligned w/ a specific learning goal."",W1976&amp;"": ""&amp;vlookup(to_text(W1976),'1.Learning-Goals'!$A$3:$B$100,2,FALSE)))"),"")</f>
        <v/>
      </c>
      <c r="AB1976" s="48"/>
      <c r="AC1976" s="48"/>
      <c r="AD1976" s="48"/>
      <c r="AE1976" s="48"/>
      <c r="AF1976" s="48"/>
      <c r="AG1976" s="48"/>
      <c r="AH1976" s="48"/>
      <c r="AI1976" s="48"/>
    </row>
    <row r="1977" ht="15.75" customHeight="1">
      <c r="A1977" s="41"/>
      <c r="B1977" s="42" t="str">
        <f t="shared" si="1"/>
        <v/>
      </c>
      <c r="C1977" s="52"/>
      <c r="D1977" s="53"/>
      <c r="E1977" s="53"/>
      <c r="F1977" s="52"/>
      <c r="G1977" s="53"/>
      <c r="H1977" s="54"/>
      <c r="I1977" s="53"/>
      <c r="J1977" s="53"/>
      <c r="K1977" s="53"/>
      <c r="L1977" s="53"/>
      <c r="M1977" s="53"/>
      <c r="N1977" s="53"/>
      <c r="O1977" s="52"/>
      <c r="P1977" s="52"/>
      <c r="Q1977" s="52"/>
      <c r="R1977" s="46" t="str">
        <f>IFERROR(__xludf.DUMMYFUNCTION("if(isblank($A1977),"""",REGEXREPLACE($A1977,   "",?(\d),?"",  ""$1""&amp;""-""&amp;$H1977))"),"")</f>
        <v/>
      </c>
      <c r="S1977" s="47" t="b">
        <f t="shared" si="2"/>
        <v>0</v>
      </c>
      <c r="T1977" s="47" t="str">
        <f>IFERROR(__xludf.DUMMYFUNCTION("iferror(split(A1977,"","",TRUE,TRUE),"""")"),"")</f>
        <v/>
      </c>
      <c r="U1977" s="47"/>
      <c r="V1977" s="47"/>
      <c r="W1977" s="47"/>
      <c r="X1977" s="46" t="str">
        <f>IFERROR(__xludf.DUMMYFUNCTION("if(T1977="""","""",if($S1977,""Not aligned w/ a specific learning goal."",T1977&amp;"": ""&amp;vlookup(to_text(T1977),'1.Learning-Goals'!$A$3:$B$100,2,FALSE)))"),"")</f>
        <v/>
      </c>
      <c r="Y1977" s="46" t="str">
        <f>IFERROR(__xludf.DUMMYFUNCTION("if(U1977="""","""",if($S1977,""Not aligned w/ a specific learning goal."",U1977&amp;"": ""&amp;vlookup(to_text(U1977),'1.Learning-Goals'!$A$3:$B$100,2,FALSE)))"),"")</f>
        <v/>
      </c>
      <c r="Z1977" s="46" t="str">
        <f>IFERROR(__xludf.DUMMYFUNCTION("if(V1977="""","""",if($S1977,""Not aligned w/ a specific learning goal."",V1977&amp;"": ""&amp;vlookup(to_text(V1977),'1.Learning-Goals'!$A$3:$B$100,2,FALSE)))"),"")</f>
        <v/>
      </c>
      <c r="AA1977" s="46" t="str">
        <f>IFERROR(__xludf.DUMMYFUNCTION("if(W1977="""","""",if($S1977,""Not aligned w/ a specific learning goal."",W1977&amp;"": ""&amp;vlookup(to_text(W1977),'1.Learning-Goals'!$A$3:$B$100,2,FALSE)))"),"")</f>
        <v/>
      </c>
      <c r="AB1977" s="48"/>
      <c r="AC1977" s="48"/>
      <c r="AD1977" s="48"/>
      <c r="AE1977" s="48"/>
      <c r="AF1977" s="48"/>
      <c r="AG1977" s="48"/>
      <c r="AH1977" s="48"/>
      <c r="AI1977" s="48"/>
    </row>
    <row r="1978" ht="15.75" customHeight="1">
      <c r="A1978" s="41"/>
      <c r="B1978" s="42" t="str">
        <f t="shared" si="1"/>
        <v/>
      </c>
      <c r="C1978" s="52"/>
      <c r="D1978" s="53"/>
      <c r="E1978" s="53"/>
      <c r="F1978" s="52"/>
      <c r="G1978" s="53"/>
      <c r="H1978" s="54"/>
      <c r="I1978" s="53"/>
      <c r="J1978" s="53"/>
      <c r="K1978" s="53"/>
      <c r="L1978" s="53"/>
      <c r="M1978" s="53"/>
      <c r="N1978" s="53"/>
      <c r="O1978" s="52"/>
      <c r="P1978" s="52"/>
      <c r="Q1978" s="52"/>
      <c r="R1978" s="46" t="str">
        <f>IFERROR(__xludf.DUMMYFUNCTION("if(isblank($A1978),"""",REGEXREPLACE($A1978,   "",?(\d),?"",  ""$1""&amp;""-""&amp;$H1978))"),"")</f>
        <v/>
      </c>
      <c r="S1978" s="47" t="b">
        <f t="shared" si="2"/>
        <v>0</v>
      </c>
      <c r="T1978" s="47" t="str">
        <f>IFERROR(__xludf.DUMMYFUNCTION("iferror(split(A1978,"","",TRUE,TRUE),"""")"),"")</f>
        <v/>
      </c>
      <c r="U1978" s="47"/>
      <c r="V1978" s="47"/>
      <c r="W1978" s="47"/>
      <c r="X1978" s="46" t="str">
        <f>IFERROR(__xludf.DUMMYFUNCTION("if(T1978="""","""",if($S1978,""Not aligned w/ a specific learning goal."",T1978&amp;"": ""&amp;vlookup(to_text(T1978),'1.Learning-Goals'!$A$3:$B$100,2,FALSE)))"),"")</f>
        <v/>
      </c>
      <c r="Y1978" s="46" t="str">
        <f>IFERROR(__xludf.DUMMYFUNCTION("if(U1978="""","""",if($S1978,""Not aligned w/ a specific learning goal."",U1978&amp;"": ""&amp;vlookup(to_text(U1978),'1.Learning-Goals'!$A$3:$B$100,2,FALSE)))"),"")</f>
        <v/>
      </c>
      <c r="Z1978" s="46" t="str">
        <f>IFERROR(__xludf.DUMMYFUNCTION("if(V1978="""","""",if($S1978,""Not aligned w/ a specific learning goal."",V1978&amp;"": ""&amp;vlookup(to_text(V1978),'1.Learning-Goals'!$A$3:$B$100,2,FALSE)))"),"")</f>
        <v/>
      </c>
      <c r="AA1978" s="46" t="str">
        <f>IFERROR(__xludf.DUMMYFUNCTION("if(W1978="""","""",if($S1978,""Not aligned w/ a specific learning goal."",W1978&amp;"": ""&amp;vlookup(to_text(W1978),'1.Learning-Goals'!$A$3:$B$100,2,FALSE)))"),"")</f>
        <v/>
      </c>
      <c r="AB1978" s="48"/>
      <c r="AC1978" s="48"/>
      <c r="AD1978" s="48"/>
      <c r="AE1978" s="48"/>
      <c r="AF1978" s="48"/>
      <c r="AG1978" s="48"/>
      <c r="AH1978" s="48"/>
      <c r="AI1978" s="48"/>
    </row>
    <row r="1979" ht="15.75" customHeight="1">
      <c r="A1979" s="41"/>
      <c r="B1979" s="42" t="str">
        <f t="shared" si="1"/>
        <v/>
      </c>
      <c r="C1979" s="52"/>
      <c r="D1979" s="53"/>
      <c r="E1979" s="53"/>
      <c r="F1979" s="52"/>
      <c r="G1979" s="53"/>
      <c r="H1979" s="54"/>
      <c r="I1979" s="53"/>
      <c r="J1979" s="53"/>
      <c r="K1979" s="53"/>
      <c r="L1979" s="53"/>
      <c r="M1979" s="53"/>
      <c r="N1979" s="53"/>
      <c r="O1979" s="52"/>
      <c r="P1979" s="52"/>
      <c r="Q1979" s="52"/>
      <c r="R1979" s="46" t="str">
        <f>IFERROR(__xludf.DUMMYFUNCTION("if(isblank($A1979),"""",REGEXREPLACE($A1979,   "",?(\d),?"",  ""$1""&amp;""-""&amp;$H1979))"),"")</f>
        <v/>
      </c>
      <c r="S1979" s="47" t="b">
        <f t="shared" si="2"/>
        <v>0</v>
      </c>
      <c r="T1979" s="47" t="str">
        <f>IFERROR(__xludf.DUMMYFUNCTION("iferror(split(A1979,"","",TRUE,TRUE),"""")"),"")</f>
        <v/>
      </c>
      <c r="U1979" s="47"/>
      <c r="V1979" s="47"/>
      <c r="W1979" s="47"/>
      <c r="X1979" s="46" t="str">
        <f>IFERROR(__xludf.DUMMYFUNCTION("if(T1979="""","""",if($S1979,""Not aligned w/ a specific learning goal."",T1979&amp;"": ""&amp;vlookup(to_text(T1979),'1.Learning-Goals'!$A$3:$B$100,2,FALSE)))"),"")</f>
        <v/>
      </c>
      <c r="Y1979" s="46" t="str">
        <f>IFERROR(__xludf.DUMMYFUNCTION("if(U1979="""","""",if($S1979,""Not aligned w/ a specific learning goal."",U1979&amp;"": ""&amp;vlookup(to_text(U1979),'1.Learning-Goals'!$A$3:$B$100,2,FALSE)))"),"")</f>
        <v/>
      </c>
      <c r="Z1979" s="46" t="str">
        <f>IFERROR(__xludf.DUMMYFUNCTION("if(V1979="""","""",if($S1979,""Not aligned w/ a specific learning goal."",V1979&amp;"": ""&amp;vlookup(to_text(V1979),'1.Learning-Goals'!$A$3:$B$100,2,FALSE)))"),"")</f>
        <v/>
      </c>
      <c r="AA1979" s="46" t="str">
        <f>IFERROR(__xludf.DUMMYFUNCTION("if(W1979="""","""",if($S1979,""Not aligned w/ a specific learning goal."",W1979&amp;"": ""&amp;vlookup(to_text(W1979),'1.Learning-Goals'!$A$3:$B$100,2,FALSE)))"),"")</f>
        <v/>
      </c>
      <c r="AB1979" s="48"/>
      <c r="AC1979" s="48"/>
      <c r="AD1979" s="48"/>
      <c r="AE1979" s="48"/>
      <c r="AF1979" s="48"/>
      <c r="AG1979" s="48"/>
      <c r="AH1979" s="48"/>
      <c r="AI1979" s="48"/>
    </row>
    <row r="1980" ht="15.75" customHeight="1">
      <c r="A1980" s="41"/>
      <c r="B1980" s="42" t="str">
        <f t="shared" si="1"/>
        <v/>
      </c>
      <c r="C1980" s="52"/>
      <c r="D1980" s="53"/>
      <c r="E1980" s="53"/>
      <c r="F1980" s="52"/>
      <c r="G1980" s="53"/>
      <c r="H1980" s="54"/>
      <c r="I1980" s="53"/>
      <c r="J1980" s="53"/>
      <c r="K1980" s="53"/>
      <c r="L1980" s="53"/>
      <c r="M1980" s="53"/>
      <c r="N1980" s="53"/>
      <c r="O1980" s="52"/>
      <c r="P1980" s="52"/>
      <c r="Q1980" s="52"/>
      <c r="R1980" s="46" t="str">
        <f>IFERROR(__xludf.DUMMYFUNCTION("if(isblank($A1980),"""",REGEXREPLACE($A1980,   "",?(\d),?"",  ""$1""&amp;""-""&amp;$H1980))"),"")</f>
        <v/>
      </c>
      <c r="S1980" s="47" t="b">
        <f t="shared" si="2"/>
        <v>0</v>
      </c>
      <c r="T1980" s="47" t="str">
        <f>IFERROR(__xludf.DUMMYFUNCTION("iferror(split(A1980,"","",TRUE,TRUE),"""")"),"")</f>
        <v/>
      </c>
      <c r="U1980" s="47"/>
      <c r="V1980" s="47"/>
      <c r="W1980" s="47"/>
      <c r="X1980" s="46" t="str">
        <f>IFERROR(__xludf.DUMMYFUNCTION("if(T1980="""","""",if($S1980,""Not aligned w/ a specific learning goal."",T1980&amp;"": ""&amp;vlookup(to_text(T1980),'1.Learning-Goals'!$A$3:$B$100,2,FALSE)))"),"")</f>
        <v/>
      </c>
      <c r="Y1980" s="46" t="str">
        <f>IFERROR(__xludf.DUMMYFUNCTION("if(U1980="""","""",if($S1980,""Not aligned w/ a specific learning goal."",U1980&amp;"": ""&amp;vlookup(to_text(U1980),'1.Learning-Goals'!$A$3:$B$100,2,FALSE)))"),"")</f>
        <v/>
      </c>
      <c r="Z1980" s="46" t="str">
        <f>IFERROR(__xludf.DUMMYFUNCTION("if(V1980="""","""",if($S1980,""Not aligned w/ a specific learning goal."",V1980&amp;"": ""&amp;vlookup(to_text(V1980),'1.Learning-Goals'!$A$3:$B$100,2,FALSE)))"),"")</f>
        <v/>
      </c>
      <c r="AA1980" s="46" t="str">
        <f>IFERROR(__xludf.DUMMYFUNCTION("if(W1980="""","""",if($S1980,""Not aligned w/ a specific learning goal."",W1980&amp;"": ""&amp;vlookup(to_text(W1980),'1.Learning-Goals'!$A$3:$B$100,2,FALSE)))"),"")</f>
        <v/>
      </c>
      <c r="AB1980" s="48"/>
      <c r="AC1980" s="48"/>
      <c r="AD1980" s="48"/>
      <c r="AE1980" s="48"/>
      <c r="AF1980" s="48"/>
      <c r="AG1980" s="48"/>
      <c r="AH1980" s="48"/>
      <c r="AI1980" s="48"/>
    </row>
    <row r="1981" ht="15.75" customHeight="1">
      <c r="A1981" s="41"/>
      <c r="B1981" s="42" t="str">
        <f t="shared" si="1"/>
        <v/>
      </c>
      <c r="C1981" s="52"/>
      <c r="D1981" s="53"/>
      <c r="E1981" s="53"/>
      <c r="F1981" s="52"/>
      <c r="G1981" s="53"/>
      <c r="H1981" s="54"/>
      <c r="I1981" s="53"/>
      <c r="J1981" s="53"/>
      <c r="K1981" s="53"/>
      <c r="L1981" s="53"/>
      <c r="M1981" s="53"/>
      <c r="N1981" s="53"/>
      <c r="O1981" s="52"/>
      <c r="P1981" s="52"/>
      <c r="Q1981" s="52"/>
      <c r="R1981" s="46" t="str">
        <f>IFERROR(__xludf.DUMMYFUNCTION("if(isblank($A1981),"""",REGEXREPLACE($A1981,   "",?(\d),?"",  ""$1""&amp;""-""&amp;$H1981))"),"")</f>
        <v/>
      </c>
      <c r="S1981" s="47" t="b">
        <f t="shared" si="2"/>
        <v>0</v>
      </c>
      <c r="T1981" s="47" t="str">
        <f>IFERROR(__xludf.DUMMYFUNCTION("iferror(split(A1981,"","",TRUE,TRUE),"""")"),"")</f>
        <v/>
      </c>
      <c r="U1981" s="47"/>
      <c r="V1981" s="47"/>
      <c r="W1981" s="47"/>
      <c r="X1981" s="46" t="str">
        <f>IFERROR(__xludf.DUMMYFUNCTION("if(T1981="""","""",if($S1981,""Not aligned w/ a specific learning goal."",T1981&amp;"": ""&amp;vlookup(to_text(T1981),'1.Learning-Goals'!$A$3:$B$100,2,FALSE)))"),"")</f>
        <v/>
      </c>
      <c r="Y1981" s="46" t="str">
        <f>IFERROR(__xludf.DUMMYFUNCTION("if(U1981="""","""",if($S1981,""Not aligned w/ a specific learning goal."",U1981&amp;"": ""&amp;vlookup(to_text(U1981),'1.Learning-Goals'!$A$3:$B$100,2,FALSE)))"),"")</f>
        <v/>
      </c>
      <c r="Z1981" s="46" t="str">
        <f>IFERROR(__xludf.DUMMYFUNCTION("if(V1981="""","""",if($S1981,""Not aligned w/ a specific learning goal."",V1981&amp;"": ""&amp;vlookup(to_text(V1981),'1.Learning-Goals'!$A$3:$B$100,2,FALSE)))"),"")</f>
        <v/>
      </c>
      <c r="AA1981" s="46" t="str">
        <f>IFERROR(__xludf.DUMMYFUNCTION("if(W1981="""","""",if($S1981,""Not aligned w/ a specific learning goal."",W1981&amp;"": ""&amp;vlookup(to_text(W1981),'1.Learning-Goals'!$A$3:$B$100,2,FALSE)))"),"")</f>
        <v/>
      </c>
      <c r="AB1981" s="48"/>
      <c r="AC1981" s="48"/>
      <c r="AD1981" s="48"/>
      <c r="AE1981" s="48"/>
      <c r="AF1981" s="48"/>
      <c r="AG1981" s="48"/>
      <c r="AH1981" s="48"/>
      <c r="AI1981" s="48"/>
    </row>
    <row r="1982" ht="15.75" customHeight="1">
      <c r="A1982" s="41"/>
      <c r="B1982" s="42" t="str">
        <f t="shared" si="1"/>
        <v/>
      </c>
      <c r="C1982" s="52"/>
      <c r="D1982" s="53"/>
      <c r="E1982" s="53"/>
      <c r="F1982" s="52"/>
      <c r="G1982" s="53"/>
      <c r="H1982" s="54"/>
      <c r="I1982" s="53"/>
      <c r="J1982" s="53"/>
      <c r="K1982" s="53"/>
      <c r="L1982" s="53"/>
      <c r="M1982" s="53"/>
      <c r="N1982" s="53"/>
      <c r="O1982" s="52"/>
      <c r="P1982" s="52"/>
      <c r="Q1982" s="52"/>
      <c r="R1982" s="46" t="str">
        <f>IFERROR(__xludf.DUMMYFUNCTION("if(isblank($A1982),"""",REGEXREPLACE($A1982,   "",?(\d),?"",  ""$1""&amp;""-""&amp;$H1982))"),"")</f>
        <v/>
      </c>
      <c r="S1982" s="47" t="b">
        <f t="shared" si="2"/>
        <v>0</v>
      </c>
      <c r="T1982" s="47" t="str">
        <f>IFERROR(__xludf.DUMMYFUNCTION("iferror(split(A1982,"","",TRUE,TRUE),"""")"),"")</f>
        <v/>
      </c>
      <c r="U1982" s="47"/>
      <c r="V1982" s="47"/>
      <c r="W1982" s="47"/>
      <c r="X1982" s="46" t="str">
        <f>IFERROR(__xludf.DUMMYFUNCTION("if(T1982="""","""",if($S1982,""Not aligned w/ a specific learning goal."",T1982&amp;"": ""&amp;vlookup(to_text(T1982),'1.Learning-Goals'!$A$3:$B$100,2,FALSE)))"),"")</f>
        <v/>
      </c>
      <c r="Y1982" s="46" t="str">
        <f>IFERROR(__xludf.DUMMYFUNCTION("if(U1982="""","""",if($S1982,""Not aligned w/ a specific learning goal."",U1982&amp;"": ""&amp;vlookup(to_text(U1982),'1.Learning-Goals'!$A$3:$B$100,2,FALSE)))"),"")</f>
        <v/>
      </c>
      <c r="Z1982" s="46" t="str">
        <f>IFERROR(__xludf.DUMMYFUNCTION("if(V1982="""","""",if($S1982,""Not aligned w/ a specific learning goal."",V1982&amp;"": ""&amp;vlookup(to_text(V1982),'1.Learning-Goals'!$A$3:$B$100,2,FALSE)))"),"")</f>
        <v/>
      </c>
      <c r="AA1982" s="46" t="str">
        <f>IFERROR(__xludf.DUMMYFUNCTION("if(W1982="""","""",if($S1982,""Not aligned w/ a specific learning goal."",W1982&amp;"": ""&amp;vlookup(to_text(W1982),'1.Learning-Goals'!$A$3:$B$100,2,FALSE)))"),"")</f>
        <v/>
      </c>
      <c r="AB1982" s="48"/>
      <c r="AC1982" s="48"/>
      <c r="AD1982" s="48"/>
      <c r="AE1982" s="48"/>
      <c r="AF1982" s="48"/>
      <c r="AG1982" s="48"/>
      <c r="AH1982" s="48"/>
      <c r="AI1982" s="48"/>
    </row>
    <row r="1983" ht="15.75" customHeight="1">
      <c r="A1983" s="41"/>
      <c r="B1983" s="42" t="str">
        <f t="shared" si="1"/>
        <v/>
      </c>
      <c r="C1983" s="52"/>
      <c r="D1983" s="53"/>
      <c r="E1983" s="53"/>
      <c r="F1983" s="52"/>
      <c r="G1983" s="53"/>
      <c r="H1983" s="54"/>
      <c r="I1983" s="53"/>
      <c r="J1983" s="53"/>
      <c r="K1983" s="53"/>
      <c r="L1983" s="53"/>
      <c r="M1983" s="53"/>
      <c r="N1983" s="53"/>
      <c r="O1983" s="52"/>
      <c r="P1983" s="52"/>
      <c r="Q1983" s="52"/>
      <c r="R1983" s="46" t="str">
        <f>IFERROR(__xludf.DUMMYFUNCTION("if(isblank($A1983),"""",REGEXREPLACE($A1983,   "",?(\d),?"",  ""$1""&amp;""-""&amp;$H1983))"),"")</f>
        <v/>
      </c>
      <c r="S1983" s="47" t="b">
        <f t="shared" si="2"/>
        <v>0</v>
      </c>
      <c r="T1983" s="47" t="str">
        <f>IFERROR(__xludf.DUMMYFUNCTION("iferror(split(A1983,"","",TRUE,TRUE),"""")"),"")</f>
        <v/>
      </c>
      <c r="U1983" s="47"/>
      <c r="V1983" s="47"/>
      <c r="W1983" s="47"/>
      <c r="X1983" s="46" t="str">
        <f>IFERROR(__xludf.DUMMYFUNCTION("if(T1983="""","""",if($S1983,""Not aligned w/ a specific learning goal."",T1983&amp;"": ""&amp;vlookup(to_text(T1983),'1.Learning-Goals'!$A$3:$B$100,2,FALSE)))"),"")</f>
        <v/>
      </c>
      <c r="Y1983" s="46" t="str">
        <f>IFERROR(__xludf.DUMMYFUNCTION("if(U1983="""","""",if($S1983,""Not aligned w/ a specific learning goal."",U1983&amp;"": ""&amp;vlookup(to_text(U1983),'1.Learning-Goals'!$A$3:$B$100,2,FALSE)))"),"")</f>
        <v/>
      </c>
      <c r="Z1983" s="46" t="str">
        <f>IFERROR(__xludf.DUMMYFUNCTION("if(V1983="""","""",if($S1983,""Not aligned w/ a specific learning goal."",V1983&amp;"": ""&amp;vlookup(to_text(V1983),'1.Learning-Goals'!$A$3:$B$100,2,FALSE)))"),"")</f>
        <v/>
      </c>
      <c r="AA1983" s="46" t="str">
        <f>IFERROR(__xludf.DUMMYFUNCTION("if(W1983="""","""",if($S1983,""Not aligned w/ a specific learning goal."",W1983&amp;"": ""&amp;vlookup(to_text(W1983),'1.Learning-Goals'!$A$3:$B$100,2,FALSE)))"),"")</f>
        <v/>
      </c>
      <c r="AB1983" s="48"/>
      <c r="AC1983" s="48"/>
      <c r="AD1983" s="48"/>
      <c r="AE1983" s="48"/>
      <c r="AF1983" s="48"/>
      <c r="AG1983" s="48"/>
      <c r="AH1983" s="48"/>
      <c r="AI1983" s="48"/>
    </row>
    <row r="1984" ht="15.75" customHeight="1">
      <c r="A1984" s="41"/>
      <c r="B1984" s="42" t="str">
        <f t="shared" si="1"/>
        <v/>
      </c>
      <c r="C1984" s="52"/>
      <c r="D1984" s="53"/>
      <c r="E1984" s="53"/>
      <c r="F1984" s="52"/>
      <c r="G1984" s="53"/>
      <c r="H1984" s="54"/>
      <c r="I1984" s="53"/>
      <c r="J1984" s="53"/>
      <c r="K1984" s="53"/>
      <c r="L1984" s="53"/>
      <c r="M1984" s="53"/>
      <c r="N1984" s="53"/>
      <c r="O1984" s="52"/>
      <c r="P1984" s="52"/>
      <c r="Q1984" s="52"/>
      <c r="R1984" s="46" t="str">
        <f>IFERROR(__xludf.DUMMYFUNCTION("if(isblank($A1984),"""",REGEXREPLACE($A1984,   "",?(\d),?"",  ""$1""&amp;""-""&amp;$H1984))"),"")</f>
        <v/>
      </c>
      <c r="S1984" s="47" t="b">
        <f t="shared" si="2"/>
        <v>0</v>
      </c>
      <c r="T1984" s="47" t="str">
        <f>IFERROR(__xludf.DUMMYFUNCTION("iferror(split(A1984,"","",TRUE,TRUE),"""")"),"")</f>
        <v/>
      </c>
      <c r="U1984" s="47"/>
      <c r="V1984" s="47"/>
      <c r="W1984" s="47"/>
      <c r="X1984" s="46" t="str">
        <f>IFERROR(__xludf.DUMMYFUNCTION("if(T1984="""","""",if($S1984,""Not aligned w/ a specific learning goal."",T1984&amp;"": ""&amp;vlookup(to_text(T1984),'1.Learning-Goals'!$A$3:$B$100,2,FALSE)))"),"")</f>
        <v/>
      </c>
      <c r="Y1984" s="46" t="str">
        <f>IFERROR(__xludf.DUMMYFUNCTION("if(U1984="""","""",if($S1984,""Not aligned w/ a specific learning goal."",U1984&amp;"": ""&amp;vlookup(to_text(U1984),'1.Learning-Goals'!$A$3:$B$100,2,FALSE)))"),"")</f>
        <v/>
      </c>
      <c r="Z1984" s="46" t="str">
        <f>IFERROR(__xludf.DUMMYFUNCTION("if(V1984="""","""",if($S1984,""Not aligned w/ a specific learning goal."",V1984&amp;"": ""&amp;vlookup(to_text(V1984),'1.Learning-Goals'!$A$3:$B$100,2,FALSE)))"),"")</f>
        <v/>
      </c>
      <c r="AA1984" s="46" t="str">
        <f>IFERROR(__xludf.DUMMYFUNCTION("if(W1984="""","""",if($S1984,""Not aligned w/ a specific learning goal."",W1984&amp;"": ""&amp;vlookup(to_text(W1984),'1.Learning-Goals'!$A$3:$B$100,2,FALSE)))"),"")</f>
        <v/>
      </c>
      <c r="AB1984" s="48"/>
      <c r="AC1984" s="48"/>
      <c r="AD1984" s="48"/>
      <c r="AE1984" s="48"/>
      <c r="AF1984" s="48"/>
      <c r="AG1984" s="48"/>
      <c r="AH1984" s="48"/>
      <c r="AI1984" s="48"/>
    </row>
    <row r="1985" ht="15.75" customHeight="1">
      <c r="A1985" s="41"/>
      <c r="B1985" s="42" t="str">
        <f t="shared" si="1"/>
        <v/>
      </c>
      <c r="C1985" s="52"/>
      <c r="D1985" s="53"/>
      <c r="E1985" s="53"/>
      <c r="F1985" s="52"/>
      <c r="G1985" s="53"/>
      <c r="H1985" s="54"/>
      <c r="I1985" s="53"/>
      <c r="J1985" s="53"/>
      <c r="K1985" s="53"/>
      <c r="L1985" s="53"/>
      <c r="M1985" s="53"/>
      <c r="N1985" s="53"/>
      <c r="O1985" s="52"/>
      <c r="P1985" s="52"/>
      <c r="Q1985" s="52"/>
      <c r="R1985" s="46" t="str">
        <f>IFERROR(__xludf.DUMMYFUNCTION("if(isblank($A1985),"""",REGEXREPLACE($A1985,   "",?(\d),?"",  ""$1""&amp;""-""&amp;$H1985))"),"")</f>
        <v/>
      </c>
      <c r="S1985" s="47" t="b">
        <f t="shared" si="2"/>
        <v>0</v>
      </c>
      <c r="T1985" s="47" t="str">
        <f>IFERROR(__xludf.DUMMYFUNCTION("iferror(split(A1985,"","",TRUE,TRUE),"""")"),"")</f>
        <v/>
      </c>
      <c r="U1985" s="47"/>
      <c r="V1985" s="47"/>
      <c r="W1985" s="47"/>
      <c r="X1985" s="46" t="str">
        <f>IFERROR(__xludf.DUMMYFUNCTION("if(T1985="""","""",if($S1985,""Not aligned w/ a specific learning goal."",T1985&amp;"": ""&amp;vlookup(to_text(T1985),'1.Learning-Goals'!$A$3:$B$100,2,FALSE)))"),"")</f>
        <v/>
      </c>
      <c r="Y1985" s="46" t="str">
        <f>IFERROR(__xludf.DUMMYFUNCTION("if(U1985="""","""",if($S1985,""Not aligned w/ a specific learning goal."",U1985&amp;"": ""&amp;vlookup(to_text(U1985),'1.Learning-Goals'!$A$3:$B$100,2,FALSE)))"),"")</f>
        <v/>
      </c>
      <c r="Z1985" s="46" t="str">
        <f>IFERROR(__xludf.DUMMYFUNCTION("if(V1985="""","""",if($S1985,""Not aligned w/ a specific learning goal."",V1985&amp;"": ""&amp;vlookup(to_text(V1985),'1.Learning-Goals'!$A$3:$B$100,2,FALSE)))"),"")</f>
        <v/>
      </c>
      <c r="AA1985" s="46" t="str">
        <f>IFERROR(__xludf.DUMMYFUNCTION("if(W1985="""","""",if($S1985,""Not aligned w/ a specific learning goal."",W1985&amp;"": ""&amp;vlookup(to_text(W1985),'1.Learning-Goals'!$A$3:$B$100,2,FALSE)))"),"")</f>
        <v/>
      </c>
      <c r="AB1985" s="48"/>
      <c r="AC1985" s="48"/>
      <c r="AD1985" s="48"/>
      <c r="AE1985" s="48"/>
      <c r="AF1985" s="48"/>
      <c r="AG1985" s="48"/>
      <c r="AH1985" s="48"/>
      <c r="AI1985" s="48"/>
    </row>
    <row r="1986" ht="15.75" customHeight="1">
      <c r="A1986" s="41"/>
      <c r="B1986" s="42" t="str">
        <f t="shared" si="1"/>
        <v/>
      </c>
      <c r="C1986" s="52"/>
      <c r="D1986" s="53"/>
      <c r="E1986" s="53"/>
      <c r="F1986" s="52"/>
      <c r="G1986" s="53"/>
      <c r="H1986" s="54"/>
      <c r="I1986" s="53"/>
      <c r="J1986" s="53"/>
      <c r="K1986" s="53"/>
      <c r="L1986" s="53"/>
      <c r="M1986" s="53"/>
      <c r="N1986" s="53"/>
      <c r="O1986" s="52"/>
      <c r="P1986" s="52"/>
      <c r="Q1986" s="52"/>
      <c r="R1986" s="46" t="str">
        <f>IFERROR(__xludf.DUMMYFUNCTION("if(isblank($A1986),"""",REGEXREPLACE($A1986,   "",?(\d),?"",  ""$1""&amp;""-""&amp;$H1986))"),"")</f>
        <v/>
      </c>
      <c r="S1986" s="47" t="b">
        <f t="shared" si="2"/>
        <v>0</v>
      </c>
      <c r="T1986" s="47" t="str">
        <f>IFERROR(__xludf.DUMMYFUNCTION("iferror(split(A1986,"","",TRUE,TRUE),"""")"),"")</f>
        <v/>
      </c>
      <c r="U1986" s="47"/>
      <c r="V1986" s="47"/>
      <c r="W1986" s="47"/>
      <c r="X1986" s="46" t="str">
        <f>IFERROR(__xludf.DUMMYFUNCTION("if(T1986="""","""",if($S1986,""Not aligned w/ a specific learning goal."",T1986&amp;"": ""&amp;vlookup(to_text(T1986),'1.Learning-Goals'!$A$3:$B$100,2,FALSE)))"),"")</f>
        <v/>
      </c>
      <c r="Y1986" s="46" t="str">
        <f>IFERROR(__xludf.DUMMYFUNCTION("if(U1986="""","""",if($S1986,""Not aligned w/ a specific learning goal."",U1986&amp;"": ""&amp;vlookup(to_text(U1986),'1.Learning-Goals'!$A$3:$B$100,2,FALSE)))"),"")</f>
        <v/>
      </c>
      <c r="Z1986" s="46" t="str">
        <f>IFERROR(__xludf.DUMMYFUNCTION("if(V1986="""","""",if($S1986,""Not aligned w/ a specific learning goal."",V1986&amp;"": ""&amp;vlookup(to_text(V1986),'1.Learning-Goals'!$A$3:$B$100,2,FALSE)))"),"")</f>
        <v/>
      </c>
      <c r="AA1986" s="46" t="str">
        <f>IFERROR(__xludf.DUMMYFUNCTION("if(W1986="""","""",if($S1986,""Not aligned w/ a specific learning goal."",W1986&amp;"": ""&amp;vlookup(to_text(W1986),'1.Learning-Goals'!$A$3:$B$100,2,FALSE)))"),"")</f>
        <v/>
      </c>
      <c r="AB1986" s="48"/>
      <c r="AC1986" s="48"/>
      <c r="AD1986" s="48"/>
      <c r="AE1986" s="48"/>
      <c r="AF1986" s="48"/>
      <c r="AG1986" s="48"/>
      <c r="AH1986" s="48"/>
      <c r="AI1986" s="48"/>
    </row>
    <row r="1987" ht="15.75" customHeight="1">
      <c r="A1987" s="41"/>
      <c r="B1987" s="42" t="str">
        <f t="shared" si="1"/>
        <v/>
      </c>
      <c r="C1987" s="52"/>
      <c r="D1987" s="53"/>
      <c r="E1987" s="53"/>
      <c r="F1987" s="52"/>
      <c r="G1987" s="53"/>
      <c r="H1987" s="54"/>
      <c r="I1987" s="53"/>
      <c r="J1987" s="53"/>
      <c r="K1987" s="53"/>
      <c r="L1987" s="53"/>
      <c r="M1987" s="53"/>
      <c r="N1987" s="53"/>
      <c r="O1987" s="52"/>
      <c r="P1987" s="52"/>
      <c r="Q1987" s="52"/>
      <c r="R1987" s="46" t="str">
        <f>IFERROR(__xludf.DUMMYFUNCTION("if(isblank($A1987),"""",REGEXREPLACE($A1987,   "",?(\d),?"",  ""$1""&amp;""-""&amp;$H1987))"),"")</f>
        <v/>
      </c>
      <c r="S1987" s="47" t="b">
        <f t="shared" si="2"/>
        <v>0</v>
      </c>
      <c r="T1987" s="47" t="str">
        <f>IFERROR(__xludf.DUMMYFUNCTION("iferror(split(A1987,"","",TRUE,TRUE),"""")"),"")</f>
        <v/>
      </c>
      <c r="U1987" s="47"/>
      <c r="V1987" s="47"/>
      <c r="W1987" s="47"/>
      <c r="X1987" s="46" t="str">
        <f>IFERROR(__xludf.DUMMYFUNCTION("if(T1987="""","""",if($S1987,""Not aligned w/ a specific learning goal."",T1987&amp;"": ""&amp;vlookup(to_text(T1987),'1.Learning-Goals'!$A$3:$B$100,2,FALSE)))"),"")</f>
        <v/>
      </c>
      <c r="Y1987" s="46" t="str">
        <f>IFERROR(__xludf.DUMMYFUNCTION("if(U1987="""","""",if($S1987,""Not aligned w/ a specific learning goal."",U1987&amp;"": ""&amp;vlookup(to_text(U1987),'1.Learning-Goals'!$A$3:$B$100,2,FALSE)))"),"")</f>
        <v/>
      </c>
      <c r="Z1987" s="46" t="str">
        <f>IFERROR(__xludf.DUMMYFUNCTION("if(V1987="""","""",if($S1987,""Not aligned w/ a specific learning goal."",V1987&amp;"": ""&amp;vlookup(to_text(V1987),'1.Learning-Goals'!$A$3:$B$100,2,FALSE)))"),"")</f>
        <v/>
      </c>
      <c r="AA1987" s="46" t="str">
        <f>IFERROR(__xludf.DUMMYFUNCTION("if(W1987="""","""",if($S1987,""Not aligned w/ a specific learning goal."",W1987&amp;"": ""&amp;vlookup(to_text(W1987),'1.Learning-Goals'!$A$3:$B$100,2,FALSE)))"),"")</f>
        <v/>
      </c>
      <c r="AB1987" s="48"/>
      <c r="AC1987" s="48"/>
      <c r="AD1987" s="48"/>
      <c r="AE1987" s="48"/>
      <c r="AF1987" s="48"/>
      <c r="AG1987" s="48"/>
      <c r="AH1987" s="48"/>
      <c r="AI1987" s="48"/>
    </row>
    <row r="1988" ht="15.75" customHeight="1">
      <c r="A1988" s="41"/>
      <c r="B1988" s="42" t="str">
        <f t="shared" si="1"/>
        <v/>
      </c>
      <c r="C1988" s="52"/>
      <c r="D1988" s="53"/>
      <c r="E1988" s="53"/>
      <c r="F1988" s="52"/>
      <c r="G1988" s="53"/>
      <c r="H1988" s="54"/>
      <c r="I1988" s="53"/>
      <c r="J1988" s="53"/>
      <c r="K1988" s="53"/>
      <c r="L1988" s="53"/>
      <c r="M1988" s="53"/>
      <c r="N1988" s="53"/>
      <c r="O1988" s="52"/>
      <c r="P1988" s="52"/>
      <c r="Q1988" s="52"/>
      <c r="R1988" s="46" t="str">
        <f>IFERROR(__xludf.DUMMYFUNCTION("if(isblank($A1988),"""",REGEXREPLACE($A1988,   "",?(\d),?"",  ""$1""&amp;""-""&amp;$H1988))"),"")</f>
        <v/>
      </c>
      <c r="S1988" s="47" t="b">
        <f t="shared" si="2"/>
        <v>0</v>
      </c>
      <c r="T1988" s="47" t="str">
        <f>IFERROR(__xludf.DUMMYFUNCTION("iferror(split(A1988,"","",TRUE,TRUE),"""")"),"")</f>
        <v/>
      </c>
      <c r="U1988" s="47"/>
      <c r="V1988" s="47"/>
      <c r="W1988" s="47"/>
      <c r="X1988" s="46" t="str">
        <f>IFERROR(__xludf.DUMMYFUNCTION("if(T1988="""","""",if($S1988,""Not aligned w/ a specific learning goal."",T1988&amp;"": ""&amp;vlookup(to_text(T1988),'1.Learning-Goals'!$A$3:$B$100,2,FALSE)))"),"")</f>
        <v/>
      </c>
      <c r="Y1988" s="46" t="str">
        <f>IFERROR(__xludf.DUMMYFUNCTION("if(U1988="""","""",if($S1988,""Not aligned w/ a specific learning goal."",U1988&amp;"": ""&amp;vlookup(to_text(U1988),'1.Learning-Goals'!$A$3:$B$100,2,FALSE)))"),"")</f>
        <v/>
      </c>
      <c r="Z1988" s="46" t="str">
        <f>IFERROR(__xludf.DUMMYFUNCTION("if(V1988="""","""",if($S1988,""Not aligned w/ a specific learning goal."",V1988&amp;"": ""&amp;vlookup(to_text(V1988),'1.Learning-Goals'!$A$3:$B$100,2,FALSE)))"),"")</f>
        <v/>
      </c>
      <c r="AA1988" s="46" t="str">
        <f>IFERROR(__xludf.DUMMYFUNCTION("if(W1988="""","""",if($S1988,""Not aligned w/ a specific learning goal."",W1988&amp;"": ""&amp;vlookup(to_text(W1988),'1.Learning-Goals'!$A$3:$B$100,2,FALSE)))"),"")</f>
        <v/>
      </c>
      <c r="AB1988" s="48"/>
      <c r="AC1988" s="48"/>
      <c r="AD1988" s="48"/>
      <c r="AE1988" s="48"/>
      <c r="AF1988" s="48"/>
      <c r="AG1988" s="48"/>
      <c r="AH1988" s="48"/>
      <c r="AI1988" s="48"/>
    </row>
    <row r="1989" ht="15.75" customHeight="1">
      <c r="A1989" s="41"/>
      <c r="B1989" s="42" t="str">
        <f t="shared" si="1"/>
        <v/>
      </c>
      <c r="C1989" s="52"/>
      <c r="D1989" s="53"/>
      <c r="E1989" s="53"/>
      <c r="F1989" s="52"/>
      <c r="G1989" s="53"/>
      <c r="H1989" s="54"/>
      <c r="I1989" s="53"/>
      <c r="J1989" s="53"/>
      <c r="K1989" s="53"/>
      <c r="L1989" s="53"/>
      <c r="M1989" s="53"/>
      <c r="N1989" s="53"/>
      <c r="O1989" s="52"/>
      <c r="P1989" s="52"/>
      <c r="Q1989" s="52"/>
      <c r="R1989" s="46" t="str">
        <f>IFERROR(__xludf.DUMMYFUNCTION("if(isblank($A1989),"""",REGEXREPLACE($A1989,   "",?(\d),?"",  ""$1""&amp;""-""&amp;$H1989))"),"")</f>
        <v/>
      </c>
      <c r="S1989" s="47" t="b">
        <f t="shared" si="2"/>
        <v>0</v>
      </c>
      <c r="T1989" s="47" t="str">
        <f>IFERROR(__xludf.DUMMYFUNCTION("iferror(split(A1989,"","",TRUE,TRUE),"""")"),"")</f>
        <v/>
      </c>
      <c r="U1989" s="47"/>
      <c r="V1989" s="47"/>
      <c r="W1989" s="47"/>
      <c r="X1989" s="46" t="str">
        <f>IFERROR(__xludf.DUMMYFUNCTION("if(T1989="""","""",if($S1989,""Not aligned w/ a specific learning goal."",T1989&amp;"": ""&amp;vlookup(to_text(T1989),'1.Learning-Goals'!$A$3:$B$100,2,FALSE)))"),"")</f>
        <v/>
      </c>
      <c r="Y1989" s="46" t="str">
        <f>IFERROR(__xludf.DUMMYFUNCTION("if(U1989="""","""",if($S1989,""Not aligned w/ a specific learning goal."",U1989&amp;"": ""&amp;vlookup(to_text(U1989),'1.Learning-Goals'!$A$3:$B$100,2,FALSE)))"),"")</f>
        <v/>
      </c>
      <c r="Z1989" s="46" t="str">
        <f>IFERROR(__xludf.DUMMYFUNCTION("if(V1989="""","""",if($S1989,""Not aligned w/ a specific learning goal."",V1989&amp;"": ""&amp;vlookup(to_text(V1989),'1.Learning-Goals'!$A$3:$B$100,2,FALSE)))"),"")</f>
        <v/>
      </c>
      <c r="AA1989" s="46" t="str">
        <f>IFERROR(__xludf.DUMMYFUNCTION("if(W1989="""","""",if($S1989,""Not aligned w/ a specific learning goal."",W1989&amp;"": ""&amp;vlookup(to_text(W1989),'1.Learning-Goals'!$A$3:$B$100,2,FALSE)))"),"")</f>
        <v/>
      </c>
      <c r="AB1989" s="48"/>
      <c r="AC1989" s="48"/>
      <c r="AD1989" s="48"/>
      <c r="AE1989" s="48"/>
      <c r="AF1989" s="48"/>
      <c r="AG1989" s="48"/>
      <c r="AH1989" s="48"/>
      <c r="AI1989" s="48"/>
    </row>
    <row r="1990" ht="15.75" customHeight="1">
      <c r="A1990" s="41"/>
      <c r="B1990" s="42" t="str">
        <f t="shared" si="1"/>
        <v/>
      </c>
      <c r="C1990" s="52"/>
      <c r="D1990" s="53"/>
      <c r="E1990" s="53"/>
      <c r="F1990" s="52"/>
      <c r="G1990" s="53"/>
      <c r="H1990" s="54"/>
      <c r="I1990" s="53"/>
      <c r="J1990" s="53"/>
      <c r="K1990" s="53"/>
      <c r="L1990" s="53"/>
      <c r="M1990" s="53"/>
      <c r="N1990" s="53"/>
      <c r="O1990" s="52"/>
      <c r="P1990" s="52"/>
      <c r="Q1990" s="52"/>
      <c r="R1990" s="46" t="str">
        <f>IFERROR(__xludf.DUMMYFUNCTION("if(isblank($A1990),"""",REGEXREPLACE($A1990,   "",?(\d),?"",  ""$1""&amp;""-""&amp;$H1990))"),"")</f>
        <v/>
      </c>
      <c r="S1990" s="47" t="b">
        <f t="shared" si="2"/>
        <v>0</v>
      </c>
      <c r="T1990" s="47" t="str">
        <f>IFERROR(__xludf.DUMMYFUNCTION("iferror(split(A1990,"","",TRUE,TRUE),"""")"),"")</f>
        <v/>
      </c>
      <c r="U1990" s="47"/>
      <c r="V1990" s="47"/>
      <c r="W1990" s="47"/>
      <c r="X1990" s="46" t="str">
        <f>IFERROR(__xludf.DUMMYFUNCTION("if(T1990="""","""",if($S1990,""Not aligned w/ a specific learning goal."",T1990&amp;"": ""&amp;vlookup(to_text(T1990),'1.Learning-Goals'!$A$3:$B$100,2,FALSE)))"),"")</f>
        <v/>
      </c>
      <c r="Y1990" s="46" t="str">
        <f>IFERROR(__xludf.DUMMYFUNCTION("if(U1990="""","""",if($S1990,""Not aligned w/ a specific learning goal."",U1990&amp;"": ""&amp;vlookup(to_text(U1990),'1.Learning-Goals'!$A$3:$B$100,2,FALSE)))"),"")</f>
        <v/>
      </c>
      <c r="Z1990" s="46" t="str">
        <f>IFERROR(__xludf.DUMMYFUNCTION("if(V1990="""","""",if($S1990,""Not aligned w/ a specific learning goal."",V1990&amp;"": ""&amp;vlookup(to_text(V1990),'1.Learning-Goals'!$A$3:$B$100,2,FALSE)))"),"")</f>
        <v/>
      </c>
      <c r="AA1990" s="46" t="str">
        <f>IFERROR(__xludf.DUMMYFUNCTION("if(W1990="""","""",if($S1990,""Not aligned w/ a specific learning goal."",W1990&amp;"": ""&amp;vlookup(to_text(W1990),'1.Learning-Goals'!$A$3:$B$100,2,FALSE)))"),"")</f>
        <v/>
      </c>
      <c r="AB1990" s="48"/>
      <c r="AC1990" s="48"/>
      <c r="AD1990" s="48"/>
      <c r="AE1990" s="48"/>
      <c r="AF1990" s="48"/>
      <c r="AG1990" s="48"/>
      <c r="AH1990" s="48"/>
      <c r="AI1990" s="48"/>
    </row>
    <row r="1991" ht="15.75" customHeight="1">
      <c r="A1991" s="41"/>
      <c r="B1991" s="42" t="str">
        <f t="shared" si="1"/>
        <v/>
      </c>
      <c r="C1991" s="52"/>
      <c r="D1991" s="53"/>
      <c r="E1991" s="53"/>
      <c r="F1991" s="52"/>
      <c r="G1991" s="53"/>
      <c r="H1991" s="54"/>
      <c r="I1991" s="53"/>
      <c r="J1991" s="53"/>
      <c r="K1991" s="53"/>
      <c r="L1991" s="53"/>
      <c r="M1991" s="53"/>
      <c r="N1991" s="53"/>
      <c r="O1991" s="52"/>
      <c r="P1991" s="52"/>
      <c r="Q1991" s="52"/>
      <c r="R1991" s="46" t="str">
        <f>IFERROR(__xludf.DUMMYFUNCTION("if(isblank($A1991),"""",REGEXREPLACE($A1991,   "",?(\d),?"",  ""$1""&amp;""-""&amp;$H1991))"),"")</f>
        <v/>
      </c>
      <c r="S1991" s="47" t="b">
        <f t="shared" si="2"/>
        <v>0</v>
      </c>
      <c r="T1991" s="47" t="str">
        <f>IFERROR(__xludf.DUMMYFUNCTION("iferror(split(A1991,"","",TRUE,TRUE),"""")"),"")</f>
        <v/>
      </c>
      <c r="U1991" s="47"/>
      <c r="V1991" s="47"/>
      <c r="W1991" s="47"/>
      <c r="X1991" s="46" t="str">
        <f>IFERROR(__xludf.DUMMYFUNCTION("if(T1991="""","""",if($S1991,""Not aligned w/ a specific learning goal."",T1991&amp;"": ""&amp;vlookup(to_text(T1991),'1.Learning-Goals'!$A$3:$B$100,2,FALSE)))"),"")</f>
        <v/>
      </c>
      <c r="Y1991" s="46" t="str">
        <f>IFERROR(__xludf.DUMMYFUNCTION("if(U1991="""","""",if($S1991,""Not aligned w/ a specific learning goal."",U1991&amp;"": ""&amp;vlookup(to_text(U1991),'1.Learning-Goals'!$A$3:$B$100,2,FALSE)))"),"")</f>
        <v/>
      </c>
      <c r="Z1991" s="46" t="str">
        <f>IFERROR(__xludf.DUMMYFUNCTION("if(V1991="""","""",if($S1991,""Not aligned w/ a specific learning goal."",V1991&amp;"": ""&amp;vlookup(to_text(V1991),'1.Learning-Goals'!$A$3:$B$100,2,FALSE)))"),"")</f>
        <v/>
      </c>
      <c r="AA1991" s="46" t="str">
        <f>IFERROR(__xludf.DUMMYFUNCTION("if(W1991="""","""",if($S1991,""Not aligned w/ a specific learning goal."",W1991&amp;"": ""&amp;vlookup(to_text(W1991),'1.Learning-Goals'!$A$3:$B$100,2,FALSE)))"),"")</f>
        <v/>
      </c>
      <c r="AB1991" s="48"/>
      <c r="AC1991" s="48"/>
      <c r="AD1991" s="48"/>
      <c r="AE1991" s="48"/>
      <c r="AF1991" s="48"/>
      <c r="AG1991" s="48"/>
      <c r="AH1991" s="48"/>
      <c r="AI1991" s="48"/>
    </row>
    <row r="1992" ht="15.75" customHeight="1">
      <c r="A1992" s="41"/>
      <c r="B1992" s="42" t="str">
        <f t="shared" si="1"/>
        <v/>
      </c>
      <c r="C1992" s="52"/>
      <c r="D1992" s="53"/>
      <c r="E1992" s="53"/>
      <c r="F1992" s="52"/>
      <c r="G1992" s="53"/>
      <c r="H1992" s="54"/>
      <c r="I1992" s="53"/>
      <c r="J1992" s="53"/>
      <c r="K1992" s="53"/>
      <c r="L1992" s="53"/>
      <c r="M1992" s="53"/>
      <c r="N1992" s="53"/>
      <c r="O1992" s="52"/>
      <c r="P1992" s="52"/>
      <c r="Q1992" s="52"/>
      <c r="R1992" s="46" t="str">
        <f>IFERROR(__xludf.DUMMYFUNCTION("if(isblank($A1992),"""",REGEXREPLACE($A1992,   "",?(\d),?"",  ""$1""&amp;""-""&amp;$H1992))"),"")</f>
        <v/>
      </c>
      <c r="S1992" s="47" t="b">
        <f t="shared" si="2"/>
        <v>0</v>
      </c>
      <c r="T1992" s="47" t="str">
        <f>IFERROR(__xludf.DUMMYFUNCTION("iferror(split(A1992,"","",TRUE,TRUE),"""")"),"")</f>
        <v/>
      </c>
      <c r="U1992" s="47"/>
      <c r="V1992" s="47"/>
      <c r="W1992" s="47"/>
      <c r="X1992" s="46" t="str">
        <f>IFERROR(__xludf.DUMMYFUNCTION("if(T1992="""","""",if($S1992,""Not aligned w/ a specific learning goal."",T1992&amp;"": ""&amp;vlookup(to_text(T1992),'1.Learning-Goals'!$A$3:$B$100,2,FALSE)))"),"")</f>
        <v/>
      </c>
      <c r="Y1992" s="46" t="str">
        <f>IFERROR(__xludf.DUMMYFUNCTION("if(U1992="""","""",if($S1992,""Not aligned w/ a specific learning goal."",U1992&amp;"": ""&amp;vlookup(to_text(U1992),'1.Learning-Goals'!$A$3:$B$100,2,FALSE)))"),"")</f>
        <v/>
      </c>
      <c r="Z1992" s="46" t="str">
        <f>IFERROR(__xludf.DUMMYFUNCTION("if(V1992="""","""",if($S1992,""Not aligned w/ a specific learning goal."",V1992&amp;"": ""&amp;vlookup(to_text(V1992),'1.Learning-Goals'!$A$3:$B$100,2,FALSE)))"),"")</f>
        <v/>
      </c>
      <c r="AA1992" s="46" t="str">
        <f>IFERROR(__xludf.DUMMYFUNCTION("if(W1992="""","""",if($S1992,""Not aligned w/ a specific learning goal."",W1992&amp;"": ""&amp;vlookup(to_text(W1992),'1.Learning-Goals'!$A$3:$B$100,2,FALSE)))"),"")</f>
        <v/>
      </c>
      <c r="AB1992" s="48"/>
      <c r="AC1992" s="48"/>
      <c r="AD1992" s="48"/>
      <c r="AE1992" s="48"/>
      <c r="AF1992" s="48"/>
      <c r="AG1992" s="48"/>
      <c r="AH1992" s="48"/>
      <c r="AI1992" s="48"/>
    </row>
    <row r="1993" ht="15.75" customHeight="1">
      <c r="A1993" s="41"/>
      <c r="B1993" s="42" t="str">
        <f t="shared" si="1"/>
        <v/>
      </c>
      <c r="C1993" s="52"/>
      <c r="D1993" s="53"/>
      <c r="E1993" s="53"/>
      <c r="F1993" s="52"/>
      <c r="G1993" s="53"/>
      <c r="H1993" s="54"/>
      <c r="I1993" s="53"/>
      <c r="J1993" s="53"/>
      <c r="K1993" s="53"/>
      <c r="L1993" s="53"/>
      <c r="M1993" s="53"/>
      <c r="N1993" s="53"/>
      <c r="O1993" s="52"/>
      <c r="P1993" s="52"/>
      <c r="Q1993" s="52"/>
      <c r="R1993" s="46" t="str">
        <f>IFERROR(__xludf.DUMMYFUNCTION("if(isblank($A1993),"""",REGEXREPLACE($A1993,   "",?(\d),?"",  ""$1""&amp;""-""&amp;$H1993))"),"")</f>
        <v/>
      </c>
      <c r="S1993" s="47" t="b">
        <f t="shared" si="2"/>
        <v>0</v>
      </c>
      <c r="T1993" s="47" t="str">
        <f>IFERROR(__xludf.DUMMYFUNCTION("iferror(split(A1993,"","",TRUE,TRUE),"""")"),"")</f>
        <v/>
      </c>
      <c r="U1993" s="47"/>
      <c r="V1993" s="47"/>
      <c r="W1993" s="47"/>
      <c r="X1993" s="46" t="str">
        <f>IFERROR(__xludf.DUMMYFUNCTION("if(T1993="""","""",if($S1993,""Not aligned w/ a specific learning goal."",T1993&amp;"": ""&amp;vlookup(to_text(T1993),'1.Learning-Goals'!$A$3:$B$100,2,FALSE)))"),"")</f>
        <v/>
      </c>
      <c r="Y1993" s="46" t="str">
        <f>IFERROR(__xludf.DUMMYFUNCTION("if(U1993="""","""",if($S1993,""Not aligned w/ a specific learning goal."",U1993&amp;"": ""&amp;vlookup(to_text(U1993),'1.Learning-Goals'!$A$3:$B$100,2,FALSE)))"),"")</f>
        <v/>
      </c>
      <c r="Z1993" s="46" t="str">
        <f>IFERROR(__xludf.DUMMYFUNCTION("if(V1993="""","""",if($S1993,""Not aligned w/ a specific learning goal."",V1993&amp;"": ""&amp;vlookup(to_text(V1993),'1.Learning-Goals'!$A$3:$B$100,2,FALSE)))"),"")</f>
        <v/>
      </c>
      <c r="AA1993" s="46" t="str">
        <f>IFERROR(__xludf.DUMMYFUNCTION("if(W1993="""","""",if($S1993,""Not aligned w/ a specific learning goal."",W1993&amp;"": ""&amp;vlookup(to_text(W1993),'1.Learning-Goals'!$A$3:$B$100,2,FALSE)))"),"")</f>
        <v/>
      </c>
      <c r="AB1993" s="48"/>
      <c r="AC1993" s="48"/>
      <c r="AD1993" s="48"/>
      <c r="AE1993" s="48"/>
      <c r="AF1993" s="48"/>
      <c r="AG1993" s="48"/>
      <c r="AH1993" s="48"/>
      <c r="AI1993" s="48"/>
    </row>
    <row r="1994" ht="15.75" customHeight="1">
      <c r="A1994" s="41"/>
      <c r="B1994" s="42" t="str">
        <f t="shared" si="1"/>
        <v/>
      </c>
      <c r="C1994" s="52"/>
      <c r="D1994" s="53"/>
      <c r="E1994" s="53"/>
      <c r="F1994" s="52"/>
      <c r="G1994" s="53"/>
      <c r="H1994" s="54"/>
      <c r="I1994" s="53"/>
      <c r="J1994" s="53"/>
      <c r="K1994" s="53"/>
      <c r="L1994" s="53"/>
      <c r="M1994" s="53"/>
      <c r="N1994" s="53"/>
      <c r="O1994" s="52"/>
      <c r="P1994" s="52"/>
      <c r="Q1994" s="52"/>
      <c r="R1994" s="46" t="str">
        <f>IFERROR(__xludf.DUMMYFUNCTION("if(isblank($A1994),"""",REGEXREPLACE($A1994,   "",?(\d),?"",  ""$1""&amp;""-""&amp;$H1994))"),"")</f>
        <v/>
      </c>
      <c r="S1994" s="47" t="b">
        <f t="shared" si="2"/>
        <v>0</v>
      </c>
      <c r="T1994" s="47" t="str">
        <f>IFERROR(__xludf.DUMMYFUNCTION("iferror(split(A1994,"","",TRUE,TRUE),"""")"),"")</f>
        <v/>
      </c>
      <c r="U1994" s="47"/>
      <c r="V1994" s="47"/>
      <c r="W1994" s="47"/>
      <c r="X1994" s="46" t="str">
        <f>IFERROR(__xludf.DUMMYFUNCTION("if(T1994="""","""",if($S1994,""Not aligned w/ a specific learning goal."",T1994&amp;"": ""&amp;vlookup(to_text(T1994),'1.Learning-Goals'!$A$3:$B$100,2,FALSE)))"),"")</f>
        <v/>
      </c>
      <c r="Y1994" s="46" t="str">
        <f>IFERROR(__xludf.DUMMYFUNCTION("if(U1994="""","""",if($S1994,""Not aligned w/ a specific learning goal."",U1994&amp;"": ""&amp;vlookup(to_text(U1994),'1.Learning-Goals'!$A$3:$B$100,2,FALSE)))"),"")</f>
        <v/>
      </c>
      <c r="Z1994" s="46" t="str">
        <f>IFERROR(__xludf.DUMMYFUNCTION("if(V1994="""","""",if($S1994,""Not aligned w/ a specific learning goal."",V1994&amp;"": ""&amp;vlookup(to_text(V1994),'1.Learning-Goals'!$A$3:$B$100,2,FALSE)))"),"")</f>
        <v/>
      </c>
      <c r="AA1994" s="46" t="str">
        <f>IFERROR(__xludf.DUMMYFUNCTION("if(W1994="""","""",if($S1994,""Not aligned w/ a specific learning goal."",W1994&amp;"": ""&amp;vlookup(to_text(W1994),'1.Learning-Goals'!$A$3:$B$100,2,FALSE)))"),"")</f>
        <v/>
      </c>
      <c r="AB1994" s="48"/>
      <c r="AC1994" s="48"/>
      <c r="AD1994" s="48"/>
      <c r="AE1994" s="48"/>
      <c r="AF1994" s="48"/>
      <c r="AG1994" s="48"/>
      <c r="AH1994" s="48"/>
      <c r="AI1994" s="48"/>
    </row>
    <row r="1995" ht="15.75" customHeight="1">
      <c r="A1995" s="41"/>
      <c r="B1995" s="42" t="str">
        <f t="shared" si="1"/>
        <v/>
      </c>
      <c r="C1995" s="52"/>
      <c r="D1995" s="53"/>
      <c r="E1995" s="53"/>
      <c r="F1995" s="52"/>
      <c r="G1995" s="53"/>
      <c r="H1995" s="54"/>
      <c r="I1995" s="53"/>
      <c r="J1995" s="53"/>
      <c r="K1995" s="53"/>
      <c r="L1995" s="53"/>
      <c r="M1995" s="53"/>
      <c r="N1995" s="53"/>
      <c r="O1995" s="52"/>
      <c r="P1995" s="52"/>
      <c r="Q1995" s="52"/>
      <c r="R1995" s="46" t="str">
        <f>IFERROR(__xludf.DUMMYFUNCTION("if(isblank($A1995),"""",REGEXREPLACE($A1995,   "",?(\d),?"",  ""$1""&amp;""-""&amp;$H1995))"),"")</f>
        <v/>
      </c>
      <c r="S1995" s="47" t="b">
        <f t="shared" si="2"/>
        <v>0</v>
      </c>
      <c r="T1995" s="47" t="str">
        <f>IFERROR(__xludf.DUMMYFUNCTION("iferror(split(A1995,"","",TRUE,TRUE),"""")"),"")</f>
        <v/>
      </c>
      <c r="U1995" s="47"/>
      <c r="V1995" s="47"/>
      <c r="W1995" s="47"/>
      <c r="X1995" s="46" t="str">
        <f>IFERROR(__xludf.DUMMYFUNCTION("if(T1995="""","""",if($S1995,""Not aligned w/ a specific learning goal."",T1995&amp;"": ""&amp;vlookup(to_text(T1995),'1.Learning-Goals'!$A$3:$B$100,2,FALSE)))"),"")</f>
        <v/>
      </c>
      <c r="Y1995" s="46" t="str">
        <f>IFERROR(__xludf.DUMMYFUNCTION("if(U1995="""","""",if($S1995,""Not aligned w/ a specific learning goal."",U1995&amp;"": ""&amp;vlookup(to_text(U1995),'1.Learning-Goals'!$A$3:$B$100,2,FALSE)))"),"")</f>
        <v/>
      </c>
      <c r="Z1995" s="46" t="str">
        <f>IFERROR(__xludf.DUMMYFUNCTION("if(V1995="""","""",if($S1995,""Not aligned w/ a specific learning goal."",V1995&amp;"": ""&amp;vlookup(to_text(V1995),'1.Learning-Goals'!$A$3:$B$100,2,FALSE)))"),"")</f>
        <v/>
      </c>
      <c r="AA1995" s="46" t="str">
        <f>IFERROR(__xludf.DUMMYFUNCTION("if(W1995="""","""",if($S1995,""Not aligned w/ a specific learning goal."",W1995&amp;"": ""&amp;vlookup(to_text(W1995),'1.Learning-Goals'!$A$3:$B$100,2,FALSE)))"),"")</f>
        <v/>
      </c>
      <c r="AB1995" s="48"/>
      <c r="AC1995" s="48"/>
      <c r="AD1995" s="48"/>
      <c r="AE1995" s="48"/>
      <c r="AF1995" s="48"/>
      <c r="AG1995" s="48"/>
      <c r="AH1995" s="48"/>
      <c r="AI1995" s="48"/>
    </row>
    <row r="1996" ht="15.75" customHeight="1">
      <c r="A1996" s="41"/>
      <c r="B1996" s="42" t="str">
        <f t="shared" si="1"/>
        <v/>
      </c>
      <c r="C1996" s="52"/>
      <c r="D1996" s="53"/>
      <c r="E1996" s="53"/>
      <c r="F1996" s="52"/>
      <c r="G1996" s="53"/>
      <c r="H1996" s="54"/>
      <c r="I1996" s="53"/>
      <c r="J1996" s="53"/>
      <c r="K1996" s="53"/>
      <c r="L1996" s="53"/>
      <c r="M1996" s="53"/>
      <c r="N1996" s="53"/>
      <c r="O1996" s="52"/>
      <c r="P1996" s="52"/>
      <c r="Q1996" s="52"/>
      <c r="R1996" s="46" t="str">
        <f>IFERROR(__xludf.DUMMYFUNCTION("if(isblank($A1996),"""",REGEXREPLACE($A1996,   "",?(\d),?"",  ""$1""&amp;""-""&amp;$H1996))"),"")</f>
        <v/>
      </c>
      <c r="S1996" s="47" t="b">
        <f t="shared" si="2"/>
        <v>0</v>
      </c>
      <c r="T1996" s="47" t="str">
        <f>IFERROR(__xludf.DUMMYFUNCTION("iferror(split(A1996,"","",TRUE,TRUE),"""")"),"")</f>
        <v/>
      </c>
      <c r="U1996" s="47"/>
      <c r="V1996" s="47"/>
      <c r="W1996" s="47"/>
      <c r="X1996" s="46" t="str">
        <f>IFERROR(__xludf.DUMMYFUNCTION("if(T1996="""","""",if($S1996,""Not aligned w/ a specific learning goal."",T1996&amp;"": ""&amp;vlookup(to_text(T1996),'1.Learning-Goals'!$A$3:$B$100,2,FALSE)))"),"")</f>
        <v/>
      </c>
      <c r="Y1996" s="46" t="str">
        <f>IFERROR(__xludf.DUMMYFUNCTION("if(U1996="""","""",if($S1996,""Not aligned w/ a specific learning goal."",U1996&amp;"": ""&amp;vlookup(to_text(U1996),'1.Learning-Goals'!$A$3:$B$100,2,FALSE)))"),"")</f>
        <v/>
      </c>
      <c r="Z1996" s="46" t="str">
        <f>IFERROR(__xludf.DUMMYFUNCTION("if(V1996="""","""",if($S1996,""Not aligned w/ a specific learning goal."",V1996&amp;"": ""&amp;vlookup(to_text(V1996),'1.Learning-Goals'!$A$3:$B$100,2,FALSE)))"),"")</f>
        <v/>
      </c>
      <c r="AA1996" s="46" t="str">
        <f>IFERROR(__xludf.DUMMYFUNCTION("if(W1996="""","""",if($S1996,""Not aligned w/ a specific learning goal."",W1996&amp;"": ""&amp;vlookup(to_text(W1996),'1.Learning-Goals'!$A$3:$B$100,2,FALSE)))"),"")</f>
        <v/>
      </c>
      <c r="AB1996" s="48"/>
      <c r="AC1996" s="48"/>
      <c r="AD1996" s="48"/>
      <c r="AE1996" s="48"/>
      <c r="AF1996" s="48"/>
      <c r="AG1996" s="48"/>
      <c r="AH1996" s="48"/>
      <c r="AI1996" s="48"/>
    </row>
    <row r="1997" ht="15.75" customHeight="1">
      <c r="A1997" s="41"/>
      <c r="B1997" s="42" t="str">
        <f t="shared" si="1"/>
        <v/>
      </c>
      <c r="C1997" s="52"/>
      <c r="D1997" s="53"/>
      <c r="E1997" s="53"/>
      <c r="F1997" s="52"/>
      <c r="G1997" s="53"/>
      <c r="H1997" s="54"/>
      <c r="I1997" s="53"/>
      <c r="J1997" s="53"/>
      <c r="K1997" s="53"/>
      <c r="L1997" s="53"/>
      <c r="M1997" s="53"/>
      <c r="N1997" s="53"/>
      <c r="O1997" s="52"/>
      <c r="P1997" s="52"/>
      <c r="Q1997" s="52"/>
      <c r="R1997" s="46" t="str">
        <f>IFERROR(__xludf.DUMMYFUNCTION("if(isblank($A1997),"""",REGEXREPLACE($A1997,   "",?(\d),?"",  ""$1""&amp;""-""&amp;$H1997))"),"")</f>
        <v/>
      </c>
      <c r="S1997" s="47" t="b">
        <f t="shared" si="2"/>
        <v>0</v>
      </c>
      <c r="T1997" s="47" t="str">
        <f>IFERROR(__xludf.DUMMYFUNCTION("iferror(split(A1997,"","",TRUE,TRUE),"""")"),"")</f>
        <v/>
      </c>
      <c r="U1997" s="47"/>
      <c r="V1997" s="47"/>
      <c r="W1997" s="47"/>
      <c r="X1997" s="46" t="str">
        <f>IFERROR(__xludf.DUMMYFUNCTION("if(T1997="""","""",if($S1997,""Not aligned w/ a specific learning goal."",T1997&amp;"": ""&amp;vlookup(to_text(T1997),'1.Learning-Goals'!$A$3:$B$100,2,FALSE)))"),"")</f>
        <v/>
      </c>
      <c r="Y1997" s="46" t="str">
        <f>IFERROR(__xludf.DUMMYFUNCTION("if(U1997="""","""",if($S1997,""Not aligned w/ a specific learning goal."",U1997&amp;"": ""&amp;vlookup(to_text(U1997),'1.Learning-Goals'!$A$3:$B$100,2,FALSE)))"),"")</f>
        <v/>
      </c>
      <c r="Z1997" s="46" t="str">
        <f>IFERROR(__xludf.DUMMYFUNCTION("if(V1997="""","""",if($S1997,""Not aligned w/ a specific learning goal."",V1997&amp;"": ""&amp;vlookup(to_text(V1997),'1.Learning-Goals'!$A$3:$B$100,2,FALSE)))"),"")</f>
        <v/>
      </c>
      <c r="AA1997" s="46" t="str">
        <f>IFERROR(__xludf.DUMMYFUNCTION("if(W1997="""","""",if($S1997,""Not aligned w/ a specific learning goal."",W1997&amp;"": ""&amp;vlookup(to_text(W1997),'1.Learning-Goals'!$A$3:$B$100,2,FALSE)))"),"")</f>
        <v/>
      </c>
      <c r="AB1997" s="48"/>
      <c r="AC1997" s="48"/>
      <c r="AD1997" s="48"/>
      <c r="AE1997" s="48"/>
      <c r="AF1997" s="48"/>
      <c r="AG1997" s="48"/>
      <c r="AH1997" s="48"/>
      <c r="AI1997" s="48"/>
    </row>
    <row r="1998" ht="15.75" customHeight="1">
      <c r="A1998" s="41"/>
      <c r="B1998" s="42" t="str">
        <f t="shared" si="1"/>
        <v/>
      </c>
      <c r="C1998" s="52"/>
      <c r="D1998" s="53"/>
      <c r="E1998" s="53"/>
      <c r="F1998" s="52"/>
      <c r="G1998" s="53"/>
      <c r="H1998" s="54"/>
      <c r="I1998" s="53"/>
      <c r="J1998" s="53"/>
      <c r="K1998" s="53"/>
      <c r="L1998" s="53"/>
      <c r="M1998" s="53"/>
      <c r="N1998" s="53"/>
      <c r="O1998" s="52"/>
      <c r="P1998" s="52"/>
      <c r="Q1998" s="52"/>
      <c r="R1998" s="46" t="str">
        <f>IFERROR(__xludf.DUMMYFUNCTION("if(isblank($A1998),"""",REGEXREPLACE($A1998,   "",?(\d),?"",  ""$1""&amp;""-""&amp;$H1998))"),"")</f>
        <v/>
      </c>
      <c r="S1998" s="47" t="b">
        <f t="shared" si="2"/>
        <v>0</v>
      </c>
      <c r="T1998" s="47" t="str">
        <f>IFERROR(__xludf.DUMMYFUNCTION("iferror(split(A1998,"","",TRUE,TRUE),"""")"),"")</f>
        <v/>
      </c>
      <c r="U1998" s="47"/>
      <c r="V1998" s="47"/>
      <c r="W1998" s="47"/>
      <c r="X1998" s="46" t="str">
        <f>IFERROR(__xludf.DUMMYFUNCTION("if(T1998="""","""",if($S1998,""Not aligned w/ a specific learning goal."",T1998&amp;"": ""&amp;vlookup(to_text(T1998),'1.Learning-Goals'!$A$3:$B$100,2,FALSE)))"),"")</f>
        <v/>
      </c>
      <c r="Y1998" s="46" t="str">
        <f>IFERROR(__xludf.DUMMYFUNCTION("if(U1998="""","""",if($S1998,""Not aligned w/ a specific learning goal."",U1998&amp;"": ""&amp;vlookup(to_text(U1998),'1.Learning-Goals'!$A$3:$B$100,2,FALSE)))"),"")</f>
        <v/>
      </c>
      <c r="Z1998" s="46" t="str">
        <f>IFERROR(__xludf.DUMMYFUNCTION("if(V1998="""","""",if($S1998,""Not aligned w/ a specific learning goal."",V1998&amp;"": ""&amp;vlookup(to_text(V1998),'1.Learning-Goals'!$A$3:$B$100,2,FALSE)))"),"")</f>
        <v/>
      </c>
      <c r="AA1998" s="46" t="str">
        <f>IFERROR(__xludf.DUMMYFUNCTION("if(W1998="""","""",if($S1998,""Not aligned w/ a specific learning goal."",W1998&amp;"": ""&amp;vlookup(to_text(W1998),'1.Learning-Goals'!$A$3:$B$100,2,FALSE)))"),"")</f>
        <v/>
      </c>
      <c r="AB1998" s="48"/>
      <c r="AC1998" s="48"/>
      <c r="AD1998" s="48"/>
      <c r="AE1998" s="48"/>
      <c r="AF1998" s="48"/>
      <c r="AG1998" s="48"/>
      <c r="AH1998" s="48"/>
      <c r="AI1998" s="48"/>
    </row>
    <row r="1999" ht="15.75" customHeight="1">
      <c r="A1999" s="41"/>
      <c r="B1999" s="42" t="str">
        <f t="shared" si="1"/>
        <v/>
      </c>
      <c r="C1999" s="52"/>
      <c r="D1999" s="53"/>
      <c r="E1999" s="53"/>
      <c r="F1999" s="52"/>
      <c r="G1999" s="53"/>
      <c r="H1999" s="54"/>
      <c r="I1999" s="53"/>
      <c r="J1999" s="53"/>
      <c r="K1999" s="53"/>
      <c r="L1999" s="53"/>
      <c r="M1999" s="53"/>
      <c r="N1999" s="53"/>
      <c r="O1999" s="52"/>
      <c r="P1999" s="52"/>
      <c r="Q1999" s="52"/>
      <c r="R1999" s="46" t="str">
        <f>IFERROR(__xludf.DUMMYFUNCTION("if(isblank($A1999),"""",REGEXREPLACE($A1999,   "",?(\d),?"",  ""$1""&amp;""-""&amp;$H1999))"),"")</f>
        <v/>
      </c>
      <c r="S1999" s="47" t="b">
        <f t="shared" si="2"/>
        <v>0</v>
      </c>
      <c r="T1999" s="47" t="str">
        <f>IFERROR(__xludf.DUMMYFUNCTION("iferror(split(A1999,"","",TRUE,TRUE),"""")"),"")</f>
        <v/>
      </c>
      <c r="U1999" s="47"/>
      <c r="V1999" s="47"/>
      <c r="W1999" s="47"/>
      <c r="X1999" s="46" t="str">
        <f>IFERROR(__xludf.DUMMYFUNCTION("if(T1999="""","""",if($S1999,""Not aligned w/ a specific learning goal."",T1999&amp;"": ""&amp;vlookup(to_text(T1999),'1.Learning-Goals'!$A$3:$B$100,2,FALSE)))"),"")</f>
        <v/>
      </c>
      <c r="Y1999" s="46" t="str">
        <f>IFERROR(__xludf.DUMMYFUNCTION("if(U1999="""","""",if($S1999,""Not aligned w/ a specific learning goal."",U1999&amp;"": ""&amp;vlookup(to_text(U1999),'1.Learning-Goals'!$A$3:$B$100,2,FALSE)))"),"")</f>
        <v/>
      </c>
      <c r="Z1999" s="46" t="str">
        <f>IFERROR(__xludf.DUMMYFUNCTION("if(V1999="""","""",if($S1999,""Not aligned w/ a specific learning goal."",V1999&amp;"": ""&amp;vlookup(to_text(V1999),'1.Learning-Goals'!$A$3:$B$100,2,FALSE)))"),"")</f>
        <v/>
      </c>
      <c r="AA1999" s="46" t="str">
        <f>IFERROR(__xludf.DUMMYFUNCTION("if(W1999="""","""",if($S1999,""Not aligned w/ a specific learning goal."",W1999&amp;"": ""&amp;vlookup(to_text(W1999),'1.Learning-Goals'!$A$3:$B$100,2,FALSE)))"),"")</f>
        <v/>
      </c>
      <c r="AB1999" s="48"/>
      <c r="AC1999" s="48"/>
      <c r="AD1999" s="48"/>
      <c r="AE1999" s="48"/>
      <c r="AF1999" s="48"/>
      <c r="AG1999" s="48"/>
      <c r="AH1999" s="48"/>
      <c r="AI1999" s="48"/>
    </row>
    <row r="2000" ht="15.75" customHeight="1">
      <c r="A2000" s="41"/>
      <c r="B2000" s="42" t="str">
        <f t="shared" si="1"/>
        <v/>
      </c>
      <c r="C2000" s="52"/>
      <c r="D2000" s="53"/>
      <c r="E2000" s="53"/>
      <c r="F2000" s="52"/>
      <c r="G2000" s="53"/>
      <c r="H2000" s="54"/>
      <c r="I2000" s="53"/>
      <c r="J2000" s="53"/>
      <c r="K2000" s="53"/>
      <c r="L2000" s="53"/>
      <c r="M2000" s="53"/>
      <c r="N2000" s="53"/>
      <c r="O2000" s="52"/>
      <c r="P2000" s="52"/>
      <c r="Q2000" s="52"/>
      <c r="R2000" s="46" t="str">
        <f>IFERROR(__xludf.DUMMYFUNCTION("if(isblank($A2000),"""",REGEXREPLACE($A2000,   "",?(\d),?"",  ""$1""&amp;""-""&amp;$H2000))"),"")</f>
        <v/>
      </c>
      <c r="S2000" s="47" t="b">
        <f t="shared" si="2"/>
        <v>0</v>
      </c>
      <c r="T2000" s="47" t="str">
        <f>IFERROR(__xludf.DUMMYFUNCTION("iferror(split(A2000,"","",TRUE,TRUE),"""")"),"")</f>
        <v/>
      </c>
      <c r="U2000" s="47"/>
      <c r="V2000" s="47"/>
      <c r="W2000" s="47"/>
      <c r="X2000" s="46" t="str">
        <f>IFERROR(__xludf.DUMMYFUNCTION("if(T2000="""","""",if($S2000,""Not aligned w/ a specific learning goal."",T2000&amp;"": ""&amp;vlookup(to_text(T2000),'1.Learning-Goals'!$A$3:$B$100,2,FALSE)))"),"")</f>
        <v/>
      </c>
      <c r="Y2000" s="46" t="str">
        <f>IFERROR(__xludf.DUMMYFUNCTION("if(U2000="""","""",if($S2000,""Not aligned w/ a specific learning goal."",U2000&amp;"": ""&amp;vlookup(to_text(U2000),'1.Learning-Goals'!$A$3:$B$100,2,FALSE)))"),"")</f>
        <v/>
      </c>
      <c r="Z2000" s="46" t="str">
        <f>IFERROR(__xludf.DUMMYFUNCTION("if(V2000="""","""",if($S2000,""Not aligned w/ a specific learning goal."",V2000&amp;"": ""&amp;vlookup(to_text(V2000),'1.Learning-Goals'!$A$3:$B$100,2,FALSE)))"),"")</f>
        <v/>
      </c>
      <c r="AA2000" s="46" t="str">
        <f>IFERROR(__xludf.DUMMYFUNCTION("if(W2000="""","""",if($S2000,""Not aligned w/ a specific learning goal."",W2000&amp;"": ""&amp;vlookup(to_text(W2000),'1.Learning-Goals'!$A$3:$B$100,2,FALSE)))"),"")</f>
        <v/>
      </c>
      <c r="AB2000" s="48"/>
      <c r="AC2000" s="48"/>
      <c r="AD2000" s="48"/>
      <c r="AE2000" s="48"/>
      <c r="AF2000" s="48"/>
      <c r="AG2000" s="48"/>
      <c r="AH2000" s="48"/>
      <c r="AI2000" s="48"/>
    </row>
    <row r="2001" ht="15.75" customHeight="1">
      <c r="A2001" s="41"/>
      <c r="B2001" s="42" t="str">
        <f t="shared" si="1"/>
        <v/>
      </c>
      <c r="C2001" s="52"/>
      <c r="D2001" s="53"/>
      <c r="E2001" s="53"/>
      <c r="F2001" s="52"/>
      <c r="G2001" s="53"/>
      <c r="H2001" s="54"/>
      <c r="I2001" s="53"/>
      <c r="J2001" s="53"/>
      <c r="K2001" s="53"/>
      <c r="L2001" s="53"/>
      <c r="M2001" s="53"/>
      <c r="N2001" s="53"/>
      <c r="O2001" s="52"/>
      <c r="P2001" s="52"/>
      <c r="Q2001" s="52"/>
      <c r="R2001" s="46" t="str">
        <f>IFERROR(__xludf.DUMMYFUNCTION("if(isblank($A2001),"""",REGEXREPLACE($A2001,   "",?(\d),?"",  ""$1""&amp;""-""&amp;$H2001))"),"")</f>
        <v/>
      </c>
      <c r="S2001" s="47" t="b">
        <f t="shared" si="2"/>
        <v>0</v>
      </c>
      <c r="T2001" s="47" t="str">
        <f>IFERROR(__xludf.DUMMYFUNCTION("iferror(split(A2001,"","",TRUE,TRUE),"""")"),"")</f>
        <v/>
      </c>
      <c r="U2001" s="47"/>
      <c r="V2001" s="47"/>
      <c r="W2001" s="47"/>
      <c r="X2001" s="46" t="str">
        <f>IFERROR(__xludf.DUMMYFUNCTION("if(T2001="""","""",if($S2001,""Not aligned w/ a specific learning goal."",T2001&amp;"": ""&amp;vlookup(to_text(T2001),'1.Learning-Goals'!$A$3:$B$100,2,FALSE)))"),"")</f>
        <v/>
      </c>
      <c r="Y2001" s="46" t="str">
        <f>IFERROR(__xludf.DUMMYFUNCTION("if(U2001="""","""",if($S2001,""Not aligned w/ a specific learning goal."",U2001&amp;"": ""&amp;vlookup(to_text(U2001),'1.Learning-Goals'!$A$3:$B$100,2,FALSE)))"),"")</f>
        <v/>
      </c>
      <c r="Z2001" s="46" t="str">
        <f>IFERROR(__xludf.DUMMYFUNCTION("if(V2001="""","""",if($S2001,""Not aligned w/ a specific learning goal."",V2001&amp;"": ""&amp;vlookup(to_text(V2001),'1.Learning-Goals'!$A$3:$B$100,2,FALSE)))"),"")</f>
        <v/>
      </c>
      <c r="AA2001" s="46" t="str">
        <f>IFERROR(__xludf.DUMMYFUNCTION("if(W2001="""","""",if($S2001,""Not aligned w/ a specific learning goal."",W2001&amp;"": ""&amp;vlookup(to_text(W2001),'1.Learning-Goals'!$A$3:$B$100,2,FALSE)))"),"")</f>
        <v/>
      </c>
      <c r="AB2001" s="48"/>
      <c r="AC2001" s="48"/>
      <c r="AD2001" s="48"/>
      <c r="AE2001" s="48"/>
      <c r="AF2001" s="48"/>
      <c r="AG2001" s="48"/>
      <c r="AH2001" s="48"/>
      <c r="AI2001" s="48"/>
    </row>
    <row r="2002" ht="15.75" customHeight="1">
      <c r="A2002" s="41"/>
      <c r="B2002" s="42" t="str">
        <f t="shared" si="1"/>
        <v/>
      </c>
      <c r="C2002" s="52"/>
      <c r="D2002" s="53"/>
      <c r="E2002" s="53"/>
      <c r="F2002" s="52"/>
      <c r="G2002" s="53"/>
      <c r="H2002" s="54"/>
      <c r="I2002" s="53"/>
      <c r="J2002" s="53"/>
      <c r="K2002" s="53"/>
      <c r="L2002" s="53"/>
      <c r="M2002" s="53"/>
      <c r="N2002" s="53"/>
      <c r="O2002" s="52"/>
      <c r="P2002" s="52"/>
      <c r="Q2002" s="52"/>
      <c r="R2002" s="46" t="str">
        <f>IFERROR(__xludf.DUMMYFUNCTION("if(isblank($A2002),"""",REGEXREPLACE($A2002,   "",?(\d),?"",  ""$1""&amp;""-""&amp;$H2002))"),"")</f>
        <v/>
      </c>
      <c r="S2002" s="47" t="b">
        <f t="shared" si="2"/>
        <v>0</v>
      </c>
      <c r="T2002" s="47" t="str">
        <f>IFERROR(__xludf.DUMMYFUNCTION("iferror(split(A2002,"","",TRUE,TRUE),"""")"),"")</f>
        <v/>
      </c>
      <c r="U2002" s="47"/>
      <c r="V2002" s="47"/>
      <c r="W2002" s="47"/>
      <c r="X2002" s="46" t="str">
        <f>IFERROR(__xludf.DUMMYFUNCTION("if(T2002="""","""",if($S2002,""Not aligned w/ a specific learning goal."",T2002&amp;"": ""&amp;vlookup(to_text(T2002),'1.Learning-Goals'!$A$3:$B$100,2,FALSE)))"),"")</f>
        <v/>
      </c>
      <c r="Y2002" s="46" t="str">
        <f>IFERROR(__xludf.DUMMYFUNCTION("if(U2002="""","""",if($S2002,""Not aligned w/ a specific learning goal."",U2002&amp;"": ""&amp;vlookup(to_text(U2002),'1.Learning-Goals'!$A$3:$B$100,2,FALSE)))"),"")</f>
        <v/>
      </c>
      <c r="Z2002" s="46" t="str">
        <f>IFERROR(__xludf.DUMMYFUNCTION("if(V2002="""","""",if($S2002,""Not aligned w/ a specific learning goal."",V2002&amp;"": ""&amp;vlookup(to_text(V2002),'1.Learning-Goals'!$A$3:$B$100,2,FALSE)))"),"")</f>
        <v/>
      </c>
      <c r="AA2002" s="46" t="str">
        <f>IFERROR(__xludf.DUMMYFUNCTION("if(W2002="""","""",if($S2002,""Not aligned w/ a specific learning goal."",W2002&amp;"": ""&amp;vlookup(to_text(W2002),'1.Learning-Goals'!$A$3:$B$100,2,FALSE)))"),"")</f>
        <v/>
      </c>
      <c r="AB2002" s="48"/>
      <c r="AC2002" s="48"/>
      <c r="AD2002" s="48"/>
      <c r="AE2002" s="48"/>
      <c r="AF2002" s="48"/>
      <c r="AG2002" s="48"/>
      <c r="AH2002" s="48"/>
      <c r="AI2002" s="48"/>
    </row>
    <row r="2003" ht="15.75" customHeight="1">
      <c r="A2003" s="41"/>
      <c r="B2003" s="42" t="str">
        <f t="shared" si="1"/>
        <v/>
      </c>
      <c r="C2003" s="52"/>
      <c r="D2003" s="53"/>
      <c r="E2003" s="53"/>
      <c r="F2003" s="52"/>
      <c r="G2003" s="53"/>
      <c r="H2003" s="54"/>
      <c r="I2003" s="53"/>
      <c r="J2003" s="53"/>
      <c r="K2003" s="53"/>
      <c r="L2003" s="53"/>
      <c r="M2003" s="53"/>
      <c r="N2003" s="53"/>
      <c r="O2003" s="52"/>
      <c r="P2003" s="52"/>
      <c r="Q2003" s="52"/>
      <c r="R2003" s="46" t="str">
        <f>IFERROR(__xludf.DUMMYFUNCTION("if(isblank($A2003),"""",REGEXREPLACE($A2003,   "",?(\d),?"",  ""$1""&amp;""-""&amp;$H2003))"),"")</f>
        <v/>
      </c>
      <c r="S2003" s="47" t="b">
        <f t="shared" si="2"/>
        <v>0</v>
      </c>
      <c r="T2003" s="47" t="str">
        <f>IFERROR(__xludf.DUMMYFUNCTION("iferror(split(A2003,"","",TRUE,TRUE),"""")"),"")</f>
        <v/>
      </c>
      <c r="U2003" s="47"/>
      <c r="V2003" s="47"/>
      <c r="W2003" s="47"/>
      <c r="X2003" s="46" t="str">
        <f>IFERROR(__xludf.DUMMYFUNCTION("if(T2003="""","""",if($S2003,""Not aligned w/ a specific learning goal."",T2003&amp;"": ""&amp;vlookup(to_text(T2003),'1.Learning-Goals'!$A$3:$B$100,2,FALSE)))"),"")</f>
        <v/>
      </c>
      <c r="Y2003" s="46" t="str">
        <f>IFERROR(__xludf.DUMMYFUNCTION("if(U2003="""","""",if($S2003,""Not aligned w/ a specific learning goal."",U2003&amp;"": ""&amp;vlookup(to_text(U2003),'1.Learning-Goals'!$A$3:$B$100,2,FALSE)))"),"")</f>
        <v/>
      </c>
      <c r="Z2003" s="46" t="str">
        <f>IFERROR(__xludf.DUMMYFUNCTION("if(V2003="""","""",if($S2003,""Not aligned w/ a specific learning goal."",V2003&amp;"": ""&amp;vlookup(to_text(V2003),'1.Learning-Goals'!$A$3:$B$100,2,FALSE)))"),"")</f>
        <v/>
      </c>
      <c r="AA2003" s="46" t="str">
        <f>IFERROR(__xludf.DUMMYFUNCTION("if(W2003="""","""",if($S2003,""Not aligned w/ a specific learning goal."",W2003&amp;"": ""&amp;vlookup(to_text(W2003),'1.Learning-Goals'!$A$3:$B$100,2,FALSE)))"),"")</f>
        <v/>
      </c>
      <c r="AB2003" s="48"/>
      <c r="AC2003" s="48"/>
      <c r="AD2003" s="48"/>
      <c r="AE2003" s="48"/>
      <c r="AF2003" s="48"/>
      <c r="AG2003" s="48"/>
      <c r="AH2003" s="48"/>
      <c r="AI2003" s="48"/>
    </row>
    <row r="2004" ht="15.75" customHeight="1">
      <c r="A2004" s="41"/>
      <c r="B2004" s="42" t="str">
        <f t="shared" si="1"/>
        <v/>
      </c>
      <c r="C2004" s="52"/>
      <c r="D2004" s="53"/>
      <c r="E2004" s="53"/>
      <c r="F2004" s="52"/>
      <c r="G2004" s="53"/>
      <c r="H2004" s="54"/>
      <c r="I2004" s="53"/>
      <c r="J2004" s="53"/>
      <c r="K2004" s="53"/>
      <c r="L2004" s="53"/>
      <c r="M2004" s="53"/>
      <c r="N2004" s="53"/>
      <c r="O2004" s="52"/>
      <c r="P2004" s="52"/>
      <c r="Q2004" s="52"/>
      <c r="R2004" s="46" t="str">
        <f>IFERROR(__xludf.DUMMYFUNCTION("if(isblank($A2004),"""",REGEXREPLACE($A2004,   "",?(\d),?"",  ""$1""&amp;""-""&amp;$H2004))"),"")</f>
        <v/>
      </c>
      <c r="S2004" s="47" t="b">
        <f t="shared" si="2"/>
        <v>0</v>
      </c>
      <c r="T2004" s="47" t="str">
        <f>IFERROR(__xludf.DUMMYFUNCTION("iferror(split(A2004,"","",TRUE,TRUE),"""")"),"")</f>
        <v/>
      </c>
      <c r="U2004" s="47"/>
      <c r="V2004" s="47"/>
      <c r="W2004" s="47"/>
      <c r="X2004" s="46" t="str">
        <f>IFERROR(__xludf.DUMMYFUNCTION("if(T2004="""","""",if($S2004,""Not aligned w/ a specific learning goal."",T2004&amp;"": ""&amp;vlookup(to_text(T2004),'1.Learning-Goals'!$A$3:$B$100,2,FALSE)))"),"")</f>
        <v/>
      </c>
      <c r="Y2004" s="46" t="str">
        <f>IFERROR(__xludf.DUMMYFUNCTION("if(U2004="""","""",if($S2004,""Not aligned w/ a specific learning goal."",U2004&amp;"": ""&amp;vlookup(to_text(U2004),'1.Learning-Goals'!$A$3:$B$100,2,FALSE)))"),"")</f>
        <v/>
      </c>
      <c r="Z2004" s="46" t="str">
        <f>IFERROR(__xludf.DUMMYFUNCTION("if(V2004="""","""",if($S2004,""Not aligned w/ a specific learning goal."",V2004&amp;"": ""&amp;vlookup(to_text(V2004),'1.Learning-Goals'!$A$3:$B$100,2,FALSE)))"),"")</f>
        <v/>
      </c>
      <c r="AA2004" s="46" t="str">
        <f>IFERROR(__xludf.DUMMYFUNCTION("if(W2004="""","""",if($S2004,""Not aligned w/ a specific learning goal."",W2004&amp;"": ""&amp;vlookup(to_text(W2004),'1.Learning-Goals'!$A$3:$B$100,2,FALSE)))"),"")</f>
        <v/>
      </c>
      <c r="AB2004" s="48"/>
      <c r="AC2004" s="48"/>
      <c r="AD2004" s="48"/>
      <c r="AE2004" s="48"/>
      <c r="AF2004" s="48"/>
      <c r="AG2004" s="48"/>
      <c r="AH2004" s="48"/>
      <c r="AI2004" s="48"/>
    </row>
    <row r="2005" ht="15.75" customHeight="1">
      <c r="A2005" s="41"/>
      <c r="B2005" s="42" t="str">
        <f t="shared" si="1"/>
        <v/>
      </c>
      <c r="C2005" s="52"/>
      <c r="D2005" s="53"/>
      <c r="E2005" s="53"/>
      <c r="F2005" s="52"/>
      <c r="G2005" s="53"/>
      <c r="H2005" s="54"/>
      <c r="I2005" s="53"/>
      <c r="J2005" s="53"/>
      <c r="K2005" s="53"/>
      <c r="L2005" s="53"/>
      <c r="M2005" s="53"/>
      <c r="N2005" s="53"/>
      <c r="O2005" s="52"/>
      <c r="P2005" s="52"/>
      <c r="Q2005" s="52"/>
      <c r="R2005" s="46" t="str">
        <f>IFERROR(__xludf.DUMMYFUNCTION("if(isblank($A2005),"""",REGEXREPLACE($A2005,   "",?(\d),?"",  ""$1""&amp;""-""&amp;$H2005))"),"")</f>
        <v/>
      </c>
      <c r="S2005" s="47" t="b">
        <f t="shared" si="2"/>
        <v>0</v>
      </c>
      <c r="T2005" s="47" t="str">
        <f>IFERROR(__xludf.DUMMYFUNCTION("iferror(split(A2005,"","",TRUE,TRUE),"""")"),"")</f>
        <v/>
      </c>
      <c r="U2005" s="47"/>
      <c r="V2005" s="47"/>
      <c r="W2005" s="47"/>
      <c r="X2005" s="46" t="str">
        <f>IFERROR(__xludf.DUMMYFUNCTION("if(T2005="""","""",if($S2005,""Not aligned w/ a specific learning goal."",T2005&amp;"": ""&amp;vlookup(to_text(T2005),'1.Learning-Goals'!$A$3:$B$100,2,FALSE)))"),"")</f>
        <v/>
      </c>
      <c r="Y2005" s="46" t="str">
        <f>IFERROR(__xludf.DUMMYFUNCTION("if(U2005="""","""",if($S2005,""Not aligned w/ a specific learning goal."",U2005&amp;"": ""&amp;vlookup(to_text(U2005),'1.Learning-Goals'!$A$3:$B$100,2,FALSE)))"),"")</f>
        <v/>
      </c>
      <c r="Z2005" s="46" t="str">
        <f>IFERROR(__xludf.DUMMYFUNCTION("if(V2005="""","""",if($S2005,""Not aligned w/ a specific learning goal."",V2005&amp;"": ""&amp;vlookup(to_text(V2005),'1.Learning-Goals'!$A$3:$B$100,2,FALSE)))"),"")</f>
        <v/>
      </c>
      <c r="AA2005" s="46" t="str">
        <f>IFERROR(__xludf.DUMMYFUNCTION("if(W2005="""","""",if($S2005,""Not aligned w/ a specific learning goal."",W2005&amp;"": ""&amp;vlookup(to_text(W2005),'1.Learning-Goals'!$A$3:$B$100,2,FALSE)))"),"")</f>
        <v/>
      </c>
      <c r="AB2005" s="48"/>
      <c r="AC2005" s="48"/>
      <c r="AD2005" s="48"/>
      <c r="AE2005" s="48"/>
      <c r="AF2005" s="48"/>
      <c r="AG2005" s="48"/>
      <c r="AH2005" s="48"/>
      <c r="AI2005" s="48"/>
    </row>
    <row r="2006" ht="15.75" customHeight="1">
      <c r="A2006" s="41"/>
      <c r="B2006" s="42" t="str">
        <f t="shared" si="1"/>
        <v/>
      </c>
      <c r="C2006" s="52"/>
      <c r="D2006" s="53"/>
      <c r="E2006" s="53"/>
      <c r="F2006" s="52"/>
      <c r="G2006" s="53"/>
      <c r="H2006" s="54"/>
      <c r="I2006" s="53"/>
      <c r="J2006" s="53"/>
      <c r="K2006" s="53"/>
      <c r="L2006" s="53"/>
      <c r="M2006" s="53"/>
      <c r="N2006" s="53"/>
      <c r="O2006" s="52"/>
      <c r="P2006" s="52"/>
      <c r="Q2006" s="52"/>
      <c r="R2006" s="46" t="str">
        <f>IFERROR(__xludf.DUMMYFUNCTION("if(isblank($A2006),"""",REGEXREPLACE($A2006,   "",?(\d),?"",  ""$1""&amp;""-""&amp;$H2006))"),"")</f>
        <v/>
      </c>
      <c r="S2006" s="47" t="b">
        <f t="shared" si="2"/>
        <v>0</v>
      </c>
      <c r="T2006" s="47" t="str">
        <f>IFERROR(__xludf.DUMMYFUNCTION("iferror(split(A2006,"","",TRUE,TRUE),"""")"),"")</f>
        <v/>
      </c>
      <c r="U2006" s="47"/>
      <c r="V2006" s="47"/>
      <c r="W2006" s="47"/>
      <c r="X2006" s="46" t="str">
        <f>IFERROR(__xludf.DUMMYFUNCTION("if(T2006="""","""",if($S2006,""Not aligned w/ a specific learning goal."",T2006&amp;"": ""&amp;vlookup(to_text(T2006),'1.Learning-Goals'!$A$3:$B$100,2,FALSE)))"),"")</f>
        <v/>
      </c>
      <c r="Y2006" s="46" t="str">
        <f>IFERROR(__xludf.DUMMYFUNCTION("if(U2006="""","""",if($S2006,""Not aligned w/ a specific learning goal."",U2006&amp;"": ""&amp;vlookup(to_text(U2006),'1.Learning-Goals'!$A$3:$B$100,2,FALSE)))"),"")</f>
        <v/>
      </c>
      <c r="Z2006" s="46" t="str">
        <f>IFERROR(__xludf.DUMMYFUNCTION("if(V2006="""","""",if($S2006,""Not aligned w/ a specific learning goal."",V2006&amp;"": ""&amp;vlookup(to_text(V2006),'1.Learning-Goals'!$A$3:$B$100,2,FALSE)))"),"")</f>
        <v/>
      </c>
      <c r="AA2006" s="46" t="str">
        <f>IFERROR(__xludf.DUMMYFUNCTION("if(W2006="""","""",if($S2006,""Not aligned w/ a specific learning goal."",W2006&amp;"": ""&amp;vlookup(to_text(W2006),'1.Learning-Goals'!$A$3:$B$100,2,FALSE)))"),"")</f>
        <v/>
      </c>
      <c r="AB2006" s="48"/>
      <c r="AC2006" s="48"/>
      <c r="AD2006" s="48"/>
      <c r="AE2006" s="48"/>
      <c r="AF2006" s="48"/>
      <c r="AG2006" s="48"/>
      <c r="AH2006" s="48"/>
      <c r="AI2006" s="48"/>
    </row>
    <row r="2007" ht="15.75" customHeight="1">
      <c r="A2007" s="41"/>
      <c r="B2007" s="42" t="str">
        <f t="shared" si="1"/>
        <v/>
      </c>
      <c r="C2007" s="52"/>
      <c r="D2007" s="53"/>
      <c r="E2007" s="53"/>
      <c r="F2007" s="52"/>
      <c r="G2007" s="53"/>
      <c r="H2007" s="54"/>
      <c r="I2007" s="53"/>
      <c r="J2007" s="53"/>
      <c r="K2007" s="53"/>
      <c r="L2007" s="53"/>
      <c r="M2007" s="53"/>
      <c r="N2007" s="53"/>
      <c r="O2007" s="52"/>
      <c r="P2007" s="52"/>
      <c r="Q2007" s="52"/>
      <c r="R2007" s="46" t="str">
        <f>IFERROR(__xludf.DUMMYFUNCTION("if(isblank($A2007),"""",REGEXREPLACE($A2007,   "",?(\d),?"",  ""$1""&amp;""-""&amp;$H2007))"),"")</f>
        <v/>
      </c>
      <c r="S2007" s="47" t="b">
        <f t="shared" si="2"/>
        <v>0</v>
      </c>
      <c r="T2007" s="47" t="str">
        <f>IFERROR(__xludf.DUMMYFUNCTION("iferror(split(A2007,"","",TRUE,TRUE),"""")"),"")</f>
        <v/>
      </c>
      <c r="U2007" s="47"/>
      <c r="V2007" s="47"/>
      <c r="W2007" s="47"/>
      <c r="X2007" s="46" t="str">
        <f>IFERROR(__xludf.DUMMYFUNCTION("if(T2007="""","""",if($S2007,""Not aligned w/ a specific learning goal."",T2007&amp;"": ""&amp;vlookup(to_text(T2007),'1.Learning-Goals'!$A$3:$B$100,2,FALSE)))"),"")</f>
        <v/>
      </c>
      <c r="Y2007" s="46" t="str">
        <f>IFERROR(__xludf.DUMMYFUNCTION("if(U2007="""","""",if($S2007,""Not aligned w/ a specific learning goal."",U2007&amp;"": ""&amp;vlookup(to_text(U2007),'1.Learning-Goals'!$A$3:$B$100,2,FALSE)))"),"")</f>
        <v/>
      </c>
      <c r="Z2007" s="46" t="str">
        <f>IFERROR(__xludf.DUMMYFUNCTION("if(V2007="""","""",if($S2007,""Not aligned w/ a specific learning goal."",V2007&amp;"": ""&amp;vlookup(to_text(V2007),'1.Learning-Goals'!$A$3:$B$100,2,FALSE)))"),"")</f>
        <v/>
      </c>
      <c r="AA2007" s="46" t="str">
        <f>IFERROR(__xludf.DUMMYFUNCTION("if(W2007="""","""",if($S2007,""Not aligned w/ a specific learning goal."",W2007&amp;"": ""&amp;vlookup(to_text(W2007),'1.Learning-Goals'!$A$3:$B$100,2,FALSE)))"),"")</f>
        <v/>
      </c>
      <c r="AB2007" s="48"/>
      <c r="AC2007" s="48"/>
      <c r="AD2007" s="48"/>
      <c r="AE2007" s="48"/>
      <c r="AF2007" s="48"/>
      <c r="AG2007" s="48"/>
      <c r="AH2007" s="48"/>
      <c r="AI2007" s="48"/>
    </row>
    <row r="2008" ht="15.75" customHeight="1">
      <c r="A2008" s="41"/>
      <c r="B2008" s="42" t="str">
        <f t="shared" si="1"/>
        <v/>
      </c>
      <c r="C2008" s="52"/>
      <c r="D2008" s="53"/>
      <c r="E2008" s="53"/>
      <c r="F2008" s="52"/>
      <c r="G2008" s="53"/>
      <c r="H2008" s="54"/>
      <c r="I2008" s="53"/>
      <c r="J2008" s="53"/>
      <c r="K2008" s="53"/>
      <c r="L2008" s="53"/>
      <c r="M2008" s="53"/>
      <c r="N2008" s="53"/>
      <c r="O2008" s="52"/>
      <c r="P2008" s="52"/>
      <c r="Q2008" s="52"/>
      <c r="R2008" s="46" t="str">
        <f>IFERROR(__xludf.DUMMYFUNCTION("if(isblank($A2008),"""",REGEXREPLACE($A2008,   "",?(\d),?"",  ""$1""&amp;""-""&amp;$H2008))"),"")</f>
        <v/>
      </c>
      <c r="S2008" s="47" t="b">
        <f t="shared" si="2"/>
        <v>0</v>
      </c>
      <c r="T2008" s="47" t="str">
        <f>IFERROR(__xludf.DUMMYFUNCTION("iferror(split(A2008,"","",TRUE,TRUE),"""")"),"")</f>
        <v/>
      </c>
      <c r="U2008" s="47"/>
      <c r="V2008" s="47"/>
      <c r="W2008" s="47"/>
      <c r="X2008" s="46" t="str">
        <f>IFERROR(__xludf.DUMMYFUNCTION("if(T2008="""","""",if($S2008,""Not aligned w/ a specific learning goal."",T2008&amp;"": ""&amp;vlookup(to_text(T2008),'1.Learning-Goals'!$A$3:$B$100,2,FALSE)))"),"")</f>
        <v/>
      </c>
      <c r="Y2008" s="46" t="str">
        <f>IFERROR(__xludf.DUMMYFUNCTION("if(U2008="""","""",if($S2008,""Not aligned w/ a specific learning goal."",U2008&amp;"": ""&amp;vlookup(to_text(U2008),'1.Learning-Goals'!$A$3:$B$100,2,FALSE)))"),"")</f>
        <v/>
      </c>
      <c r="Z2008" s="46" t="str">
        <f>IFERROR(__xludf.DUMMYFUNCTION("if(V2008="""","""",if($S2008,""Not aligned w/ a specific learning goal."",V2008&amp;"": ""&amp;vlookup(to_text(V2008),'1.Learning-Goals'!$A$3:$B$100,2,FALSE)))"),"")</f>
        <v/>
      </c>
      <c r="AA2008" s="46" t="str">
        <f>IFERROR(__xludf.DUMMYFUNCTION("if(W2008="""","""",if($S2008,""Not aligned w/ a specific learning goal."",W2008&amp;"": ""&amp;vlookup(to_text(W2008),'1.Learning-Goals'!$A$3:$B$100,2,FALSE)))"),"")</f>
        <v/>
      </c>
      <c r="AB2008" s="48"/>
      <c r="AC2008" s="48"/>
      <c r="AD2008" s="48"/>
      <c r="AE2008" s="48"/>
      <c r="AF2008" s="48"/>
      <c r="AG2008" s="48"/>
      <c r="AH2008" s="48"/>
      <c r="AI2008" s="48"/>
    </row>
    <row r="2009" ht="15.75" customHeight="1">
      <c r="A2009" s="41"/>
      <c r="B2009" s="42" t="str">
        <f t="shared" si="1"/>
        <v/>
      </c>
      <c r="C2009" s="52"/>
      <c r="D2009" s="53"/>
      <c r="E2009" s="53"/>
      <c r="F2009" s="52"/>
      <c r="G2009" s="53"/>
      <c r="H2009" s="54"/>
      <c r="I2009" s="53"/>
      <c r="J2009" s="53"/>
      <c r="K2009" s="53"/>
      <c r="L2009" s="53"/>
      <c r="M2009" s="53"/>
      <c r="N2009" s="53"/>
      <c r="O2009" s="52"/>
      <c r="P2009" s="52"/>
      <c r="Q2009" s="52"/>
      <c r="R2009" s="46" t="str">
        <f>IFERROR(__xludf.DUMMYFUNCTION("if(isblank($A2009),"""",REGEXREPLACE($A2009,   "",?(\d),?"",  ""$1""&amp;""-""&amp;$H2009))"),"")</f>
        <v/>
      </c>
      <c r="S2009" s="47" t="b">
        <f t="shared" si="2"/>
        <v>0</v>
      </c>
      <c r="T2009" s="47" t="str">
        <f>IFERROR(__xludf.DUMMYFUNCTION("iferror(split(A2009,"","",TRUE,TRUE),"""")"),"")</f>
        <v/>
      </c>
      <c r="U2009" s="47"/>
      <c r="V2009" s="47"/>
      <c r="W2009" s="47"/>
      <c r="X2009" s="46" t="str">
        <f>IFERROR(__xludf.DUMMYFUNCTION("if(T2009="""","""",if($S2009,""Not aligned w/ a specific learning goal."",T2009&amp;"": ""&amp;vlookup(to_text(T2009),'1.Learning-Goals'!$A$3:$B$100,2,FALSE)))"),"")</f>
        <v/>
      </c>
      <c r="Y2009" s="46" t="str">
        <f>IFERROR(__xludf.DUMMYFUNCTION("if(U2009="""","""",if($S2009,""Not aligned w/ a specific learning goal."",U2009&amp;"": ""&amp;vlookup(to_text(U2009),'1.Learning-Goals'!$A$3:$B$100,2,FALSE)))"),"")</f>
        <v/>
      </c>
      <c r="Z2009" s="46" t="str">
        <f>IFERROR(__xludf.DUMMYFUNCTION("if(V2009="""","""",if($S2009,""Not aligned w/ a specific learning goal."",V2009&amp;"": ""&amp;vlookup(to_text(V2009),'1.Learning-Goals'!$A$3:$B$100,2,FALSE)))"),"")</f>
        <v/>
      </c>
      <c r="AA2009" s="46" t="str">
        <f>IFERROR(__xludf.DUMMYFUNCTION("if(W2009="""","""",if($S2009,""Not aligned w/ a specific learning goal."",W2009&amp;"": ""&amp;vlookup(to_text(W2009),'1.Learning-Goals'!$A$3:$B$100,2,FALSE)))"),"")</f>
        <v/>
      </c>
      <c r="AB2009" s="48"/>
      <c r="AC2009" s="48"/>
      <c r="AD2009" s="48"/>
      <c r="AE2009" s="48"/>
      <c r="AF2009" s="48"/>
      <c r="AG2009" s="48"/>
      <c r="AH2009" s="48"/>
      <c r="AI2009" s="48"/>
    </row>
    <row r="2010" ht="15.75" customHeight="1">
      <c r="A2010" s="41"/>
      <c r="B2010" s="42" t="str">
        <f t="shared" si="1"/>
        <v/>
      </c>
      <c r="C2010" s="52"/>
      <c r="D2010" s="53"/>
      <c r="E2010" s="53"/>
      <c r="F2010" s="52"/>
      <c r="G2010" s="53"/>
      <c r="H2010" s="54"/>
      <c r="I2010" s="53"/>
      <c r="J2010" s="53"/>
      <c r="K2010" s="53"/>
      <c r="L2010" s="53"/>
      <c r="M2010" s="53"/>
      <c r="N2010" s="53"/>
      <c r="O2010" s="52"/>
      <c r="P2010" s="52"/>
      <c r="Q2010" s="52"/>
      <c r="R2010" s="46" t="str">
        <f>IFERROR(__xludf.DUMMYFUNCTION("if(isblank($A2010),"""",REGEXREPLACE($A2010,   "",?(\d),?"",  ""$1""&amp;""-""&amp;$H2010))"),"")</f>
        <v/>
      </c>
      <c r="S2010" s="47" t="b">
        <f t="shared" si="2"/>
        <v>0</v>
      </c>
      <c r="T2010" s="47" t="str">
        <f>IFERROR(__xludf.DUMMYFUNCTION("iferror(split(A2010,"","",TRUE,TRUE),"""")"),"")</f>
        <v/>
      </c>
      <c r="U2010" s="47"/>
      <c r="V2010" s="47"/>
      <c r="W2010" s="47"/>
      <c r="X2010" s="46" t="str">
        <f>IFERROR(__xludf.DUMMYFUNCTION("if(T2010="""","""",if($S2010,""Not aligned w/ a specific learning goal."",T2010&amp;"": ""&amp;vlookup(to_text(T2010),'1.Learning-Goals'!$A$3:$B$100,2,FALSE)))"),"")</f>
        <v/>
      </c>
      <c r="Y2010" s="46" t="str">
        <f>IFERROR(__xludf.DUMMYFUNCTION("if(U2010="""","""",if($S2010,""Not aligned w/ a specific learning goal."",U2010&amp;"": ""&amp;vlookup(to_text(U2010),'1.Learning-Goals'!$A$3:$B$100,2,FALSE)))"),"")</f>
        <v/>
      </c>
      <c r="Z2010" s="46" t="str">
        <f>IFERROR(__xludf.DUMMYFUNCTION("if(V2010="""","""",if($S2010,""Not aligned w/ a specific learning goal."",V2010&amp;"": ""&amp;vlookup(to_text(V2010),'1.Learning-Goals'!$A$3:$B$100,2,FALSE)))"),"")</f>
        <v/>
      </c>
      <c r="AA2010" s="46" t="str">
        <f>IFERROR(__xludf.DUMMYFUNCTION("if(W2010="""","""",if($S2010,""Not aligned w/ a specific learning goal."",W2010&amp;"": ""&amp;vlookup(to_text(W2010),'1.Learning-Goals'!$A$3:$B$100,2,FALSE)))"),"")</f>
        <v/>
      </c>
      <c r="AB2010" s="48"/>
      <c r="AC2010" s="48"/>
      <c r="AD2010" s="48"/>
      <c r="AE2010" s="48"/>
      <c r="AF2010" s="48"/>
      <c r="AG2010" s="48"/>
      <c r="AH2010" s="48"/>
      <c r="AI2010" s="48"/>
    </row>
    <row r="2011" ht="15.75" customHeight="1">
      <c r="A2011" s="41"/>
      <c r="B2011" s="42" t="str">
        <f t="shared" si="1"/>
        <v/>
      </c>
      <c r="C2011" s="52"/>
      <c r="D2011" s="53"/>
      <c r="E2011" s="53"/>
      <c r="F2011" s="52"/>
      <c r="G2011" s="53"/>
      <c r="H2011" s="54"/>
      <c r="I2011" s="53"/>
      <c r="J2011" s="53"/>
      <c r="K2011" s="53"/>
      <c r="L2011" s="53"/>
      <c r="M2011" s="53"/>
      <c r="N2011" s="53"/>
      <c r="O2011" s="52"/>
      <c r="P2011" s="52"/>
      <c r="Q2011" s="52"/>
      <c r="R2011" s="46" t="str">
        <f>IFERROR(__xludf.DUMMYFUNCTION("if(isblank($A2011),"""",REGEXREPLACE($A2011,   "",?(\d),?"",  ""$1""&amp;""-""&amp;$H2011))"),"")</f>
        <v/>
      </c>
      <c r="S2011" s="47" t="b">
        <f t="shared" si="2"/>
        <v>0</v>
      </c>
      <c r="T2011" s="47" t="str">
        <f>IFERROR(__xludf.DUMMYFUNCTION("iferror(split(A2011,"","",TRUE,TRUE),"""")"),"")</f>
        <v/>
      </c>
      <c r="U2011" s="47"/>
      <c r="V2011" s="47"/>
      <c r="W2011" s="47"/>
      <c r="X2011" s="46" t="str">
        <f>IFERROR(__xludf.DUMMYFUNCTION("if(T2011="""","""",if($S2011,""Not aligned w/ a specific learning goal."",T2011&amp;"": ""&amp;vlookup(to_text(T2011),'1.Learning-Goals'!$A$3:$B$100,2,FALSE)))"),"")</f>
        <v/>
      </c>
      <c r="Y2011" s="46" t="str">
        <f>IFERROR(__xludf.DUMMYFUNCTION("if(U2011="""","""",if($S2011,""Not aligned w/ a specific learning goal."",U2011&amp;"": ""&amp;vlookup(to_text(U2011),'1.Learning-Goals'!$A$3:$B$100,2,FALSE)))"),"")</f>
        <v/>
      </c>
      <c r="Z2011" s="46" t="str">
        <f>IFERROR(__xludf.DUMMYFUNCTION("if(V2011="""","""",if($S2011,""Not aligned w/ a specific learning goal."",V2011&amp;"": ""&amp;vlookup(to_text(V2011),'1.Learning-Goals'!$A$3:$B$100,2,FALSE)))"),"")</f>
        <v/>
      </c>
      <c r="AA2011" s="46" t="str">
        <f>IFERROR(__xludf.DUMMYFUNCTION("if(W2011="""","""",if($S2011,""Not aligned w/ a specific learning goal."",W2011&amp;"": ""&amp;vlookup(to_text(W2011),'1.Learning-Goals'!$A$3:$B$100,2,FALSE)))"),"")</f>
        <v/>
      </c>
      <c r="AB2011" s="48"/>
      <c r="AC2011" s="48"/>
      <c r="AD2011" s="48"/>
      <c r="AE2011" s="48"/>
      <c r="AF2011" s="48"/>
      <c r="AG2011" s="48"/>
      <c r="AH2011" s="48"/>
      <c r="AI2011" s="48"/>
    </row>
    <row r="2012" ht="15.75" customHeight="1">
      <c r="A2012" s="41"/>
      <c r="B2012" s="42" t="str">
        <f t="shared" si="1"/>
        <v/>
      </c>
      <c r="C2012" s="52"/>
      <c r="D2012" s="53"/>
      <c r="E2012" s="53"/>
      <c r="F2012" s="52"/>
      <c r="G2012" s="53"/>
      <c r="H2012" s="54"/>
      <c r="I2012" s="53"/>
      <c r="J2012" s="53"/>
      <c r="K2012" s="53"/>
      <c r="L2012" s="53"/>
      <c r="M2012" s="53"/>
      <c r="N2012" s="53"/>
      <c r="O2012" s="52"/>
      <c r="P2012" s="52"/>
      <c r="Q2012" s="52"/>
      <c r="R2012" s="46" t="str">
        <f>IFERROR(__xludf.DUMMYFUNCTION("if(isblank($A2012),"""",REGEXREPLACE($A2012,   "",?(\d),?"",  ""$1""&amp;""-""&amp;$H2012))"),"")</f>
        <v/>
      </c>
      <c r="S2012" s="47" t="b">
        <f t="shared" si="2"/>
        <v>0</v>
      </c>
      <c r="T2012" s="47" t="str">
        <f>IFERROR(__xludf.DUMMYFUNCTION("iferror(split(A2012,"","",TRUE,TRUE),"""")"),"")</f>
        <v/>
      </c>
      <c r="U2012" s="47"/>
      <c r="V2012" s="47"/>
      <c r="W2012" s="47"/>
      <c r="X2012" s="46" t="str">
        <f>IFERROR(__xludf.DUMMYFUNCTION("if(T2012="""","""",if($S2012,""Not aligned w/ a specific learning goal."",T2012&amp;"": ""&amp;vlookup(to_text(T2012),'1.Learning-Goals'!$A$3:$B$100,2,FALSE)))"),"")</f>
        <v/>
      </c>
      <c r="Y2012" s="46" t="str">
        <f>IFERROR(__xludf.DUMMYFUNCTION("if(U2012="""","""",if($S2012,""Not aligned w/ a specific learning goal."",U2012&amp;"": ""&amp;vlookup(to_text(U2012),'1.Learning-Goals'!$A$3:$B$100,2,FALSE)))"),"")</f>
        <v/>
      </c>
      <c r="Z2012" s="46" t="str">
        <f>IFERROR(__xludf.DUMMYFUNCTION("if(V2012="""","""",if($S2012,""Not aligned w/ a specific learning goal."",V2012&amp;"": ""&amp;vlookup(to_text(V2012),'1.Learning-Goals'!$A$3:$B$100,2,FALSE)))"),"")</f>
        <v/>
      </c>
      <c r="AA2012" s="46" t="str">
        <f>IFERROR(__xludf.DUMMYFUNCTION("if(W2012="""","""",if($S2012,""Not aligned w/ a specific learning goal."",W2012&amp;"": ""&amp;vlookup(to_text(W2012),'1.Learning-Goals'!$A$3:$B$100,2,FALSE)))"),"")</f>
        <v/>
      </c>
      <c r="AB2012" s="48"/>
      <c r="AC2012" s="48"/>
      <c r="AD2012" s="48"/>
      <c r="AE2012" s="48"/>
      <c r="AF2012" s="48"/>
      <c r="AG2012" s="48"/>
      <c r="AH2012" s="48"/>
      <c r="AI2012" s="48"/>
    </row>
    <row r="2013" ht="15.75" customHeight="1">
      <c r="A2013" s="41"/>
      <c r="B2013" s="42" t="str">
        <f t="shared" si="1"/>
        <v/>
      </c>
      <c r="C2013" s="52"/>
      <c r="D2013" s="53"/>
      <c r="E2013" s="53"/>
      <c r="F2013" s="52"/>
      <c r="G2013" s="53"/>
      <c r="H2013" s="54"/>
      <c r="I2013" s="53"/>
      <c r="J2013" s="53"/>
      <c r="K2013" s="53"/>
      <c r="L2013" s="53"/>
      <c r="M2013" s="53"/>
      <c r="N2013" s="53"/>
      <c r="O2013" s="52"/>
      <c r="P2013" s="52"/>
      <c r="Q2013" s="52"/>
      <c r="R2013" s="46" t="str">
        <f>IFERROR(__xludf.DUMMYFUNCTION("if(isblank($A2013),"""",REGEXREPLACE($A2013,   "",?(\d),?"",  ""$1""&amp;""-""&amp;$H2013))"),"")</f>
        <v/>
      </c>
      <c r="S2013" s="47" t="b">
        <f t="shared" si="2"/>
        <v>0</v>
      </c>
      <c r="T2013" s="47" t="str">
        <f>IFERROR(__xludf.DUMMYFUNCTION("iferror(split(A2013,"","",TRUE,TRUE),"""")"),"")</f>
        <v/>
      </c>
      <c r="U2013" s="47"/>
      <c r="V2013" s="47"/>
      <c r="W2013" s="47"/>
      <c r="X2013" s="46" t="str">
        <f>IFERROR(__xludf.DUMMYFUNCTION("if(T2013="""","""",if($S2013,""Not aligned w/ a specific learning goal."",T2013&amp;"": ""&amp;vlookup(to_text(T2013),'1.Learning-Goals'!$A$3:$B$100,2,FALSE)))"),"")</f>
        <v/>
      </c>
      <c r="Y2013" s="46" t="str">
        <f>IFERROR(__xludf.DUMMYFUNCTION("if(U2013="""","""",if($S2013,""Not aligned w/ a specific learning goal."",U2013&amp;"": ""&amp;vlookup(to_text(U2013),'1.Learning-Goals'!$A$3:$B$100,2,FALSE)))"),"")</f>
        <v/>
      </c>
      <c r="Z2013" s="46" t="str">
        <f>IFERROR(__xludf.DUMMYFUNCTION("if(V2013="""","""",if($S2013,""Not aligned w/ a specific learning goal."",V2013&amp;"": ""&amp;vlookup(to_text(V2013),'1.Learning-Goals'!$A$3:$B$100,2,FALSE)))"),"")</f>
        <v/>
      </c>
      <c r="AA2013" s="46" t="str">
        <f>IFERROR(__xludf.DUMMYFUNCTION("if(W2013="""","""",if($S2013,""Not aligned w/ a specific learning goal."",W2013&amp;"": ""&amp;vlookup(to_text(W2013),'1.Learning-Goals'!$A$3:$B$100,2,FALSE)))"),"")</f>
        <v/>
      </c>
      <c r="AB2013" s="48"/>
      <c r="AC2013" s="48"/>
      <c r="AD2013" s="48"/>
      <c r="AE2013" s="48"/>
      <c r="AF2013" s="48"/>
      <c r="AG2013" s="48"/>
      <c r="AH2013" s="48"/>
      <c r="AI2013" s="48"/>
    </row>
    <row r="2014" ht="15.75" customHeight="1">
      <c r="A2014" s="41"/>
      <c r="B2014" s="42" t="str">
        <f t="shared" si="1"/>
        <v/>
      </c>
      <c r="C2014" s="52"/>
      <c r="D2014" s="53"/>
      <c r="E2014" s="53"/>
      <c r="F2014" s="52"/>
      <c r="G2014" s="53"/>
      <c r="H2014" s="54"/>
      <c r="I2014" s="53"/>
      <c r="J2014" s="53"/>
      <c r="K2014" s="53"/>
      <c r="L2014" s="53"/>
      <c r="M2014" s="53"/>
      <c r="N2014" s="53"/>
      <c r="O2014" s="52"/>
      <c r="P2014" s="52"/>
      <c r="Q2014" s="52"/>
      <c r="R2014" s="46" t="str">
        <f>IFERROR(__xludf.DUMMYFUNCTION("if(isblank($A2014),"""",REGEXREPLACE($A2014,   "",?(\d),?"",  ""$1""&amp;""-""&amp;$H2014))"),"")</f>
        <v/>
      </c>
      <c r="S2014" s="47" t="b">
        <f t="shared" si="2"/>
        <v>0</v>
      </c>
      <c r="T2014" s="47" t="str">
        <f>IFERROR(__xludf.DUMMYFUNCTION("iferror(split(A2014,"","",TRUE,TRUE),"""")"),"")</f>
        <v/>
      </c>
      <c r="U2014" s="47"/>
      <c r="V2014" s="47"/>
      <c r="W2014" s="47"/>
      <c r="X2014" s="46" t="str">
        <f>IFERROR(__xludf.DUMMYFUNCTION("if(T2014="""","""",if($S2014,""Not aligned w/ a specific learning goal."",T2014&amp;"": ""&amp;vlookup(to_text(T2014),'1.Learning-Goals'!$A$3:$B$100,2,FALSE)))"),"")</f>
        <v/>
      </c>
      <c r="Y2014" s="46" t="str">
        <f>IFERROR(__xludf.DUMMYFUNCTION("if(U2014="""","""",if($S2014,""Not aligned w/ a specific learning goal."",U2014&amp;"": ""&amp;vlookup(to_text(U2014),'1.Learning-Goals'!$A$3:$B$100,2,FALSE)))"),"")</f>
        <v/>
      </c>
      <c r="Z2014" s="46" t="str">
        <f>IFERROR(__xludf.DUMMYFUNCTION("if(V2014="""","""",if($S2014,""Not aligned w/ a specific learning goal."",V2014&amp;"": ""&amp;vlookup(to_text(V2014),'1.Learning-Goals'!$A$3:$B$100,2,FALSE)))"),"")</f>
        <v/>
      </c>
      <c r="AA2014" s="46" t="str">
        <f>IFERROR(__xludf.DUMMYFUNCTION("if(W2014="""","""",if($S2014,""Not aligned w/ a specific learning goal."",W2014&amp;"": ""&amp;vlookup(to_text(W2014),'1.Learning-Goals'!$A$3:$B$100,2,FALSE)))"),"")</f>
        <v/>
      </c>
      <c r="AB2014" s="48"/>
      <c r="AC2014" s="48"/>
      <c r="AD2014" s="48"/>
      <c r="AE2014" s="48"/>
      <c r="AF2014" s="48"/>
      <c r="AG2014" s="48"/>
      <c r="AH2014" s="48"/>
      <c r="AI2014" s="48"/>
    </row>
    <row r="2015" ht="15.75" customHeight="1">
      <c r="A2015" s="41"/>
      <c r="B2015" s="42" t="str">
        <f t="shared" si="1"/>
        <v/>
      </c>
      <c r="C2015" s="52"/>
      <c r="D2015" s="53"/>
      <c r="E2015" s="53"/>
      <c r="F2015" s="52"/>
      <c r="G2015" s="53"/>
      <c r="H2015" s="54"/>
      <c r="I2015" s="53"/>
      <c r="J2015" s="53"/>
      <c r="K2015" s="53"/>
      <c r="L2015" s="53"/>
      <c r="M2015" s="53"/>
      <c r="N2015" s="53"/>
      <c r="O2015" s="52"/>
      <c r="P2015" s="52"/>
      <c r="Q2015" s="52"/>
      <c r="R2015" s="46" t="str">
        <f>IFERROR(__xludf.DUMMYFUNCTION("if(isblank($A2015),"""",REGEXREPLACE($A2015,   "",?(\d),?"",  ""$1""&amp;""-""&amp;$H2015))"),"")</f>
        <v/>
      </c>
      <c r="S2015" s="47" t="b">
        <f t="shared" si="2"/>
        <v>0</v>
      </c>
      <c r="T2015" s="47" t="str">
        <f>IFERROR(__xludf.DUMMYFUNCTION("iferror(split(A2015,"","",TRUE,TRUE),"""")"),"")</f>
        <v/>
      </c>
      <c r="U2015" s="47"/>
      <c r="V2015" s="47"/>
      <c r="W2015" s="47"/>
      <c r="X2015" s="46" t="str">
        <f>IFERROR(__xludf.DUMMYFUNCTION("if(T2015="""","""",if($S2015,""Not aligned w/ a specific learning goal."",T2015&amp;"": ""&amp;vlookup(to_text(T2015),'1.Learning-Goals'!$A$3:$B$100,2,FALSE)))"),"")</f>
        <v/>
      </c>
      <c r="Y2015" s="46" t="str">
        <f>IFERROR(__xludf.DUMMYFUNCTION("if(U2015="""","""",if($S2015,""Not aligned w/ a specific learning goal."",U2015&amp;"": ""&amp;vlookup(to_text(U2015),'1.Learning-Goals'!$A$3:$B$100,2,FALSE)))"),"")</f>
        <v/>
      </c>
      <c r="Z2015" s="46" t="str">
        <f>IFERROR(__xludf.DUMMYFUNCTION("if(V2015="""","""",if($S2015,""Not aligned w/ a specific learning goal."",V2015&amp;"": ""&amp;vlookup(to_text(V2015),'1.Learning-Goals'!$A$3:$B$100,2,FALSE)))"),"")</f>
        <v/>
      </c>
      <c r="AA2015" s="46" t="str">
        <f>IFERROR(__xludf.DUMMYFUNCTION("if(W2015="""","""",if($S2015,""Not aligned w/ a specific learning goal."",W2015&amp;"": ""&amp;vlookup(to_text(W2015),'1.Learning-Goals'!$A$3:$B$100,2,FALSE)))"),"")</f>
        <v/>
      </c>
      <c r="AB2015" s="48"/>
      <c r="AC2015" s="48"/>
      <c r="AD2015" s="48"/>
      <c r="AE2015" s="48"/>
      <c r="AF2015" s="48"/>
      <c r="AG2015" s="48"/>
      <c r="AH2015" s="48"/>
      <c r="AI2015" s="48"/>
    </row>
    <row r="2016" ht="15.75" customHeight="1">
      <c r="A2016" s="41"/>
      <c r="B2016" s="42" t="str">
        <f t="shared" si="1"/>
        <v/>
      </c>
      <c r="C2016" s="52"/>
      <c r="D2016" s="53"/>
      <c r="E2016" s="53"/>
      <c r="F2016" s="52"/>
      <c r="G2016" s="53"/>
      <c r="H2016" s="54"/>
      <c r="I2016" s="53"/>
      <c r="J2016" s="53"/>
      <c r="K2016" s="53"/>
      <c r="L2016" s="53"/>
      <c r="M2016" s="53"/>
      <c r="N2016" s="53"/>
      <c r="O2016" s="52"/>
      <c r="P2016" s="52"/>
      <c r="Q2016" s="52"/>
      <c r="R2016" s="46" t="str">
        <f>IFERROR(__xludf.DUMMYFUNCTION("if(isblank($A2016),"""",REGEXREPLACE($A2016,   "",?(\d),?"",  ""$1""&amp;""-""&amp;$H2016))"),"")</f>
        <v/>
      </c>
      <c r="S2016" s="47" t="b">
        <f t="shared" si="2"/>
        <v>0</v>
      </c>
      <c r="T2016" s="47" t="str">
        <f>IFERROR(__xludf.DUMMYFUNCTION("iferror(split(A2016,"","",TRUE,TRUE),"""")"),"")</f>
        <v/>
      </c>
      <c r="U2016" s="47"/>
      <c r="V2016" s="47"/>
      <c r="W2016" s="47"/>
      <c r="X2016" s="46" t="str">
        <f>IFERROR(__xludf.DUMMYFUNCTION("if(T2016="""","""",if($S2016,""Not aligned w/ a specific learning goal."",T2016&amp;"": ""&amp;vlookup(to_text(T2016),'1.Learning-Goals'!$A$3:$B$100,2,FALSE)))"),"")</f>
        <v/>
      </c>
      <c r="Y2016" s="46" t="str">
        <f>IFERROR(__xludf.DUMMYFUNCTION("if(U2016="""","""",if($S2016,""Not aligned w/ a specific learning goal."",U2016&amp;"": ""&amp;vlookup(to_text(U2016),'1.Learning-Goals'!$A$3:$B$100,2,FALSE)))"),"")</f>
        <v/>
      </c>
      <c r="Z2016" s="46" t="str">
        <f>IFERROR(__xludf.DUMMYFUNCTION("if(V2016="""","""",if($S2016,""Not aligned w/ a specific learning goal."",V2016&amp;"": ""&amp;vlookup(to_text(V2016),'1.Learning-Goals'!$A$3:$B$100,2,FALSE)))"),"")</f>
        <v/>
      </c>
      <c r="AA2016" s="46" t="str">
        <f>IFERROR(__xludf.DUMMYFUNCTION("if(W2016="""","""",if($S2016,""Not aligned w/ a specific learning goal."",W2016&amp;"": ""&amp;vlookup(to_text(W2016),'1.Learning-Goals'!$A$3:$B$100,2,FALSE)))"),"")</f>
        <v/>
      </c>
      <c r="AB2016" s="48"/>
      <c r="AC2016" s="48"/>
      <c r="AD2016" s="48"/>
      <c r="AE2016" s="48"/>
      <c r="AF2016" s="48"/>
      <c r="AG2016" s="48"/>
      <c r="AH2016" s="48"/>
      <c r="AI2016" s="48"/>
    </row>
    <row r="2017" ht="15.75" customHeight="1">
      <c r="A2017" s="41"/>
      <c r="B2017" s="42" t="str">
        <f t="shared" si="1"/>
        <v/>
      </c>
      <c r="C2017" s="52"/>
      <c r="D2017" s="53"/>
      <c r="E2017" s="53"/>
      <c r="F2017" s="52"/>
      <c r="G2017" s="53"/>
      <c r="H2017" s="54"/>
      <c r="I2017" s="53"/>
      <c r="J2017" s="53"/>
      <c r="K2017" s="53"/>
      <c r="L2017" s="53"/>
      <c r="M2017" s="53"/>
      <c r="N2017" s="53"/>
      <c r="O2017" s="52"/>
      <c r="P2017" s="52"/>
      <c r="Q2017" s="52"/>
      <c r="R2017" s="46" t="str">
        <f>IFERROR(__xludf.DUMMYFUNCTION("if(isblank($A2017),"""",REGEXREPLACE($A2017,   "",?(\d),?"",  ""$1""&amp;""-""&amp;$H2017))"),"")</f>
        <v/>
      </c>
      <c r="S2017" s="47" t="b">
        <f t="shared" si="2"/>
        <v>0</v>
      </c>
      <c r="T2017" s="47" t="str">
        <f>IFERROR(__xludf.DUMMYFUNCTION("iferror(split(A2017,"","",TRUE,TRUE),"""")"),"")</f>
        <v/>
      </c>
      <c r="U2017" s="47"/>
      <c r="V2017" s="47"/>
      <c r="W2017" s="47"/>
      <c r="X2017" s="46" t="str">
        <f>IFERROR(__xludf.DUMMYFUNCTION("if(T2017="""","""",if($S2017,""Not aligned w/ a specific learning goal."",T2017&amp;"": ""&amp;vlookup(to_text(T2017),'1.Learning-Goals'!$A$3:$B$100,2,FALSE)))"),"")</f>
        <v/>
      </c>
      <c r="Y2017" s="46" t="str">
        <f>IFERROR(__xludf.DUMMYFUNCTION("if(U2017="""","""",if($S2017,""Not aligned w/ a specific learning goal."",U2017&amp;"": ""&amp;vlookup(to_text(U2017),'1.Learning-Goals'!$A$3:$B$100,2,FALSE)))"),"")</f>
        <v/>
      </c>
      <c r="Z2017" s="46" t="str">
        <f>IFERROR(__xludf.DUMMYFUNCTION("if(V2017="""","""",if($S2017,""Not aligned w/ a specific learning goal."",V2017&amp;"": ""&amp;vlookup(to_text(V2017),'1.Learning-Goals'!$A$3:$B$100,2,FALSE)))"),"")</f>
        <v/>
      </c>
      <c r="AA2017" s="46" t="str">
        <f>IFERROR(__xludf.DUMMYFUNCTION("if(W2017="""","""",if($S2017,""Not aligned w/ a specific learning goal."",W2017&amp;"": ""&amp;vlookup(to_text(W2017),'1.Learning-Goals'!$A$3:$B$100,2,FALSE)))"),"")</f>
        <v/>
      </c>
      <c r="AB2017" s="48"/>
      <c r="AC2017" s="48"/>
      <c r="AD2017" s="48"/>
      <c r="AE2017" s="48"/>
      <c r="AF2017" s="48"/>
      <c r="AG2017" s="48"/>
      <c r="AH2017" s="48"/>
      <c r="AI2017" s="48"/>
    </row>
    <row r="2018" ht="15.75" customHeight="1">
      <c r="A2018" s="41"/>
      <c r="B2018" s="42" t="str">
        <f t="shared" si="1"/>
        <v/>
      </c>
      <c r="C2018" s="52"/>
      <c r="D2018" s="53"/>
      <c r="E2018" s="53"/>
      <c r="F2018" s="52"/>
      <c r="G2018" s="53"/>
      <c r="H2018" s="54"/>
      <c r="I2018" s="53"/>
      <c r="J2018" s="53"/>
      <c r="K2018" s="53"/>
      <c r="L2018" s="53"/>
      <c r="M2018" s="53"/>
      <c r="N2018" s="53"/>
      <c r="O2018" s="52"/>
      <c r="P2018" s="52"/>
      <c r="Q2018" s="52"/>
      <c r="R2018" s="46" t="str">
        <f>IFERROR(__xludf.DUMMYFUNCTION("if(isblank($A2018),"""",REGEXREPLACE($A2018,   "",?(\d),?"",  ""$1""&amp;""-""&amp;$H2018))"),"")</f>
        <v/>
      </c>
      <c r="S2018" s="47" t="b">
        <f t="shared" si="2"/>
        <v>0</v>
      </c>
      <c r="T2018" s="47" t="str">
        <f>IFERROR(__xludf.DUMMYFUNCTION("iferror(split(A2018,"","",TRUE,TRUE),"""")"),"")</f>
        <v/>
      </c>
      <c r="U2018" s="47"/>
      <c r="V2018" s="47"/>
      <c r="W2018" s="47"/>
      <c r="X2018" s="46" t="str">
        <f>IFERROR(__xludf.DUMMYFUNCTION("if(T2018="""","""",if($S2018,""Not aligned w/ a specific learning goal."",T2018&amp;"": ""&amp;vlookup(to_text(T2018),'1.Learning-Goals'!$A$3:$B$100,2,FALSE)))"),"")</f>
        <v/>
      </c>
      <c r="Y2018" s="46" t="str">
        <f>IFERROR(__xludf.DUMMYFUNCTION("if(U2018="""","""",if($S2018,""Not aligned w/ a specific learning goal."",U2018&amp;"": ""&amp;vlookup(to_text(U2018),'1.Learning-Goals'!$A$3:$B$100,2,FALSE)))"),"")</f>
        <v/>
      </c>
      <c r="Z2018" s="46" t="str">
        <f>IFERROR(__xludf.DUMMYFUNCTION("if(V2018="""","""",if($S2018,""Not aligned w/ a specific learning goal."",V2018&amp;"": ""&amp;vlookup(to_text(V2018),'1.Learning-Goals'!$A$3:$B$100,2,FALSE)))"),"")</f>
        <v/>
      </c>
      <c r="AA2018" s="46" t="str">
        <f>IFERROR(__xludf.DUMMYFUNCTION("if(W2018="""","""",if($S2018,""Not aligned w/ a specific learning goal."",W2018&amp;"": ""&amp;vlookup(to_text(W2018),'1.Learning-Goals'!$A$3:$B$100,2,FALSE)))"),"")</f>
        <v/>
      </c>
      <c r="AB2018" s="48"/>
      <c r="AC2018" s="48"/>
      <c r="AD2018" s="48"/>
      <c r="AE2018" s="48"/>
      <c r="AF2018" s="48"/>
      <c r="AG2018" s="48"/>
      <c r="AH2018" s="48"/>
      <c r="AI2018" s="48"/>
    </row>
    <row r="2019" ht="15.75" customHeight="1">
      <c r="A2019" s="41"/>
      <c r="B2019" s="42" t="str">
        <f t="shared" si="1"/>
        <v/>
      </c>
      <c r="C2019" s="52"/>
      <c r="D2019" s="53"/>
      <c r="E2019" s="53"/>
      <c r="F2019" s="52"/>
      <c r="G2019" s="53"/>
      <c r="H2019" s="54"/>
      <c r="I2019" s="53"/>
      <c r="J2019" s="53"/>
      <c r="K2019" s="53"/>
      <c r="L2019" s="53"/>
      <c r="M2019" s="53"/>
      <c r="N2019" s="53"/>
      <c r="O2019" s="52"/>
      <c r="P2019" s="52"/>
      <c r="Q2019" s="52"/>
      <c r="R2019" s="46" t="str">
        <f>IFERROR(__xludf.DUMMYFUNCTION("if(isblank($A2019),"""",REGEXREPLACE($A2019,   "",?(\d),?"",  ""$1""&amp;""-""&amp;$H2019))"),"")</f>
        <v/>
      </c>
      <c r="S2019" s="47" t="b">
        <f t="shared" si="2"/>
        <v>0</v>
      </c>
      <c r="T2019" s="47" t="str">
        <f>IFERROR(__xludf.DUMMYFUNCTION("iferror(split(A2019,"","",TRUE,TRUE),"""")"),"")</f>
        <v/>
      </c>
      <c r="U2019" s="47"/>
      <c r="V2019" s="47"/>
      <c r="W2019" s="47"/>
      <c r="X2019" s="46" t="str">
        <f>IFERROR(__xludf.DUMMYFUNCTION("if(T2019="""","""",if($S2019,""Not aligned w/ a specific learning goal."",T2019&amp;"": ""&amp;vlookup(to_text(T2019),'1.Learning-Goals'!$A$3:$B$100,2,FALSE)))"),"")</f>
        <v/>
      </c>
      <c r="Y2019" s="46" t="str">
        <f>IFERROR(__xludf.DUMMYFUNCTION("if(U2019="""","""",if($S2019,""Not aligned w/ a specific learning goal."",U2019&amp;"": ""&amp;vlookup(to_text(U2019),'1.Learning-Goals'!$A$3:$B$100,2,FALSE)))"),"")</f>
        <v/>
      </c>
      <c r="Z2019" s="46" t="str">
        <f>IFERROR(__xludf.DUMMYFUNCTION("if(V2019="""","""",if($S2019,""Not aligned w/ a specific learning goal."",V2019&amp;"": ""&amp;vlookup(to_text(V2019),'1.Learning-Goals'!$A$3:$B$100,2,FALSE)))"),"")</f>
        <v/>
      </c>
      <c r="AA2019" s="46" t="str">
        <f>IFERROR(__xludf.DUMMYFUNCTION("if(W2019="""","""",if($S2019,""Not aligned w/ a specific learning goal."",W2019&amp;"": ""&amp;vlookup(to_text(W2019),'1.Learning-Goals'!$A$3:$B$100,2,FALSE)))"),"")</f>
        <v/>
      </c>
      <c r="AB2019" s="48"/>
      <c r="AC2019" s="48"/>
      <c r="AD2019" s="48"/>
      <c r="AE2019" s="48"/>
      <c r="AF2019" s="48"/>
      <c r="AG2019" s="48"/>
      <c r="AH2019" s="48"/>
      <c r="AI2019" s="48"/>
    </row>
    <row r="2020" ht="15.75" customHeight="1">
      <c r="A2020" s="41"/>
      <c r="B2020" s="42" t="str">
        <f t="shared" si="1"/>
        <v/>
      </c>
      <c r="C2020" s="52"/>
      <c r="D2020" s="53"/>
      <c r="E2020" s="53"/>
      <c r="F2020" s="52"/>
      <c r="G2020" s="53"/>
      <c r="H2020" s="54"/>
      <c r="I2020" s="53"/>
      <c r="J2020" s="53"/>
      <c r="K2020" s="53"/>
      <c r="L2020" s="53"/>
      <c r="M2020" s="53"/>
      <c r="N2020" s="53"/>
      <c r="O2020" s="52"/>
      <c r="P2020" s="52"/>
      <c r="Q2020" s="52"/>
      <c r="R2020" s="46" t="str">
        <f>IFERROR(__xludf.DUMMYFUNCTION("if(isblank($A2020),"""",REGEXREPLACE($A2020,   "",?(\d),?"",  ""$1""&amp;""-""&amp;$H2020))"),"")</f>
        <v/>
      </c>
      <c r="S2020" s="47" t="b">
        <f t="shared" si="2"/>
        <v>0</v>
      </c>
      <c r="T2020" s="47" t="str">
        <f>IFERROR(__xludf.DUMMYFUNCTION("iferror(split(A2020,"","",TRUE,TRUE),"""")"),"")</f>
        <v/>
      </c>
      <c r="U2020" s="47"/>
      <c r="V2020" s="47"/>
      <c r="W2020" s="47"/>
      <c r="X2020" s="46" t="str">
        <f>IFERROR(__xludf.DUMMYFUNCTION("if(T2020="""","""",if($S2020,""Not aligned w/ a specific learning goal."",T2020&amp;"": ""&amp;vlookup(to_text(T2020),'1.Learning-Goals'!$A$3:$B$100,2,FALSE)))"),"")</f>
        <v/>
      </c>
      <c r="Y2020" s="46" t="str">
        <f>IFERROR(__xludf.DUMMYFUNCTION("if(U2020="""","""",if($S2020,""Not aligned w/ a specific learning goal."",U2020&amp;"": ""&amp;vlookup(to_text(U2020),'1.Learning-Goals'!$A$3:$B$100,2,FALSE)))"),"")</f>
        <v/>
      </c>
      <c r="Z2020" s="46" t="str">
        <f>IFERROR(__xludf.DUMMYFUNCTION("if(V2020="""","""",if($S2020,""Not aligned w/ a specific learning goal."",V2020&amp;"": ""&amp;vlookup(to_text(V2020),'1.Learning-Goals'!$A$3:$B$100,2,FALSE)))"),"")</f>
        <v/>
      </c>
      <c r="AA2020" s="46" t="str">
        <f>IFERROR(__xludf.DUMMYFUNCTION("if(W2020="""","""",if($S2020,""Not aligned w/ a specific learning goal."",W2020&amp;"": ""&amp;vlookup(to_text(W2020),'1.Learning-Goals'!$A$3:$B$100,2,FALSE)))"),"")</f>
        <v/>
      </c>
      <c r="AB2020" s="48"/>
      <c r="AC2020" s="48"/>
      <c r="AD2020" s="48"/>
      <c r="AE2020" s="48"/>
      <c r="AF2020" s="48"/>
      <c r="AG2020" s="48"/>
      <c r="AH2020" s="48"/>
      <c r="AI2020" s="48"/>
    </row>
    <row r="2021" ht="15.75" customHeight="1">
      <c r="A2021" s="41"/>
      <c r="B2021" s="42" t="str">
        <f t="shared" si="1"/>
        <v/>
      </c>
      <c r="C2021" s="52"/>
      <c r="D2021" s="53"/>
      <c r="E2021" s="53"/>
      <c r="F2021" s="52"/>
      <c r="G2021" s="53"/>
      <c r="H2021" s="54"/>
      <c r="I2021" s="53"/>
      <c r="J2021" s="53"/>
      <c r="K2021" s="53"/>
      <c r="L2021" s="53"/>
      <c r="M2021" s="53"/>
      <c r="N2021" s="53"/>
      <c r="O2021" s="52"/>
      <c r="P2021" s="52"/>
      <c r="Q2021" s="52"/>
      <c r="R2021" s="46" t="str">
        <f>IFERROR(__xludf.DUMMYFUNCTION("if(isblank($A2021),"""",REGEXREPLACE($A2021,   "",?(\d),?"",  ""$1""&amp;""-""&amp;$H2021))"),"")</f>
        <v/>
      </c>
      <c r="S2021" s="47" t="b">
        <f t="shared" si="2"/>
        <v>0</v>
      </c>
      <c r="T2021" s="47" t="str">
        <f>IFERROR(__xludf.DUMMYFUNCTION("iferror(split(A2021,"","",TRUE,TRUE),"""")"),"")</f>
        <v/>
      </c>
      <c r="U2021" s="47"/>
      <c r="V2021" s="47"/>
      <c r="W2021" s="47"/>
      <c r="X2021" s="46" t="str">
        <f>IFERROR(__xludf.DUMMYFUNCTION("if(T2021="""","""",if($S2021,""Not aligned w/ a specific learning goal."",T2021&amp;"": ""&amp;vlookup(to_text(T2021),'1.Learning-Goals'!$A$3:$B$100,2,FALSE)))"),"")</f>
        <v/>
      </c>
      <c r="Y2021" s="46" t="str">
        <f>IFERROR(__xludf.DUMMYFUNCTION("if(U2021="""","""",if($S2021,""Not aligned w/ a specific learning goal."",U2021&amp;"": ""&amp;vlookup(to_text(U2021),'1.Learning-Goals'!$A$3:$B$100,2,FALSE)))"),"")</f>
        <v/>
      </c>
      <c r="Z2021" s="46" t="str">
        <f>IFERROR(__xludf.DUMMYFUNCTION("if(V2021="""","""",if($S2021,""Not aligned w/ a specific learning goal."",V2021&amp;"": ""&amp;vlookup(to_text(V2021),'1.Learning-Goals'!$A$3:$B$100,2,FALSE)))"),"")</f>
        <v/>
      </c>
      <c r="AA2021" s="46" t="str">
        <f>IFERROR(__xludf.DUMMYFUNCTION("if(W2021="""","""",if($S2021,""Not aligned w/ a specific learning goal."",W2021&amp;"": ""&amp;vlookup(to_text(W2021),'1.Learning-Goals'!$A$3:$B$100,2,FALSE)))"),"")</f>
        <v/>
      </c>
      <c r="AB2021" s="48"/>
      <c r="AC2021" s="48"/>
      <c r="AD2021" s="48"/>
      <c r="AE2021" s="48"/>
      <c r="AF2021" s="48"/>
      <c r="AG2021" s="48"/>
      <c r="AH2021" s="48"/>
      <c r="AI2021" s="48"/>
    </row>
    <row r="2022" ht="15.75" customHeight="1">
      <c r="A2022" s="41"/>
      <c r="B2022" s="42" t="str">
        <f t="shared" si="1"/>
        <v/>
      </c>
      <c r="C2022" s="52"/>
      <c r="D2022" s="53"/>
      <c r="E2022" s="53"/>
      <c r="F2022" s="52"/>
      <c r="G2022" s="53"/>
      <c r="H2022" s="54"/>
      <c r="I2022" s="53"/>
      <c r="J2022" s="53"/>
      <c r="K2022" s="53"/>
      <c r="L2022" s="53"/>
      <c r="M2022" s="53"/>
      <c r="N2022" s="53"/>
      <c r="O2022" s="52"/>
      <c r="P2022" s="52"/>
      <c r="Q2022" s="52"/>
      <c r="R2022" s="46" t="str">
        <f>IFERROR(__xludf.DUMMYFUNCTION("if(isblank($A2022),"""",REGEXREPLACE($A2022,   "",?(\d),?"",  ""$1""&amp;""-""&amp;$H2022))"),"")</f>
        <v/>
      </c>
      <c r="S2022" s="47" t="b">
        <f t="shared" si="2"/>
        <v>0</v>
      </c>
      <c r="T2022" s="47" t="str">
        <f>IFERROR(__xludf.DUMMYFUNCTION("iferror(split(A2022,"","",TRUE,TRUE),"""")"),"")</f>
        <v/>
      </c>
      <c r="U2022" s="47"/>
      <c r="V2022" s="47"/>
      <c r="W2022" s="47"/>
      <c r="X2022" s="46" t="str">
        <f>IFERROR(__xludf.DUMMYFUNCTION("if(T2022="""","""",if($S2022,""Not aligned w/ a specific learning goal."",T2022&amp;"": ""&amp;vlookup(to_text(T2022),'1.Learning-Goals'!$A$3:$B$100,2,FALSE)))"),"")</f>
        <v/>
      </c>
      <c r="Y2022" s="46" t="str">
        <f>IFERROR(__xludf.DUMMYFUNCTION("if(U2022="""","""",if($S2022,""Not aligned w/ a specific learning goal."",U2022&amp;"": ""&amp;vlookup(to_text(U2022),'1.Learning-Goals'!$A$3:$B$100,2,FALSE)))"),"")</f>
        <v/>
      </c>
      <c r="Z2022" s="46" t="str">
        <f>IFERROR(__xludf.DUMMYFUNCTION("if(V2022="""","""",if($S2022,""Not aligned w/ a specific learning goal."",V2022&amp;"": ""&amp;vlookup(to_text(V2022),'1.Learning-Goals'!$A$3:$B$100,2,FALSE)))"),"")</f>
        <v/>
      </c>
      <c r="AA2022" s="46" t="str">
        <f>IFERROR(__xludf.DUMMYFUNCTION("if(W2022="""","""",if($S2022,""Not aligned w/ a specific learning goal."",W2022&amp;"": ""&amp;vlookup(to_text(W2022),'1.Learning-Goals'!$A$3:$B$100,2,FALSE)))"),"")</f>
        <v/>
      </c>
      <c r="AB2022" s="48"/>
      <c r="AC2022" s="48"/>
      <c r="AD2022" s="48"/>
      <c r="AE2022" s="48"/>
      <c r="AF2022" s="48"/>
      <c r="AG2022" s="48"/>
      <c r="AH2022" s="48"/>
      <c r="AI2022" s="48"/>
    </row>
    <row r="2023" ht="15.75" customHeight="1">
      <c r="A2023" s="41"/>
      <c r="B2023" s="42" t="str">
        <f t="shared" si="1"/>
        <v/>
      </c>
      <c r="C2023" s="52"/>
      <c r="D2023" s="53"/>
      <c r="E2023" s="53"/>
      <c r="F2023" s="52"/>
      <c r="G2023" s="53"/>
      <c r="H2023" s="54"/>
      <c r="I2023" s="53"/>
      <c r="J2023" s="53"/>
      <c r="K2023" s="53"/>
      <c r="L2023" s="53"/>
      <c r="M2023" s="53"/>
      <c r="N2023" s="53"/>
      <c r="O2023" s="52"/>
      <c r="P2023" s="52"/>
      <c r="Q2023" s="52"/>
      <c r="R2023" s="46" t="str">
        <f>IFERROR(__xludf.DUMMYFUNCTION("if(isblank($A2023),"""",REGEXREPLACE($A2023,   "",?(\d),?"",  ""$1""&amp;""-""&amp;$H2023))"),"")</f>
        <v/>
      </c>
      <c r="S2023" s="47" t="b">
        <f t="shared" si="2"/>
        <v>0</v>
      </c>
      <c r="T2023" s="47" t="str">
        <f>IFERROR(__xludf.DUMMYFUNCTION("iferror(split(A2023,"","",TRUE,TRUE),"""")"),"")</f>
        <v/>
      </c>
      <c r="U2023" s="47"/>
      <c r="V2023" s="47"/>
      <c r="W2023" s="47"/>
      <c r="X2023" s="46" t="str">
        <f>IFERROR(__xludf.DUMMYFUNCTION("if(T2023="""","""",if($S2023,""Not aligned w/ a specific learning goal."",T2023&amp;"": ""&amp;vlookup(to_text(T2023),'1.Learning-Goals'!$A$3:$B$100,2,FALSE)))"),"")</f>
        <v/>
      </c>
      <c r="Y2023" s="46" t="str">
        <f>IFERROR(__xludf.DUMMYFUNCTION("if(U2023="""","""",if($S2023,""Not aligned w/ a specific learning goal."",U2023&amp;"": ""&amp;vlookup(to_text(U2023),'1.Learning-Goals'!$A$3:$B$100,2,FALSE)))"),"")</f>
        <v/>
      </c>
      <c r="Z2023" s="46" t="str">
        <f>IFERROR(__xludf.DUMMYFUNCTION("if(V2023="""","""",if($S2023,""Not aligned w/ a specific learning goal."",V2023&amp;"": ""&amp;vlookup(to_text(V2023),'1.Learning-Goals'!$A$3:$B$100,2,FALSE)))"),"")</f>
        <v/>
      </c>
      <c r="AA2023" s="46" t="str">
        <f>IFERROR(__xludf.DUMMYFUNCTION("if(W2023="""","""",if($S2023,""Not aligned w/ a specific learning goal."",W2023&amp;"": ""&amp;vlookup(to_text(W2023),'1.Learning-Goals'!$A$3:$B$100,2,FALSE)))"),"")</f>
        <v/>
      </c>
      <c r="AB2023" s="48"/>
      <c r="AC2023" s="48"/>
      <c r="AD2023" s="48"/>
      <c r="AE2023" s="48"/>
      <c r="AF2023" s="48"/>
      <c r="AG2023" s="48"/>
      <c r="AH2023" s="48"/>
      <c r="AI2023" s="48"/>
    </row>
    <row r="2024" ht="15.75" customHeight="1">
      <c r="A2024" s="41"/>
      <c r="B2024" s="42" t="str">
        <f t="shared" si="1"/>
        <v/>
      </c>
      <c r="C2024" s="52"/>
      <c r="D2024" s="53"/>
      <c r="E2024" s="53"/>
      <c r="F2024" s="52"/>
      <c r="G2024" s="53"/>
      <c r="H2024" s="54"/>
      <c r="I2024" s="53"/>
      <c r="J2024" s="53"/>
      <c r="K2024" s="53"/>
      <c r="L2024" s="53"/>
      <c r="M2024" s="53"/>
      <c r="N2024" s="53"/>
      <c r="O2024" s="52"/>
      <c r="P2024" s="52"/>
      <c r="Q2024" s="52"/>
      <c r="R2024" s="46" t="str">
        <f>IFERROR(__xludf.DUMMYFUNCTION("if(isblank($A2024),"""",REGEXREPLACE($A2024,   "",?(\d),?"",  ""$1""&amp;""-""&amp;$H2024))"),"")</f>
        <v/>
      </c>
      <c r="S2024" s="47" t="b">
        <f t="shared" si="2"/>
        <v>0</v>
      </c>
      <c r="T2024" s="47" t="str">
        <f>IFERROR(__xludf.DUMMYFUNCTION("iferror(split(A2024,"","",TRUE,TRUE),"""")"),"")</f>
        <v/>
      </c>
      <c r="U2024" s="47"/>
      <c r="V2024" s="47"/>
      <c r="W2024" s="47"/>
      <c r="X2024" s="46" t="str">
        <f>IFERROR(__xludf.DUMMYFUNCTION("if(T2024="""","""",if($S2024,""Not aligned w/ a specific learning goal."",T2024&amp;"": ""&amp;vlookup(to_text(T2024),'1.Learning-Goals'!$A$3:$B$100,2,FALSE)))"),"")</f>
        <v/>
      </c>
      <c r="Y2024" s="46" t="str">
        <f>IFERROR(__xludf.DUMMYFUNCTION("if(U2024="""","""",if($S2024,""Not aligned w/ a specific learning goal."",U2024&amp;"": ""&amp;vlookup(to_text(U2024),'1.Learning-Goals'!$A$3:$B$100,2,FALSE)))"),"")</f>
        <v/>
      </c>
      <c r="Z2024" s="46" t="str">
        <f>IFERROR(__xludf.DUMMYFUNCTION("if(V2024="""","""",if($S2024,""Not aligned w/ a specific learning goal."",V2024&amp;"": ""&amp;vlookup(to_text(V2024),'1.Learning-Goals'!$A$3:$B$100,2,FALSE)))"),"")</f>
        <v/>
      </c>
      <c r="AA2024" s="46" t="str">
        <f>IFERROR(__xludf.DUMMYFUNCTION("if(W2024="""","""",if($S2024,""Not aligned w/ a specific learning goal."",W2024&amp;"": ""&amp;vlookup(to_text(W2024),'1.Learning-Goals'!$A$3:$B$100,2,FALSE)))"),"")</f>
        <v/>
      </c>
      <c r="AB2024" s="48"/>
      <c r="AC2024" s="48"/>
      <c r="AD2024" s="48"/>
      <c r="AE2024" s="48"/>
      <c r="AF2024" s="48"/>
      <c r="AG2024" s="48"/>
      <c r="AH2024" s="48"/>
      <c r="AI2024" s="48"/>
    </row>
    <row r="2025" ht="15.75" customHeight="1">
      <c r="A2025" s="41"/>
      <c r="B2025" s="42" t="str">
        <f t="shared" si="1"/>
        <v/>
      </c>
      <c r="C2025" s="52"/>
      <c r="D2025" s="53"/>
      <c r="E2025" s="53"/>
      <c r="F2025" s="52"/>
      <c r="G2025" s="53"/>
      <c r="H2025" s="54"/>
      <c r="I2025" s="53"/>
      <c r="J2025" s="53"/>
      <c r="K2025" s="53"/>
      <c r="L2025" s="53"/>
      <c r="M2025" s="53"/>
      <c r="N2025" s="53"/>
      <c r="O2025" s="52"/>
      <c r="P2025" s="52"/>
      <c r="Q2025" s="52"/>
      <c r="R2025" s="46" t="str">
        <f>IFERROR(__xludf.DUMMYFUNCTION("if(isblank($A2025),"""",REGEXREPLACE($A2025,   "",?(\d),?"",  ""$1""&amp;""-""&amp;$H2025))"),"")</f>
        <v/>
      </c>
      <c r="S2025" s="47" t="b">
        <f t="shared" si="2"/>
        <v>0</v>
      </c>
      <c r="T2025" s="47" t="str">
        <f>IFERROR(__xludf.DUMMYFUNCTION("iferror(split(A2025,"","",TRUE,TRUE),"""")"),"")</f>
        <v/>
      </c>
      <c r="U2025" s="47"/>
      <c r="V2025" s="47"/>
      <c r="W2025" s="47"/>
      <c r="X2025" s="46" t="str">
        <f>IFERROR(__xludf.DUMMYFUNCTION("if(T2025="""","""",if($S2025,""Not aligned w/ a specific learning goal."",T2025&amp;"": ""&amp;vlookup(to_text(T2025),'1.Learning-Goals'!$A$3:$B$100,2,FALSE)))"),"")</f>
        <v/>
      </c>
      <c r="Y2025" s="46" t="str">
        <f>IFERROR(__xludf.DUMMYFUNCTION("if(U2025="""","""",if($S2025,""Not aligned w/ a specific learning goal."",U2025&amp;"": ""&amp;vlookup(to_text(U2025),'1.Learning-Goals'!$A$3:$B$100,2,FALSE)))"),"")</f>
        <v/>
      </c>
      <c r="Z2025" s="46" t="str">
        <f>IFERROR(__xludf.DUMMYFUNCTION("if(V2025="""","""",if($S2025,""Not aligned w/ a specific learning goal."",V2025&amp;"": ""&amp;vlookup(to_text(V2025),'1.Learning-Goals'!$A$3:$B$100,2,FALSE)))"),"")</f>
        <v/>
      </c>
      <c r="AA2025" s="46" t="str">
        <f>IFERROR(__xludf.DUMMYFUNCTION("if(W2025="""","""",if($S2025,""Not aligned w/ a specific learning goal."",W2025&amp;"": ""&amp;vlookup(to_text(W2025),'1.Learning-Goals'!$A$3:$B$100,2,FALSE)))"),"")</f>
        <v/>
      </c>
      <c r="AB2025" s="48"/>
      <c r="AC2025" s="48"/>
      <c r="AD2025" s="48"/>
      <c r="AE2025" s="48"/>
      <c r="AF2025" s="48"/>
      <c r="AG2025" s="48"/>
      <c r="AH2025" s="48"/>
      <c r="AI2025" s="48"/>
    </row>
    <row r="2026" ht="15.75" customHeight="1">
      <c r="A2026" s="41"/>
      <c r="B2026" s="42" t="str">
        <f t="shared" si="1"/>
        <v/>
      </c>
      <c r="C2026" s="52"/>
      <c r="D2026" s="53"/>
      <c r="E2026" s="53"/>
      <c r="F2026" s="52"/>
      <c r="G2026" s="53"/>
      <c r="H2026" s="54"/>
      <c r="I2026" s="53"/>
      <c r="J2026" s="53"/>
      <c r="K2026" s="53"/>
      <c r="L2026" s="53"/>
      <c r="M2026" s="53"/>
      <c r="N2026" s="53"/>
      <c r="O2026" s="52"/>
      <c r="P2026" s="52"/>
      <c r="Q2026" s="52"/>
      <c r="R2026" s="46" t="str">
        <f>IFERROR(__xludf.DUMMYFUNCTION("if(isblank($A2026),"""",REGEXREPLACE($A2026,   "",?(\d),?"",  ""$1""&amp;""-""&amp;$H2026))"),"")</f>
        <v/>
      </c>
      <c r="S2026" s="47" t="b">
        <f t="shared" si="2"/>
        <v>0</v>
      </c>
      <c r="T2026" s="47" t="str">
        <f>IFERROR(__xludf.DUMMYFUNCTION("iferror(split(A2026,"","",TRUE,TRUE),"""")"),"")</f>
        <v/>
      </c>
      <c r="U2026" s="47"/>
      <c r="V2026" s="47"/>
      <c r="W2026" s="47"/>
      <c r="X2026" s="46" t="str">
        <f>IFERROR(__xludf.DUMMYFUNCTION("if(T2026="""","""",if($S2026,""Not aligned w/ a specific learning goal."",T2026&amp;"": ""&amp;vlookup(to_text(T2026),'1.Learning-Goals'!$A$3:$B$100,2,FALSE)))"),"")</f>
        <v/>
      </c>
      <c r="Y2026" s="46" t="str">
        <f>IFERROR(__xludf.DUMMYFUNCTION("if(U2026="""","""",if($S2026,""Not aligned w/ a specific learning goal."",U2026&amp;"": ""&amp;vlookup(to_text(U2026),'1.Learning-Goals'!$A$3:$B$100,2,FALSE)))"),"")</f>
        <v/>
      </c>
      <c r="Z2026" s="46" t="str">
        <f>IFERROR(__xludf.DUMMYFUNCTION("if(V2026="""","""",if($S2026,""Not aligned w/ a specific learning goal."",V2026&amp;"": ""&amp;vlookup(to_text(V2026),'1.Learning-Goals'!$A$3:$B$100,2,FALSE)))"),"")</f>
        <v/>
      </c>
      <c r="AA2026" s="46" t="str">
        <f>IFERROR(__xludf.DUMMYFUNCTION("if(W2026="""","""",if($S2026,""Not aligned w/ a specific learning goal."",W2026&amp;"": ""&amp;vlookup(to_text(W2026),'1.Learning-Goals'!$A$3:$B$100,2,FALSE)))"),"")</f>
        <v/>
      </c>
      <c r="AB2026" s="48"/>
      <c r="AC2026" s="48"/>
      <c r="AD2026" s="48"/>
      <c r="AE2026" s="48"/>
      <c r="AF2026" s="48"/>
      <c r="AG2026" s="48"/>
      <c r="AH2026" s="48"/>
      <c r="AI2026" s="48"/>
    </row>
    <row r="2027" ht="15.75" customHeight="1">
      <c r="A2027" s="41"/>
      <c r="B2027" s="42" t="str">
        <f t="shared" si="1"/>
        <v/>
      </c>
      <c r="C2027" s="52"/>
      <c r="D2027" s="53"/>
      <c r="E2027" s="53"/>
      <c r="F2027" s="52"/>
      <c r="G2027" s="53"/>
      <c r="H2027" s="54"/>
      <c r="I2027" s="53"/>
      <c r="J2027" s="53"/>
      <c r="K2027" s="53"/>
      <c r="L2027" s="53"/>
      <c r="M2027" s="53"/>
      <c r="N2027" s="53"/>
      <c r="O2027" s="52"/>
      <c r="P2027" s="52"/>
      <c r="Q2027" s="52"/>
      <c r="R2027" s="46" t="str">
        <f>IFERROR(__xludf.DUMMYFUNCTION("if(isblank($A2027),"""",REGEXREPLACE($A2027,   "",?(\d),?"",  ""$1""&amp;""-""&amp;$H2027))"),"")</f>
        <v/>
      </c>
      <c r="S2027" s="47" t="b">
        <f t="shared" si="2"/>
        <v>0</v>
      </c>
      <c r="T2027" s="47" t="str">
        <f>IFERROR(__xludf.DUMMYFUNCTION("iferror(split(A2027,"","",TRUE,TRUE),"""")"),"")</f>
        <v/>
      </c>
      <c r="U2027" s="47"/>
      <c r="V2027" s="47"/>
      <c r="W2027" s="47"/>
      <c r="X2027" s="46" t="str">
        <f>IFERROR(__xludf.DUMMYFUNCTION("if(T2027="""","""",if($S2027,""Not aligned w/ a specific learning goal."",T2027&amp;"": ""&amp;vlookup(to_text(T2027),'1.Learning-Goals'!$A$3:$B$100,2,FALSE)))"),"")</f>
        <v/>
      </c>
      <c r="Y2027" s="46" t="str">
        <f>IFERROR(__xludf.DUMMYFUNCTION("if(U2027="""","""",if($S2027,""Not aligned w/ a specific learning goal."",U2027&amp;"": ""&amp;vlookup(to_text(U2027),'1.Learning-Goals'!$A$3:$B$100,2,FALSE)))"),"")</f>
        <v/>
      </c>
      <c r="Z2027" s="46" t="str">
        <f>IFERROR(__xludf.DUMMYFUNCTION("if(V2027="""","""",if($S2027,""Not aligned w/ a specific learning goal."",V2027&amp;"": ""&amp;vlookup(to_text(V2027),'1.Learning-Goals'!$A$3:$B$100,2,FALSE)))"),"")</f>
        <v/>
      </c>
      <c r="AA2027" s="46" t="str">
        <f>IFERROR(__xludf.DUMMYFUNCTION("if(W2027="""","""",if($S2027,""Not aligned w/ a specific learning goal."",W2027&amp;"": ""&amp;vlookup(to_text(W2027),'1.Learning-Goals'!$A$3:$B$100,2,FALSE)))"),"")</f>
        <v/>
      </c>
      <c r="AB2027" s="48"/>
      <c r="AC2027" s="48"/>
      <c r="AD2027" s="48"/>
      <c r="AE2027" s="48"/>
      <c r="AF2027" s="48"/>
      <c r="AG2027" s="48"/>
      <c r="AH2027" s="48"/>
      <c r="AI2027" s="48"/>
    </row>
    <row r="2028" ht="15.75" customHeight="1">
      <c r="A2028" s="41"/>
      <c r="B2028" s="42" t="str">
        <f t="shared" si="1"/>
        <v/>
      </c>
      <c r="C2028" s="52"/>
      <c r="D2028" s="53"/>
      <c r="E2028" s="53"/>
      <c r="F2028" s="52"/>
      <c r="G2028" s="53"/>
      <c r="H2028" s="54"/>
      <c r="I2028" s="53"/>
      <c r="J2028" s="53"/>
      <c r="K2028" s="53"/>
      <c r="L2028" s="53"/>
      <c r="M2028" s="53"/>
      <c r="N2028" s="53"/>
      <c r="O2028" s="52"/>
      <c r="P2028" s="52"/>
      <c r="Q2028" s="52"/>
      <c r="R2028" s="46" t="str">
        <f>IFERROR(__xludf.DUMMYFUNCTION("if(isblank($A2028),"""",REGEXREPLACE($A2028,   "",?(\d),?"",  ""$1""&amp;""-""&amp;$H2028))"),"")</f>
        <v/>
      </c>
      <c r="S2028" s="47" t="b">
        <f t="shared" si="2"/>
        <v>0</v>
      </c>
      <c r="T2028" s="47" t="str">
        <f>IFERROR(__xludf.DUMMYFUNCTION("iferror(split(A2028,"","",TRUE,TRUE),"""")"),"")</f>
        <v/>
      </c>
      <c r="U2028" s="47"/>
      <c r="V2028" s="47"/>
      <c r="W2028" s="47"/>
      <c r="X2028" s="46" t="str">
        <f>IFERROR(__xludf.DUMMYFUNCTION("if(T2028="""","""",if($S2028,""Not aligned w/ a specific learning goal."",T2028&amp;"": ""&amp;vlookup(to_text(T2028),'1.Learning-Goals'!$A$3:$B$100,2,FALSE)))"),"")</f>
        <v/>
      </c>
      <c r="Y2028" s="46" t="str">
        <f>IFERROR(__xludf.DUMMYFUNCTION("if(U2028="""","""",if($S2028,""Not aligned w/ a specific learning goal."",U2028&amp;"": ""&amp;vlookup(to_text(U2028),'1.Learning-Goals'!$A$3:$B$100,2,FALSE)))"),"")</f>
        <v/>
      </c>
      <c r="Z2028" s="46" t="str">
        <f>IFERROR(__xludf.DUMMYFUNCTION("if(V2028="""","""",if($S2028,""Not aligned w/ a specific learning goal."",V2028&amp;"": ""&amp;vlookup(to_text(V2028),'1.Learning-Goals'!$A$3:$B$100,2,FALSE)))"),"")</f>
        <v/>
      </c>
      <c r="AA2028" s="46" t="str">
        <f>IFERROR(__xludf.DUMMYFUNCTION("if(W2028="""","""",if($S2028,""Not aligned w/ a specific learning goal."",W2028&amp;"": ""&amp;vlookup(to_text(W2028),'1.Learning-Goals'!$A$3:$B$100,2,FALSE)))"),"")</f>
        <v/>
      </c>
      <c r="AB2028" s="48"/>
      <c r="AC2028" s="48"/>
      <c r="AD2028" s="48"/>
      <c r="AE2028" s="48"/>
      <c r="AF2028" s="48"/>
      <c r="AG2028" s="48"/>
      <c r="AH2028" s="48"/>
      <c r="AI2028" s="48"/>
    </row>
    <row r="2029" ht="15.75" customHeight="1">
      <c r="A2029" s="41"/>
      <c r="B2029" s="42" t="str">
        <f t="shared" si="1"/>
        <v/>
      </c>
      <c r="C2029" s="52"/>
      <c r="D2029" s="53"/>
      <c r="E2029" s="53"/>
      <c r="F2029" s="52"/>
      <c r="G2029" s="53"/>
      <c r="H2029" s="54"/>
      <c r="I2029" s="53"/>
      <c r="J2029" s="53"/>
      <c r="K2029" s="53"/>
      <c r="L2029" s="53"/>
      <c r="M2029" s="53"/>
      <c r="N2029" s="53"/>
      <c r="O2029" s="52"/>
      <c r="P2029" s="52"/>
      <c r="Q2029" s="52"/>
      <c r="R2029" s="46" t="str">
        <f>IFERROR(__xludf.DUMMYFUNCTION("if(isblank($A2029),"""",REGEXREPLACE($A2029,   "",?(\d),?"",  ""$1""&amp;""-""&amp;$H2029))"),"")</f>
        <v/>
      </c>
      <c r="S2029" s="47" t="b">
        <f t="shared" si="2"/>
        <v>0</v>
      </c>
      <c r="T2029" s="47" t="str">
        <f>IFERROR(__xludf.DUMMYFUNCTION("iferror(split(A2029,"","",TRUE,TRUE),"""")"),"")</f>
        <v/>
      </c>
      <c r="U2029" s="47"/>
      <c r="V2029" s="47"/>
      <c r="W2029" s="47"/>
      <c r="X2029" s="46" t="str">
        <f>IFERROR(__xludf.DUMMYFUNCTION("if(T2029="""","""",if($S2029,""Not aligned w/ a specific learning goal."",T2029&amp;"": ""&amp;vlookup(to_text(T2029),'1.Learning-Goals'!$A$3:$B$100,2,FALSE)))"),"")</f>
        <v/>
      </c>
      <c r="Y2029" s="46" t="str">
        <f>IFERROR(__xludf.DUMMYFUNCTION("if(U2029="""","""",if($S2029,""Not aligned w/ a specific learning goal."",U2029&amp;"": ""&amp;vlookup(to_text(U2029),'1.Learning-Goals'!$A$3:$B$100,2,FALSE)))"),"")</f>
        <v/>
      </c>
      <c r="Z2029" s="46" t="str">
        <f>IFERROR(__xludf.DUMMYFUNCTION("if(V2029="""","""",if($S2029,""Not aligned w/ a specific learning goal."",V2029&amp;"": ""&amp;vlookup(to_text(V2029),'1.Learning-Goals'!$A$3:$B$100,2,FALSE)))"),"")</f>
        <v/>
      </c>
      <c r="AA2029" s="46" t="str">
        <f>IFERROR(__xludf.DUMMYFUNCTION("if(W2029="""","""",if($S2029,""Not aligned w/ a specific learning goal."",W2029&amp;"": ""&amp;vlookup(to_text(W2029),'1.Learning-Goals'!$A$3:$B$100,2,FALSE)))"),"")</f>
        <v/>
      </c>
      <c r="AB2029" s="48"/>
      <c r="AC2029" s="48"/>
      <c r="AD2029" s="48"/>
      <c r="AE2029" s="48"/>
      <c r="AF2029" s="48"/>
      <c r="AG2029" s="48"/>
      <c r="AH2029" s="48"/>
      <c r="AI2029" s="48"/>
    </row>
    <row r="2030" ht="15.75" customHeight="1">
      <c r="A2030" s="41"/>
      <c r="B2030" s="42" t="str">
        <f t="shared" si="1"/>
        <v/>
      </c>
      <c r="C2030" s="52"/>
      <c r="D2030" s="53"/>
      <c r="E2030" s="53"/>
      <c r="F2030" s="52"/>
      <c r="G2030" s="53"/>
      <c r="H2030" s="54"/>
      <c r="I2030" s="53"/>
      <c r="J2030" s="53"/>
      <c r="K2030" s="53"/>
      <c r="L2030" s="53"/>
      <c r="M2030" s="53"/>
      <c r="N2030" s="53"/>
      <c r="O2030" s="52"/>
      <c r="P2030" s="52"/>
      <c r="Q2030" s="52"/>
      <c r="R2030" s="46" t="str">
        <f>IFERROR(__xludf.DUMMYFUNCTION("if(isblank($A2030),"""",REGEXREPLACE($A2030,   "",?(\d),?"",  ""$1""&amp;""-""&amp;$H2030))"),"")</f>
        <v/>
      </c>
      <c r="S2030" s="47" t="b">
        <f t="shared" si="2"/>
        <v>0</v>
      </c>
      <c r="T2030" s="47" t="str">
        <f>IFERROR(__xludf.DUMMYFUNCTION("iferror(split(A2030,"","",TRUE,TRUE),"""")"),"")</f>
        <v/>
      </c>
      <c r="U2030" s="47"/>
      <c r="V2030" s="47"/>
      <c r="W2030" s="47"/>
      <c r="X2030" s="46" t="str">
        <f>IFERROR(__xludf.DUMMYFUNCTION("if(T2030="""","""",if($S2030,""Not aligned w/ a specific learning goal."",T2030&amp;"": ""&amp;vlookup(to_text(T2030),'1.Learning-Goals'!$A$3:$B$100,2,FALSE)))"),"")</f>
        <v/>
      </c>
      <c r="Y2030" s="46" t="str">
        <f>IFERROR(__xludf.DUMMYFUNCTION("if(U2030="""","""",if($S2030,""Not aligned w/ a specific learning goal."",U2030&amp;"": ""&amp;vlookup(to_text(U2030),'1.Learning-Goals'!$A$3:$B$100,2,FALSE)))"),"")</f>
        <v/>
      </c>
      <c r="Z2030" s="46" t="str">
        <f>IFERROR(__xludf.DUMMYFUNCTION("if(V2030="""","""",if($S2030,""Not aligned w/ a specific learning goal."",V2030&amp;"": ""&amp;vlookup(to_text(V2030),'1.Learning-Goals'!$A$3:$B$100,2,FALSE)))"),"")</f>
        <v/>
      </c>
      <c r="AA2030" s="46" t="str">
        <f>IFERROR(__xludf.DUMMYFUNCTION("if(W2030="""","""",if($S2030,""Not aligned w/ a specific learning goal."",W2030&amp;"": ""&amp;vlookup(to_text(W2030),'1.Learning-Goals'!$A$3:$B$100,2,FALSE)))"),"")</f>
        <v/>
      </c>
      <c r="AB2030" s="48"/>
      <c r="AC2030" s="48"/>
      <c r="AD2030" s="48"/>
      <c r="AE2030" s="48"/>
      <c r="AF2030" s="48"/>
      <c r="AG2030" s="48"/>
      <c r="AH2030" s="48"/>
      <c r="AI2030" s="48"/>
    </row>
    <row r="2031" ht="15.75" customHeight="1">
      <c r="A2031" s="41"/>
      <c r="B2031" s="42" t="str">
        <f t="shared" si="1"/>
        <v/>
      </c>
      <c r="C2031" s="52"/>
      <c r="D2031" s="53"/>
      <c r="E2031" s="53"/>
      <c r="F2031" s="52"/>
      <c r="G2031" s="53"/>
      <c r="H2031" s="54"/>
      <c r="I2031" s="53"/>
      <c r="J2031" s="53"/>
      <c r="K2031" s="53"/>
      <c r="L2031" s="53"/>
      <c r="M2031" s="53"/>
      <c r="N2031" s="53"/>
      <c r="O2031" s="52"/>
      <c r="P2031" s="52"/>
      <c r="Q2031" s="52"/>
      <c r="R2031" s="46" t="str">
        <f>IFERROR(__xludf.DUMMYFUNCTION("if(isblank($A2031),"""",REGEXREPLACE($A2031,   "",?(\d),?"",  ""$1""&amp;""-""&amp;$H2031))"),"")</f>
        <v/>
      </c>
      <c r="S2031" s="47" t="b">
        <f t="shared" si="2"/>
        <v>0</v>
      </c>
      <c r="T2031" s="47" t="str">
        <f>IFERROR(__xludf.DUMMYFUNCTION("iferror(split(A2031,"","",TRUE,TRUE),"""")"),"")</f>
        <v/>
      </c>
      <c r="U2031" s="47"/>
      <c r="V2031" s="47"/>
      <c r="W2031" s="47"/>
      <c r="X2031" s="46" t="str">
        <f>IFERROR(__xludf.DUMMYFUNCTION("if(T2031="""","""",if($S2031,""Not aligned w/ a specific learning goal."",T2031&amp;"": ""&amp;vlookup(to_text(T2031),'1.Learning-Goals'!$A$3:$B$100,2,FALSE)))"),"")</f>
        <v/>
      </c>
      <c r="Y2031" s="46" t="str">
        <f>IFERROR(__xludf.DUMMYFUNCTION("if(U2031="""","""",if($S2031,""Not aligned w/ a specific learning goal."",U2031&amp;"": ""&amp;vlookup(to_text(U2031),'1.Learning-Goals'!$A$3:$B$100,2,FALSE)))"),"")</f>
        <v/>
      </c>
      <c r="Z2031" s="46" t="str">
        <f>IFERROR(__xludf.DUMMYFUNCTION("if(V2031="""","""",if($S2031,""Not aligned w/ a specific learning goal."",V2031&amp;"": ""&amp;vlookup(to_text(V2031),'1.Learning-Goals'!$A$3:$B$100,2,FALSE)))"),"")</f>
        <v/>
      </c>
      <c r="AA2031" s="46" t="str">
        <f>IFERROR(__xludf.DUMMYFUNCTION("if(W2031="""","""",if($S2031,""Not aligned w/ a specific learning goal."",W2031&amp;"": ""&amp;vlookup(to_text(W2031),'1.Learning-Goals'!$A$3:$B$100,2,FALSE)))"),"")</f>
        <v/>
      </c>
      <c r="AB2031" s="48"/>
      <c r="AC2031" s="48"/>
      <c r="AD2031" s="48"/>
      <c r="AE2031" s="48"/>
      <c r="AF2031" s="48"/>
      <c r="AG2031" s="48"/>
      <c r="AH2031" s="48"/>
      <c r="AI2031" s="48"/>
    </row>
    <row r="2032" ht="15.75" customHeight="1">
      <c r="A2032" s="41"/>
      <c r="B2032" s="42" t="str">
        <f t="shared" si="1"/>
        <v/>
      </c>
      <c r="C2032" s="52"/>
      <c r="D2032" s="53"/>
      <c r="E2032" s="53"/>
      <c r="F2032" s="52"/>
      <c r="G2032" s="53"/>
      <c r="H2032" s="54"/>
      <c r="I2032" s="53"/>
      <c r="J2032" s="53"/>
      <c r="K2032" s="53"/>
      <c r="L2032" s="53"/>
      <c r="M2032" s="53"/>
      <c r="N2032" s="53"/>
      <c r="O2032" s="52"/>
      <c r="P2032" s="52"/>
      <c r="Q2032" s="52"/>
      <c r="R2032" s="46" t="str">
        <f>IFERROR(__xludf.DUMMYFUNCTION("if(isblank($A2032),"""",REGEXREPLACE($A2032,   "",?(\d),?"",  ""$1""&amp;""-""&amp;$H2032))"),"")</f>
        <v/>
      </c>
      <c r="S2032" s="47" t="b">
        <f t="shared" si="2"/>
        <v>0</v>
      </c>
      <c r="T2032" s="47" t="str">
        <f>IFERROR(__xludf.DUMMYFUNCTION("iferror(split(A2032,"","",TRUE,TRUE),"""")"),"")</f>
        <v/>
      </c>
      <c r="U2032" s="47"/>
      <c r="V2032" s="47"/>
      <c r="W2032" s="47"/>
      <c r="X2032" s="46" t="str">
        <f>IFERROR(__xludf.DUMMYFUNCTION("if(T2032="""","""",if($S2032,""Not aligned w/ a specific learning goal."",T2032&amp;"": ""&amp;vlookup(to_text(T2032),'1.Learning-Goals'!$A$3:$B$100,2,FALSE)))"),"")</f>
        <v/>
      </c>
      <c r="Y2032" s="46" t="str">
        <f>IFERROR(__xludf.DUMMYFUNCTION("if(U2032="""","""",if($S2032,""Not aligned w/ a specific learning goal."",U2032&amp;"": ""&amp;vlookup(to_text(U2032),'1.Learning-Goals'!$A$3:$B$100,2,FALSE)))"),"")</f>
        <v/>
      </c>
      <c r="Z2032" s="46" t="str">
        <f>IFERROR(__xludf.DUMMYFUNCTION("if(V2032="""","""",if($S2032,""Not aligned w/ a specific learning goal."",V2032&amp;"": ""&amp;vlookup(to_text(V2032),'1.Learning-Goals'!$A$3:$B$100,2,FALSE)))"),"")</f>
        <v/>
      </c>
      <c r="AA2032" s="46" t="str">
        <f>IFERROR(__xludf.DUMMYFUNCTION("if(W2032="""","""",if($S2032,""Not aligned w/ a specific learning goal."",W2032&amp;"": ""&amp;vlookup(to_text(W2032),'1.Learning-Goals'!$A$3:$B$100,2,FALSE)))"),"")</f>
        <v/>
      </c>
      <c r="AB2032" s="48"/>
      <c r="AC2032" s="48"/>
      <c r="AD2032" s="48"/>
      <c r="AE2032" s="48"/>
      <c r="AF2032" s="48"/>
      <c r="AG2032" s="48"/>
      <c r="AH2032" s="48"/>
      <c r="AI2032" s="48"/>
    </row>
    <row r="2033" ht="15.75" customHeight="1">
      <c r="A2033" s="41"/>
      <c r="B2033" s="42" t="str">
        <f t="shared" si="1"/>
        <v/>
      </c>
      <c r="C2033" s="52"/>
      <c r="D2033" s="53"/>
      <c r="E2033" s="53"/>
      <c r="F2033" s="52"/>
      <c r="G2033" s="53"/>
      <c r="H2033" s="54"/>
      <c r="I2033" s="53"/>
      <c r="J2033" s="53"/>
      <c r="K2033" s="53"/>
      <c r="L2033" s="53"/>
      <c r="M2033" s="53"/>
      <c r="N2033" s="53"/>
      <c r="O2033" s="52"/>
      <c r="P2033" s="52"/>
      <c r="Q2033" s="52"/>
      <c r="R2033" s="46" t="str">
        <f>IFERROR(__xludf.DUMMYFUNCTION("if(isblank($A2033),"""",REGEXREPLACE($A2033,   "",?(\d),?"",  ""$1""&amp;""-""&amp;$H2033))"),"")</f>
        <v/>
      </c>
      <c r="S2033" s="47" t="b">
        <f t="shared" si="2"/>
        <v>0</v>
      </c>
      <c r="T2033" s="47" t="str">
        <f>IFERROR(__xludf.DUMMYFUNCTION("iferror(split(A2033,"","",TRUE,TRUE),"""")"),"")</f>
        <v/>
      </c>
      <c r="U2033" s="47"/>
      <c r="V2033" s="47"/>
      <c r="W2033" s="47"/>
      <c r="X2033" s="46" t="str">
        <f>IFERROR(__xludf.DUMMYFUNCTION("if(T2033="""","""",if($S2033,""Not aligned w/ a specific learning goal."",T2033&amp;"": ""&amp;vlookup(to_text(T2033),'1.Learning-Goals'!$A$3:$B$100,2,FALSE)))"),"")</f>
        <v/>
      </c>
      <c r="Y2033" s="46" t="str">
        <f>IFERROR(__xludf.DUMMYFUNCTION("if(U2033="""","""",if($S2033,""Not aligned w/ a specific learning goal."",U2033&amp;"": ""&amp;vlookup(to_text(U2033),'1.Learning-Goals'!$A$3:$B$100,2,FALSE)))"),"")</f>
        <v/>
      </c>
      <c r="Z2033" s="46" t="str">
        <f>IFERROR(__xludf.DUMMYFUNCTION("if(V2033="""","""",if($S2033,""Not aligned w/ a specific learning goal."",V2033&amp;"": ""&amp;vlookup(to_text(V2033),'1.Learning-Goals'!$A$3:$B$100,2,FALSE)))"),"")</f>
        <v/>
      </c>
      <c r="AA2033" s="46" t="str">
        <f>IFERROR(__xludf.DUMMYFUNCTION("if(W2033="""","""",if($S2033,""Not aligned w/ a specific learning goal."",W2033&amp;"": ""&amp;vlookup(to_text(W2033),'1.Learning-Goals'!$A$3:$B$100,2,FALSE)))"),"")</f>
        <v/>
      </c>
      <c r="AB2033" s="48"/>
      <c r="AC2033" s="48"/>
      <c r="AD2033" s="48"/>
      <c r="AE2033" s="48"/>
      <c r="AF2033" s="48"/>
      <c r="AG2033" s="48"/>
      <c r="AH2033" s="48"/>
      <c r="AI2033" s="48"/>
    </row>
    <row r="2034" ht="15.75" customHeight="1">
      <c r="A2034" s="41"/>
      <c r="B2034" s="42" t="str">
        <f t="shared" si="1"/>
        <v/>
      </c>
      <c r="C2034" s="52"/>
      <c r="D2034" s="53"/>
      <c r="E2034" s="53"/>
      <c r="F2034" s="52"/>
      <c r="G2034" s="53"/>
      <c r="H2034" s="54"/>
      <c r="I2034" s="53"/>
      <c r="J2034" s="53"/>
      <c r="K2034" s="53"/>
      <c r="L2034" s="53"/>
      <c r="M2034" s="53"/>
      <c r="N2034" s="53"/>
      <c r="O2034" s="52"/>
      <c r="P2034" s="52"/>
      <c r="Q2034" s="52"/>
      <c r="R2034" s="46" t="str">
        <f>IFERROR(__xludf.DUMMYFUNCTION("if(isblank($A2034),"""",REGEXREPLACE($A2034,   "",?(\d),?"",  ""$1""&amp;""-""&amp;$H2034))"),"")</f>
        <v/>
      </c>
      <c r="S2034" s="47" t="b">
        <f t="shared" si="2"/>
        <v>0</v>
      </c>
      <c r="T2034" s="47" t="str">
        <f>IFERROR(__xludf.DUMMYFUNCTION("iferror(split(A2034,"","",TRUE,TRUE),"""")"),"")</f>
        <v/>
      </c>
      <c r="U2034" s="47"/>
      <c r="V2034" s="47"/>
      <c r="W2034" s="47"/>
      <c r="X2034" s="46" t="str">
        <f>IFERROR(__xludf.DUMMYFUNCTION("if(T2034="""","""",if($S2034,""Not aligned w/ a specific learning goal."",T2034&amp;"": ""&amp;vlookup(to_text(T2034),'1.Learning-Goals'!$A$3:$B$100,2,FALSE)))"),"")</f>
        <v/>
      </c>
      <c r="Y2034" s="46" t="str">
        <f>IFERROR(__xludf.DUMMYFUNCTION("if(U2034="""","""",if($S2034,""Not aligned w/ a specific learning goal."",U2034&amp;"": ""&amp;vlookup(to_text(U2034),'1.Learning-Goals'!$A$3:$B$100,2,FALSE)))"),"")</f>
        <v/>
      </c>
      <c r="Z2034" s="46" t="str">
        <f>IFERROR(__xludf.DUMMYFUNCTION("if(V2034="""","""",if($S2034,""Not aligned w/ a specific learning goal."",V2034&amp;"": ""&amp;vlookup(to_text(V2034),'1.Learning-Goals'!$A$3:$B$100,2,FALSE)))"),"")</f>
        <v/>
      </c>
      <c r="AA2034" s="46" t="str">
        <f>IFERROR(__xludf.DUMMYFUNCTION("if(W2034="""","""",if($S2034,""Not aligned w/ a specific learning goal."",W2034&amp;"": ""&amp;vlookup(to_text(W2034),'1.Learning-Goals'!$A$3:$B$100,2,FALSE)))"),"")</f>
        <v/>
      </c>
      <c r="AB2034" s="48"/>
      <c r="AC2034" s="48"/>
      <c r="AD2034" s="48"/>
      <c r="AE2034" s="48"/>
      <c r="AF2034" s="48"/>
      <c r="AG2034" s="48"/>
      <c r="AH2034" s="48"/>
      <c r="AI2034" s="48"/>
    </row>
    <row r="2035" ht="15.75" customHeight="1">
      <c r="A2035" s="41"/>
      <c r="B2035" s="42" t="str">
        <f t="shared" si="1"/>
        <v/>
      </c>
      <c r="C2035" s="52"/>
      <c r="D2035" s="53"/>
      <c r="E2035" s="53"/>
      <c r="F2035" s="52"/>
      <c r="G2035" s="53"/>
      <c r="H2035" s="54"/>
      <c r="I2035" s="53"/>
      <c r="J2035" s="53"/>
      <c r="K2035" s="53"/>
      <c r="L2035" s="53"/>
      <c r="M2035" s="53"/>
      <c r="N2035" s="53"/>
      <c r="O2035" s="52"/>
      <c r="P2035" s="52"/>
      <c r="Q2035" s="52"/>
      <c r="R2035" s="46" t="str">
        <f>IFERROR(__xludf.DUMMYFUNCTION("if(isblank($A2035),"""",REGEXREPLACE($A2035,   "",?(\d),?"",  ""$1""&amp;""-""&amp;$H2035))"),"")</f>
        <v/>
      </c>
      <c r="S2035" s="47" t="b">
        <f t="shared" si="2"/>
        <v>0</v>
      </c>
      <c r="T2035" s="47" t="str">
        <f>IFERROR(__xludf.DUMMYFUNCTION("iferror(split(A2035,"","",TRUE,TRUE),"""")"),"")</f>
        <v/>
      </c>
      <c r="U2035" s="47"/>
      <c r="V2035" s="47"/>
      <c r="W2035" s="47"/>
      <c r="X2035" s="46" t="str">
        <f>IFERROR(__xludf.DUMMYFUNCTION("if(T2035="""","""",if($S2035,""Not aligned w/ a specific learning goal."",T2035&amp;"": ""&amp;vlookup(to_text(T2035),'1.Learning-Goals'!$A$3:$B$100,2,FALSE)))"),"")</f>
        <v/>
      </c>
      <c r="Y2035" s="46" t="str">
        <f>IFERROR(__xludf.DUMMYFUNCTION("if(U2035="""","""",if($S2035,""Not aligned w/ a specific learning goal."",U2035&amp;"": ""&amp;vlookup(to_text(U2035),'1.Learning-Goals'!$A$3:$B$100,2,FALSE)))"),"")</f>
        <v/>
      </c>
      <c r="Z2035" s="46" t="str">
        <f>IFERROR(__xludf.DUMMYFUNCTION("if(V2035="""","""",if($S2035,""Not aligned w/ a specific learning goal."",V2035&amp;"": ""&amp;vlookup(to_text(V2035),'1.Learning-Goals'!$A$3:$B$100,2,FALSE)))"),"")</f>
        <v/>
      </c>
      <c r="AA2035" s="46" t="str">
        <f>IFERROR(__xludf.DUMMYFUNCTION("if(W2035="""","""",if($S2035,""Not aligned w/ a specific learning goal."",W2035&amp;"": ""&amp;vlookup(to_text(W2035),'1.Learning-Goals'!$A$3:$B$100,2,FALSE)))"),"")</f>
        <v/>
      </c>
      <c r="AB2035" s="48"/>
      <c r="AC2035" s="48"/>
      <c r="AD2035" s="48"/>
      <c r="AE2035" s="48"/>
      <c r="AF2035" s="48"/>
      <c r="AG2035" s="48"/>
      <c r="AH2035" s="48"/>
      <c r="AI2035" s="48"/>
    </row>
    <row r="2036" ht="15.75" customHeight="1">
      <c r="A2036" s="41"/>
      <c r="B2036" s="42" t="str">
        <f t="shared" si="1"/>
        <v/>
      </c>
      <c r="C2036" s="52"/>
      <c r="D2036" s="53"/>
      <c r="E2036" s="53"/>
      <c r="F2036" s="52"/>
      <c r="G2036" s="53"/>
      <c r="H2036" s="54"/>
      <c r="I2036" s="53"/>
      <c r="J2036" s="53"/>
      <c r="K2036" s="53"/>
      <c r="L2036" s="53"/>
      <c r="M2036" s="53"/>
      <c r="N2036" s="53"/>
      <c r="O2036" s="52"/>
      <c r="P2036" s="52"/>
      <c r="Q2036" s="52"/>
      <c r="R2036" s="46" t="str">
        <f>IFERROR(__xludf.DUMMYFUNCTION("if(isblank($A2036),"""",REGEXREPLACE($A2036,   "",?(\d),?"",  ""$1""&amp;""-""&amp;$H2036))"),"")</f>
        <v/>
      </c>
      <c r="S2036" s="47" t="b">
        <f t="shared" si="2"/>
        <v>0</v>
      </c>
      <c r="T2036" s="47" t="str">
        <f>IFERROR(__xludf.DUMMYFUNCTION("iferror(split(A2036,"","",TRUE,TRUE),"""")"),"")</f>
        <v/>
      </c>
      <c r="U2036" s="47"/>
      <c r="V2036" s="47"/>
      <c r="W2036" s="47"/>
      <c r="X2036" s="46" t="str">
        <f>IFERROR(__xludf.DUMMYFUNCTION("if(T2036="""","""",if($S2036,""Not aligned w/ a specific learning goal."",T2036&amp;"": ""&amp;vlookup(to_text(T2036),'1.Learning-Goals'!$A$3:$B$100,2,FALSE)))"),"")</f>
        <v/>
      </c>
      <c r="Y2036" s="46" t="str">
        <f>IFERROR(__xludf.DUMMYFUNCTION("if(U2036="""","""",if($S2036,""Not aligned w/ a specific learning goal."",U2036&amp;"": ""&amp;vlookup(to_text(U2036),'1.Learning-Goals'!$A$3:$B$100,2,FALSE)))"),"")</f>
        <v/>
      </c>
      <c r="Z2036" s="46" t="str">
        <f>IFERROR(__xludf.DUMMYFUNCTION("if(V2036="""","""",if($S2036,""Not aligned w/ a specific learning goal."",V2036&amp;"": ""&amp;vlookup(to_text(V2036),'1.Learning-Goals'!$A$3:$B$100,2,FALSE)))"),"")</f>
        <v/>
      </c>
      <c r="AA2036" s="46" t="str">
        <f>IFERROR(__xludf.DUMMYFUNCTION("if(W2036="""","""",if($S2036,""Not aligned w/ a specific learning goal."",W2036&amp;"": ""&amp;vlookup(to_text(W2036),'1.Learning-Goals'!$A$3:$B$100,2,FALSE)))"),"")</f>
        <v/>
      </c>
      <c r="AB2036" s="48"/>
      <c r="AC2036" s="48"/>
      <c r="AD2036" s="48"/>
      <c r="AE2036" s="48"/>
      <c r="AF2036" s="48"/>
      <c r="AG2036" s="48"/>
      <c r="AH2036" s="48"/>
      <c r="AI2036" s="48"/>
    </row>
    <row r="2037" ht="15.75" customHeight="1">
      <c r="A2037" s="41"/>
      <c r="B2037" s="42" t="str">
        <f t="shared" si="1"/>
        <v/>
      </c>
      <c r="C2037" s="52"/>
      <c r="D2037" s="53"/>
      <c r="E2037" s="53"/>
      <c r="F2037" s="52"/>
      <c r="G2037" s="53"/>
      <c r="H2037" s="54"/>
      <c r="I2037" s="53"/>
      <c r="J2037" s="53"/>
      <c r="K2037" s="53"/>
      <c r="L2037" s="53"/>
      <c r="M2037" s="53"/>
      <c r="N2037" s="53"/>
      <c r="O2037" s="52"/>
      <c r="P2037" s="52"/>
      <c r="Q2037" s="52"/>
      <c r="R2037" s="46" t="str">
        <f>IFERROR(__xludf.DUMMYFUNCTION("if(isblank($A2037),"""",REGEXREPLACE($A2037,   "",?(\d),?"",  ""$1""&amp;""-""&amp;$H2037))"),"")</f>
        <v/>
      </c>
      <c r="S2037" s="47" t="b">
        <f t="shared" si="2"/>
        <v>0</v>
      </c>
      <c r="T2037" s="47" t="str">
        <f>IFERROR(__xludf.DUMMYFUNCTION("iferror(split(A2037,"","",TRUE,TRUE),"""")"),"")</f>
        <v/>
      </c>
      <c r="U2037" s="47"/>
      <c r="V2037" s="47"/>
      <c r="W2037" s="47"/>
      <c r="X2037" s="46" t="str">
        <f>IFERROR(__xludf.DUMMYFUNCTION("if(T2037="""","""",if($S2037,""Not aligned w/ a specific learning goal."",T2037&amp;"": ""&amp;vlookup(to_text(T2037),'1.Learning-Goals'!$A$3:$B$100,2,FALSE)))"),"")</f>
        <v/>
      </c>
      <c r="Y2037" s="46" t="str">
        <f>IFERROR(__xludf.DUMMYFUNCTION("if(U2037="""","""",if($S2037,""Not aligned w/ a specific learning goal."",U2037&amp;"": ""&amp;vlookup(to_text(U2037),'1.Learning-Goals'!$A$3:$B$100,2,FALSE)))"),"")</f>
        <v/>
      </c>
      <c r="Z2037" s="46" t="str">
        <f>IFERROR(__xludf.DUMMYFUNCTION("if(V2037="""","""",if($S2037,""Not aligned w/ a specific learning goal."",V2037&amp;"": ""&amp;vlookup(to_text(V2037),'1.Learning-Goals'!$A$3:$B$100,2,FALSE)))"),"")</f>
        <v/>
      </c>
      <c r="AA2037" s="46" t="str">
        <f>IFERROR(__xludf.DUMMYFUNCTION("if(W2037="""","""",if($S2037,""Not aligned w/ a specific learning goal."",W2037&amp;"": ""&amp;vlookup(to_text(W2037),'1.Learning-Goals'!$A$3:$B$100,2,FALSE)))"),"")</f>
        <v/>
      </c>
      <c r="AB2037" s="48"/>
      <c r="AC2037" s="48"/>
      <c r="AD2037" s="48"/>
      <c r="AE2037" s="48"/>
      <c r="AF2037" s="48"/>
      <c r="AG2037" s="48"/>
      <c r="AH2037" s="48"/>
      <c r="AI2037" s="48"/>
    </row>
    <row r="2038" ht="15.75" customHeight="1">
      <c r="A2038" s="41"/>
      <c r="B2038" s="42" t="str">
        <f t="shared" si="1"/>
        <v/>
      </c>
      <c r="C2038" s="52"/>
      <c r="D2038" s="53"/>
      <c r="E2038" s="53"/>
      <c r="F2038" s="52"/>
      <c r="G2038" s="53"/>
      <c r="H2038" s="54"/>
      <c r="I2038" s="53"/>
      <c r="J2038" s="53"/>
      <c r="K2038" s="53"/>
      <c r="L2038" s="53"/>
      <c r="M2038" s="53"/>
      <c r="N2038" s="53"/>
      <c r="O2038" s="52"/>
      <c r="P2038" s="52"/>
      <c r="Q2038" s="52"/>
      <c r="R2038" s="46" t="str">
        <f>IFERROR(__xludf.DUMMYFUNCTION("if(isblank($A2038),"""",REGEXREPLACE($A2038,   "",?(\d),?"",  ""$1""&amp;""-""&amp;$H2038))"),"")</f>
        <v/>
      </c>
      <c r="S2038" s="47" t="b">
        <f t="shared" si="2"/>
        <v>0</v>
      </c>
      <c r="T2038" s="47" t="str">
        <f>IFERROR(__xludf.DUMMYFUNCTION("iferror(split(A2038,"","",TRUE,TRUE),"""")"),"")</f>
        <v/>
      </c>
      <c r="U2038" s="47"/>
      <c r="V2038" s="47"/>
      <c r="W2038" s="47"/>
      <c r="X2038" s="46" t="str">
        <f>IFERROR(__xludf.DUMMYFUNCTION("if(T2038="""","""",if($S2038,""Not aligned w/ a specific learning goal."",T2038&amp;"": ""&amp;vlookup(to_text(T2038),'1.Learning-Goals'!$A$3:$B$100,2,FALSE)))"),"")</f>
        <v/>
      </c>
      <c r="Y2038" s="46" t="str">
        <f>IFERROR(__xludf.DUMMYFUNCTION("if(U2038="""","""",if($S2038,""Not aligned w/ a specific learning goal."",U2038&amp;"": ""&amp;vlookup(to_text(U2038),'1.Learning-Goals'!$A$3:$B$100,2,FALSE)))"),"")</f>
        <v/>
      </c>
      <c r="Z2038" s="46" t="str">
        <f>IFERROR(__xludf.DUMMYFUNCTION("if(V2038="""","""",if($S2038,""Not aligned w/ a specific learning goal."",V2038&amp;"": ""&amp;vlookup(to_text(V2038),'1.Learning-Goals'!$A$3:$B$100,2,FALSE)))"),"")</f>
        <v/>
      </c>
      <c r="AA2038" s="46" t="str">
        <f>IFERROR(__xludf.DUMMYFUNCTION("if(W2038="""","""",if($S2038,""Not aligned w/ a specific learning goal."",W2038&amp;"": ""&amp;vlookup(to_text(W2038),'1.Learning-Goals'!$A$3:$B$100,2,FALSE)))"),"")</f>
        <v/>
      </c>
      <c r="AB2038" s="48"/>
      <c r="AC2038" s="48"/>
      <c r="AD2038" s="48"/>
      <c r="AE2038" s="48"/>
      <c r="AF2038" s="48"/>
      <c r="AG2038" s="48"/>
      <c r="AH2038" s="48"/>
      <c r="AI2038" s="48"/>
    </row>
    <row r="2039" ht="15.75" customHeight="1">
      <c r="A2039" s="41"/>
      <c r="B2039" s="42" t="str">
        <f t="shared" si="1"/>
        <v/>
      </c>
      <c r="C2039" s="52"/>
      <c r="D2039" s="53"/>
      <c r="E2039" s="53"/>
      <c r="F2039" s="52"/>
      <c r="G2039" s="53"/>
      <c r="H2039" s="54"/>
      <c r="I2039" s="53"/>
      <c r="J2039" s="53"/>
      <c r="K2039" s="53"/>
      <c r="L2039" s="53"/>
      <c r="M2039" s="53"/>
      <c r="N2039" s="53"/>
      <c r="O2039" s="52"/>
      <c r="P2039" s="52"/>
      <c r="Q2039" s="52"/>
      <c r="R2039" s="46" t="str">
        <f>IFERROR(__xludf.DUMMYFUNCTION("if(isblank($A2039),"""",REGEXREPLACE($A2039,   "",?(\d),?"",  ""$1""&amp;""-""&amp;$H2039))"),"")</f>
        <v/>
      </c>
      <c r="S2039" s="47" t="b">
        <f t="shared" si="2"/>
        <v>0</v>
      </c>
      <c r="T2039" s="47" t="str">
        <f>IFERROR(__xludf.DUMMYFUNCTION("iferror(split(A2039,"","",TRUE,TRUE),"""")"),"")</f>
        <v/>
      </c>
      <c r="U2039" s="47"/>
      <c r="V2039" s="47"/>
      <c r="W2039" s="47"/>
      <c r="X2039" s="46" t="str">
        <f>IFERROR(__xludf.DUMMYFUNCTION("if(T2039="""","""",if($S2039,""Not aligned w/ a specific learning goal."",T2039&amp;"": ""&amp;vlookup(to_text(T2039),'1.Learning-Goals'!$A$3:$B$100,2,FALSE)))"),"")</f>
        <v/>
      </c>
      <c r="Y2039" s="46" t="str">
        <f>IFERROR(__xludf.DUMMYFUNCTION("if(U2039="""","""",if($S2039,""Not aligned w/ a specific learning goal."",U2039&amp;"": ""&amp;vlookup(to_text(U2039),'1.Learning-Goals'!$A$3:$B$100,2,FALSE)))"),"")</f>
        <v/>
      </c>
      <c r="Z2039" s="46" t="str">
        <f>IFERROR(__xludf.DUMMYFUNCTION("if(V2039="""","""",if($S2039,""Not aligned w/ a specific learning goal."",V2039&amp;"": ""&amp;vlookup(to_text(V2039),'1.Learning-Goals'!$A$3:$B$100,2,FALSE)))"),"")</f>
        <v/>
      </c>
      <c r="AA2039" s="46" t="str">
        <f>IFERROR(__xludf.DUMMYFUNCTION("if(W2039="""","""",if($S2039,""Not aligned w/ a specific learning goal."",W2039&amp;"": ""&amp;vlookup(to_text(W2039),'1.Learning-Goals'!$A$3:$B$100,2,FALSE)))"),"")</f>
        <v/>
      </c>
      <c r="AB2039" s="48"/>
      <c r="AC2039" s="48"/>
      <c r="AD2039" s="48"/>
      <c r="AE2039" s="48"/>
      <c r="AF2039" s="48"/>
      <c r="AG2039" s="48"/>
      <c r="AH2039" s="48"/>
      <c r="AI2039" s="48"/>
    </row>
    <row r="2040" ht="15.75" customHeight="1">
      <c r="A2040" s="41"/>
      <c r="B2040" s="42" t="str">
        <f t="shared" si="1"/>
        <v/>
      </c>
      <c r="C2040" s="52"/>
      <c r="D2040" s="53"/>
      <c r="E2040" s="53"/>
      <c r="F2040" s="52"/>
      <c r="G2040" s="53"/>
      <c r="H2040" s="54"/>
      <c r="I2040" s="53"/>
      <c r="J2040" s="53"/>
      <c r="K2040" s="53"/>
      <c r="L2040" s="53"/>
      <c r="M2040" s="53"/>
      <c r="N2040" s="53"/>
      <c r="O2040" s="52"/>
      <c r="P2040" s="52"/>
      <c r="Q2040" s="52"/>
      <c r="R2040" s="46" t="str">
        <f>IFERROR(__xludf.DUMMYFUNCTION("if(isblank($A2040),"""",REGEXREPLACE($A2040,   "",?(\d),?"",  ""$1""&amp;""-""&amp;$H2040))"),"")</f>
        <v/>
      </c>
      <c r="S2040" s="47" t="b">
        <f t="shared" si="2"/>
        <v>0</v>
      </c>
      <c r="T2040" s="47" t="str">
        <f>IFERROR(__xludf.DUMMYFUNCTION("iferror(split(A2040,"","",TRUE,TRUE),"""")"),"")</f>
        <v/>
      </c>
      <c r="U2040" s="47"/>
      <c r="V2040" s="47"/>
      <c r="W2040" s="47"/>
      <c r="X2040" s="46" t="str">
        <f>IFERROR(__xludf.DUMMYFUNCTION("if(T2040="""","""",if($S2040,""Not aligned w/ a specific learning goal."",T2040&amp;"": ""&amp;vlookup(to_text(T2040),'1.Learning-Goals'!$A$3:$B$100,2,FALSE)))"),"")</f>
        <v/>
      </c>
      <c r="Y2040" s="46" t="str">
        <f>IFERROR(__xludf.DUMMYFUNCTION("if(U2040="""","""",if($S2040,""Not aligned w/ a specific learning goal."",U2040&amp;"": ""&amp;vlookup(to_text(U2040),'1.Learning-Goals'!$A$3:$B$100,2,FALSE)))"),"")</f>
        <v/>
      </c>
      <c r="Z2040" s="46" t="str">
        <f>IFERROR(__xludf.DUMMYFUNCTION("if(V2040="""","""",if($S2040,""Not aligned w/ a specific learning goal."",V2040&amp;"": ""&amp;vlookup(to_text(V2040),'1.Learning-Goals'!$A$3:$B$100,2,FALSE)))"),"")</f>
        <v/>
      </c>
      <c r="AA2040" s="46" t="str">
        <f>IFERROR(__xludf.DUMMYFUNCTION("if(W2040="""","""",if($S2040,""Not aligned w/ a specific learning goal."",W2040&amp;"": ""&amp;vlookup(to_text(W2040),'1.Learning-Goals'!$A$3:$B$100,2,FALSE)))"),"")</f>
        <v/>
      </c>
      <c r="AB2040" s="48"/>
      <c r="AC2040" s="48"/>
      <c r="AD2040" s="48"/>
      <c r="AE2040" s="48"/>
      <c r="AF2040" s="48"/>
      <c r="AG2040" s="48"/>
      <c r="AH2040" s="48"/>
      <c r="AI2040" s="48"/>
    </row>
    <row r="2041" ht="15.75" customHeight="1">
      <c r="A2041" s="41"/>
      <c r="B2041" s="42" t="str">
        <f t="shared" si="1"/>
        <v/>
      </c>
      <c r="C2041" s="52"/>
      <c r="D2041" s="53"/>
      <c r="E2041" s="53"/>
      <c r="F2041" s="52"/>
      <c r="G2041" s="53"/>
      <c r="H2041" s="54"/>
      <c r="I2041" s="53"/>
      <c r="J2041" s="53"/>
      <c r="K2041" s="53"/>
      <c r="L2041" s="53"/>
      <c r="M2041" s="53"/>
      <c r="N2041" s="53"/>
      <c r="O2041" s="52"/>
      <c r="P2041" s="52"/>
      <c r="Q2041" s="52"/>
      <c r="R2041" s="46" t="str">
        <f>IFERROR(__xludf.DUMMYFUNCTION("if(isblank($A2041),"""",REGEXREPLACE($A2041,   "",?(\d),?"",  ""$1""&amp;""-""&amp;$H2041))"),"")</f>
        <v/>
      </c>
      <c r="S2041" s="47" t="b">
        <f t="shared" si="2"/>
        <v>0</v>
      </c>
      <c r="T2041" s="47" t="str">
        <f>IFERROR(__xludf.DUMMYFUNCTION("iferror(split(A2041,"","",TRUE,TRUE),"""")"),"")</f>
        <v/>
      </c>
      <c r="U2041" s="47"/>
      <c r="V2041" s="47"/>
      <c r="W2041" s="47"/>
      <c r="X2041" s="46" t="str">
        <f>IFERROR(__xludf.DUMMYFUNCTION("if(T2041="""","""",if($S2041,""Not aligned w/ a specific learning goal."",T2041&amp;"": ""&amp;vlookup(to_text(T2041),'1.Learning-Goals'!$A$3:$B$100,2,FALSE)))"),"")</f>
        <v/>
      </c>
      <c r="Y2041" s="46" t="str">
        <f>IFERROR(__xludf.DUMMYFUNCTION("if(U2041="""","""",if($S2041,""Not aligned w/ a specific learning goal."",U2041&amp;"": ""&amp;vlookup(to_text(U2041),'1.Learning-Goals'!$A$3:$B$100,2,FALSE)))"),"")</f>
        <v/>
      </c>
      <c r="Z2041" s="46" t="str">
        <f>IFERROR(__xludf.DUMMYFUNCTION("if(V2041="""","""",if($S2041,""Not aligned w/ a specific learning goal."",V2041&amp;"": ""&amp;vlookup(to_text(V2041),'1.Learning-Goals'!$A$3:$B$100,2,FALSE)))"),"")</f>
        <v/>
      </c>
      <c r="AA2041" s="46" t="str">
        <f>IFERROR(__xludf.DUMMYFUNCTION("if(W2041="""","""",if($S2041,""Not aligned w/ a specific learning goal."",W2041&amp;"": ""&amp;vlookup(to_text(W2041),'1.Learning-Goals'!$A$3:$B$100,2,FALSE)))"),"")</f>
        <v/>
      </c>
      <c r="AB2041" s="48"/>
      <c r="AC2041" s="48"/>
      <c r="AD2041" s="48"/>
      <c r="AE2041" s="48"/>
      <c r="AF2041" s="48"/>
      <c r="AG2041" s="48"/>
      <c r="AH2041" s="48"/>
      <c r="AI2041" s="48"/>
    </row>
    <row r="2042" ht="15.75" customHeight="1">
      <c r="A2042" s="41"/>
      <c r="B2042" s="42" t="str">
        <f t="shared" si="1"/>
        <v/>
      </c>
      <c r="C2042" s="52"/>
      <c r="D2042" s="53"/>
      <c r="E2042" s="53"/>
      <c r="F2042" s="52"/>
      <c r="G2042" s="53"/>
      <c r="H2042" s="54"/>
      <c r="I2042" s="53"/>
      <c r="J2042" s="53"/>
      <c r="K2042" s="53"/>
      <c r="L2042" s="53"/>
      <c r="M2042" s="53"/>
      <c r="N2042" s="53"/>
      <c r="O2042" s="52"/>
      <c r="P2042" s="52"/>
      <c r="Q2042" s="52"/>
      <c r="R2042" s="46" t="str">
        <f>IFERROR(__xludf.DUMMYFUNCTION("if(isblank($A2042),"""",REGEXREPLACE($A2042,   "",?(\d),?"",  ""$1""&amp;""-""&amp;$H2042))"),"")</f>
        <v/>
      </c>
      <c r="S2042" s="47" t="b">
        <f t="shared" si="2"/>
        <v>0</v>
      </c>
      <c r="T2042" s="47" t="str">
        <f>IFERROR(__xludf.DUMMYFUNCTION("iferror(split(A2042,"","",TRUE,TRUE),"""")"),"")</f>
        <v/>
      </c>
      <c r="U2042" s="47"/>
      <c r="V2042" s="47"/>
      <c r="W2042" s="47"/>
      <c r="X2042" s="46" t="str">
        <f>IFERROR(__xludf.DUMMYFUNCTION("if(T2042="""","""",if($S2042,""Not aligned w/ a specific learning goal."",T2042&amp;"": ""&amp;vlookup(to_text(T2042),'1.Learning-Goals'!$A$3:$B$100,2,FALSE)))"),"")</f>
        <v/>
      </c>
      <c r="Y2042" s="46" t="str">
        <f>IFERROR(__xludf.DUMMYFUNCTION("if(U2042="""","""",if($S2042,""Not aligned w/ a specific learning goal."",U2042&amp;"": ""&amp;vlookup(to_text(U2042),'1.Learning-Goals'!$A$3:$B$100,2,FALSE)))"),"")</f>
        <v/>
      </c>
      <c r="Z2042" s="46" t="str">
        <f>IFERROR(__xludf.DUMMYFUNCTION("if(V2042="""","""",if($S2042,""Not aligned w/ a specific learning goal."",V2042&amp;"": ""&amp;vlookup(to_text(V2042),'1.Learning-Goals'!$A$3:$B$100,2,FALSE)))"),"")</f>
        <v/>
      </c>
      <c r="AA2042" s="46" t="str">
        <f>IFERROR(__xludf.DUMMYFUNCTION("if(W2042="""","""",if($S2042,""Not aligned w/ a specific learning goal."",W2042&amp;"": ""&amp;vlookup(to_text(W2042),'1.Learning-Goals'!$A$3:$B$100,2,FALSE)))"),"")</f>
        <v/>
      </c>
      <c r="AB2042" s="48"/>
      <c r="AC2042" s="48"/>
      <c r="AD2042" s="48"/>
      <c r="AE2042" s="48"/>
      <c r="AF2042" s="48"/>
      <c r="AG2042" s="48"/>
      <c r="AH2042" s="48"/>
      <c r="AI2042" s="48"/>
    </row>
    <row r="2043" ht="15.75" customHeight="1">
      <c r="A2043" s="41"/>
      <c r="B2043" s="42" t="str">
        <f t="shared" si="1"/>
        <v/>
      </c>
      <c r="C2043" s="52"/>
      <c r="D2043" s="53"/>
      <c r="E2043" s="53"/>
      <c r="F2043" s="52"/>
      <c r="G2043" s="53"/>
      <c r="H2043" s="54"/>
      <c r="I2043" s="53"/>
      <c r="J2043" s="53"/>
      <c r="K2043" s="53"/>
      <c r="L2043" s="53"/>
      <c r="M2043" s="53"/>
      <c r="N2043" s="53"/>
      <c r="O2043" s="52"/>
      <c r="P2043" s="52"/>
      <c r="Q2043" s="52"/>
      <c r="R2043" s="46" t="str">
        <f>IFERROR(__xludf.DUMMYFUNCTION("if(isblank($A2043),"""",REGEXREPLACE($A2043,   "",?(\d),?"",  ""$1""&amp;""-""&amp;$H2043))"),"")</f>
        <v/>
      </c>
      <c r="S2043" s="47" t="b">
        <f t="shared" si="2"/>
        <v>0</v>
      </c>
      <c r="T2043" s="47" t="str">
        <f>IFERROR(__xludf.DUMMYFUNCTION("iferror(split(A2043,"","",TRUE,TRUE),"""")"),"")</f>
        <v/>
      </c>
      <c r="U2043" s="47"/>
      <c r="V2043" s="47"/>
      <c r="W2043" s="47"/>
      <c r="X2043" s="46" t="str">
        <f>IFERROR(__xludf.DUMMYFUNCTION("if(T2043="""","""",if($S2043,""Not aligned w/ a specific learning goal."",T2043&amp;"": ""&amp;vlookup(to_text(T2043),'1.Learning-Goals'!$A$3:$B$100,2,FALSE)))"),"")</f>
        <v/>
      </c>
      <c r="Y2043" s="46" t="str">
        <f>IFERROR(__xludf.DUMMYFUNCTION("if(U2043="""","""",if($S2043,""Not aligned w/ a specific learning goal."",U2043&amp;"": ""&amp;vlookup(to_text(U2043),'1.Learning-Goals'!$A$3:$B$100,2,FALSE)))"),"")</f>
        <v/>
      </c>
      <c r="Z2043" s="46" t="str">
        <f>IFERROR(__xludf.DUMMYFUNCTION("if(V2043="""","""",if($S2043,""Not aligned w/ a specific learning goal."",V2043&amp;"": ""&amp;vlookup(to_text(V2043),'1.Learning-Goals'!$A$3:$B$100,2,FALSE)))"),"")</f>
        <v/>
      </c>
      <c r="AA2043" s="46" t="str">
        <f>IFERROR(__xludf.DUMMYFUNCTION("if(W2043="""","""",if($S2043,""Not aligned w/ a specific learning goal."",W2043&amp;"": ""&amp;vlookup(to_text(W2043),'1.Learning-Goals'!$A$3:$B$100,2,FALSE)))"),"")</f>
        <v/>
      </c>
      <c r="AB2043" s="48"/>
      <c r="AC2043" s="48"/>
      <c r="AD2043" s="48"/>
      <c r="AE2043" s="48"/>
      <c r="AF2043" s="48"/>
      <c r="AG2043" s="48"/>
      <c r="AH2043" s="48"/>
      <c r="AI2043" s="48"/>
    </row>
    <row r="2044" ht="15.75" customHeight="1">
      <c r="A2044" s="41"/>
      <c r="B2044" s="42" t="str">
        <f t="shared" si="1"/>
        <v/>
      </c>
      <c r="C2044" s="52"/>
      <c r="D2044" s="53"/>
      <c r="E2044" s="53"/>
      <c r="F2044" s="52"/>
      <c r="G2044" s="53"/>
      <c r="H2044" s="54"/>
      <c r="I2044" s="53"/>
      <c r="J2044" s="53"/>
      <c r="K2044" s="53"/>
      <c r="L2044" s="53"/>
      <c r="M2044" s="53"/>
      <c r="N2044" s="53"/>
      <c r="O2044" s="52"/>
      <c r="P2044" s="52"/>
      <c r="Q2044" s="52"/>
      <c r="R2044" s="46" t="str">
        <f>IFERROR(__xludf.DUMMYFUNCTION("if(isblank($A2044),"""",REGEXREPLACE($A2044,   "",?(\d),?"",  ""$1""&amp;""-""&amp;$H2044))"),"")</f>
        <v/>
      </c>
      <c r="S2044" s="47" t="b">
        <f t="shared" si="2"/>
        <v>0</v>
      </c>
      <c r="T2044" s="47" t="str">
        <f>IFERROR(__xludf.DUMMYFUNCTION("iferror(split(A2044,"","",TRUE,TRUE),"""")"),"")</f>
        <v/>
      </c>
      <c r="U2044" s="47"/>
      <c r="V2044" s="47"/>
      <c r="W2044" s="47"/>
      <c r="X2044" s="46" t="str">
        <f>IFERROR(__xludf.DUMMYFUNCTION("if(T2044="""","""",if($S2044,""Not aligned w/ a specific learning goal."",T2044&amp;"": ""&amp;vlookup(to_text(T2044),'1.Learning-Goals'!$A$3:$B$100,2,FALSE)))"),"")</f>
        <v/>
      </c>
      <c r="Y2044" s="46" t="str">
        <f>IFERROR(__xludf.DUMMYFUNCTION("if(U2044="""","""",if($S2044,""Not aligned w/ a specific learning goal."",U2044&amp;"": ""&amp;vlookup(to_text(U2044),'1.Learning-Goals'!$A$3:$B$100,2,FALSE)))"),"")</f>
        <v/>
      </c>
      <c r="Z2044" s="46" t="str">
        <f>IFERROR(__xludf.DUMMYFUNCTION("if(V2044="""","""",if($S2044,""Not aligned w/ a specific learning goal."",V2044&amp;"": ""&amp;vlookup(to_text(V2044),'1.Learning-Goals'!$A$3:$B$100,2,FALSE)))"),"")</f>
        <v/>
      </c>
      <c r="AA2044" s="46" t="str">
        <f>IFERROR(__xludf.DUMMYFUNCTION("if(W2044="""","""",if($S2044,""Not aligned w/ a specific learning goal."",W2044&amp;"": ""&amp;vlookup(to_text(W2044),'1.Learning-Goals'!$A$3:$B$100,2,FALSE)))"),"")</f>
        <v/>
      </c>
      <c r="AB2044" s="48"/>
      <c r="AC2044" s="48"/>
      <c r="AD2044" s="48"/>
      <c r="AE2044" s="48"/>
      <c r="AF2044" s="48"/>
      <c r="AG2044" s="48"/>
      <c r="AH2044" s="48"/>
      <c r="AI2044" s="48"/>
    </row>
    <row r="2045" ht="15.75" customHeight="1">
      <c r="A2045" s="41"/>
      <c r="B2045" s="42" t="str">
        <f t="shared" si="1"/>
        <v/>
      </c>
      <c r="C2045" s="52"/>
      <c r="D2045" s="53"/>
      <c r="E2045" s="53"/>
      <c r="F2045" s="52"/>
      <c r="G2045" s="53"/>
      <c r="H2045" s="54"/>
      <c r="I2045" s="53"/>
      <c r="J2045" s="53"/>
      <c r="K2045" s="53"/>
      <c r="L2045" s="53"/>
      <c r="M2045" s="53"/>
      <c r="N2045" s="53"/>
      <c r="O2045" s="52"/>
      <c r="P2045" s="52"/>
      <c r="Q2045" s="52"/>
      <c r="R2045" s="46" t="str">
        <f>IFERROR(__xludf.DUMMYFUNCTION("if(isblank($A2045),"""",REGEXREPLACE($A2045,   "",?(\d),?"",  ""$1""&amp;""-""&amp;$H2045))"),"")</f>
        <v/>
      </c>
      <c r="S2045" s="47" t="b">
        <f t="shared" si="2"/>
        <v>0</v>
      </c>
      <c r="T2045" s="47" t="str">
        <f>IFERROR(__xludf.DUMMYFUNCTION("iferror(split(A2045,"","",TRUE,TRUE),"""")"),"")</f>
        <v/>
      </c>
      <c r="U2045" s="47"/>
      <c r="V2045" s="47"/>
      <c r="W2045" s="47"/>
      <c r="X2045" s="46" t="str">
        <f>IFERROR(__xludf.DUMMYFUNCTION("if(T2045="""","""",if($S2045,""Not aligned w/ a specific learning goal."",T2045&amp;"": ""&amp;vlookup(to_text(T2045),'1.Learning-Goals'!$A$3:$B$100,2,FALSE)))"),"")</f>
        <v/>
      </c>
      <c r="Y2045" s="46" t="str">
        <f>IFERROR(__xludf.DUMMYFUNCTION("if(U2045="""","""",if($S2045,""Not aligned w/ a specific learning goal."",U2045&amp;"": ""&amp;vlookup(to_text(U2045),'1.Learning-Goals'!$A$3:$B$100,2,FALSE)))"),"")</f>
        <v/>
      </c>
      <c r="Z2045" s="46" t="str">
        <f>IFERROR(__xludf.DUMMYFUNCTION("if(V2045="""","""",if($S2045,""Not aligned w/ a specific learning goal."",V2045&amp;"": ""&amp;vlookup(to_text(V2045),'1.Learning-Goals'!$A$3:$B$100,2,FALSE)))"),"")</f>
        <v/>
      </c>
      <c r="AA2045" s="46" t="str">
        <f>IFERROR(__xludf.DUMMYFUNCTION("if(W2045="""","""",if($S2045,""Not aligned w/ a specific learning goal."",W2045&amp;"": ""&amp;vlookup(to_text(W2045),'1.Learning-Goals'!$A$3:$B$100,2,FALSE)))"),"")</f>
        <v/>
      </c>
      <c r="AB2045" s="48"/>
      <c r="AC2045" s="48"/>
      <c r="AD2045" s="48"/>
      <c r="AE2045" s="48"/>
      <c r="AF2045" s="48"/>
      <c r="AG2045" s="48"/>
      <c r="AH2045" s="48"/>
      <c r="AI2045" s="48"/>
    </row>
    <row r="2046" ht="15.75" customHeight="1">
      <c r="A2046" s="41"/>
      <c r="B2046" s="42" t="str">
        <f t="shared" si="1"/>
        <v/>
      </c>
      <c r="C2046" s="52"/>
      <c r="D2046" s="53"/>
      <c r="E2046" s="53"/>
      <c r="F2046" s="52"/>
      <c r="G2046" s="53"/>
      <c r="H2046" s="54"/>
      <c r="I2046" s="53"/>
      <c r="J2046" s="53"/>
      <c r="K2046" s="53"/>
      <c r="L2046" s="53"/>
      <c r="M2046" s="53"/>
      <c r="N2046" s="53"/>
      <c r="O2046" s="52"/>
      <c r="P2046" s="52"/>
      <c r="Q2046" s="52"/>
      <c r="R2046" s="46" t="str">
        <f>IFERROR(__xludf.DUMMYFUNCTION("if(isblank($A2046),"""",REGEXREPLACE($A2046,   "",?(\d),?"",  ""$1""&amp;""-""&amp;$H2046))"),"")</f>
        <v/>
      </c>
      <c r="S2046" s="47" t="b">
        <f t="shared" si="2"/>
        <v>0</v>
      </c>
      <c r="T2046" s="47" t="str">
        <f>IFERROR(__xludf.DUMMYFUNCTION("iferror(split(A2046,"","",TRUE,TRUE),"""")"),"")</f>
        <v/>
      </c>
      <c r="U2046" s="47"/>
      <c r="V2046" s="47"/>
      <c r="W2046" s="47"/>
      <c r="X2046" s="46" t="str">
        <f>IFERROR(__xludf.DUMMYFUNCTION("if(T2046="""","""",if($S2046,""Not aligned w/ a specific learning goal."",T2046&amp;"": ""&amp;vlookup(to_text(T2046),'1.Learning-Goals'!$A$3:$B$100,2,FALSE)))"),"")</f>
        <v/>
      </c>
      <c r="Y2046" s="46" t="str">
        <f>IFERROR(__xludf.DUMMYFUNCTION("if(U2046="""","""",if($S2046,""Not aligned w/ a specific learning goal."",U2046&amp;"": ""&amp;vlookup(to_text(U2046),'1.Learning-Goals'!$A$3:$B$100,2,FALSE)))"),"")</f>
        <v/>
      </c>
      <c r="Z2046" s="46" t="str">
        <f>IFERROR(__xludf.DUMMYFUNCTION("if(V2046="""","""",if($S2046,""Not aligned w/ a specific learning goal."",V2046&amp;"": ""&amp;vlookup(to_text(V2046),'1.Learning-Goals'!$A$3:$B$100,2,FALSE)))"),"")</f>
        <v/>
      </c>
      <c r="AA2046" s="46" t="str">
        <f>IFERROR(__xludf.DUMMYFUNCTION("if(W2046="""","""",if($S2046,""Not aligned w/ a specific learning goal."",W2046&amp;"": ""&amp;vlookup(to_text(W2046),'1.Learning-Goals'!$A$3:$B$100,2,FALSE)))"),"")</f>
        <v/>
      </c>
      <c r="AB2046" s="48"/>
      <c r="AC2046" s="48"/>
      <c r="AD2046" s="48"/>
      <c r="AE2046" s="48"/>
      <c r="AF2046" s="48"/>
      <c r="AG2046" s="48"/>
      <c r="AH2046" s="48"/>
      <c r="AI2046" s="48"/>
    </row>
    <row r="2047" ht="15.75" customHeight="1">
      <c r="A2047" s="41"/>
      <c r="B2047" s="42" t="str">
        <f t="shared" si="1"/>
        <v/>
      </c>
      <c r="C2047" s="52"/>
      <c r="D2047" s="53"/>
      <c r="E2047" s="53"/>
      <c r="F2047" s="52"/>
      <c r="G2047" s="53"/>
      <c r="H2047" s="54"/>
      <c r="I2047" s="53"/>
      <c r="J2047" s="53"/>
      <c r="K2047" s="53"/>
      <c r="L2047" s="53"/>
      <c r="M2047" s="53"/>
      <c r="N2047" s="53"/>
      <c r="O2047" s="52"/>
      <c r="P2047" s="52"/>
      <c r="Q2047" s="52"/>
      <c r="R2047" s="46" t="str">
        <f>IFERROR(__xludf.DUMMYFUNCTION("if(isblank($A2047),"""",REGEXREPLACE($A2047,   "",?(\d),?"",  ""$1""&amp;""-""&amp;$H2047))"),"")</f>
        <v/>
      </c>
      <c r="S2047" s="47" t="b">
        <f t="shared" si="2"/>
        <v>0</v>
      </c>
      <c r="T2047" s="47" t="str">
        <f>IFERROR(__xludf.DUMMYFUNCTION("iferror(split(A2047,"","",TRUE,TRUE),"""")"),"")</f>
        <v/>
      </c>
      <c r="U2047" s="47"/>
      <c r="V2047" s="47"/>
      <c r="W2047" s="47"/>
      <c r="X2047" s="46" t="str">
        <f>IFERROR(__xludf.DUMMYFUNCTION("if(T2047="""","""",if($S2047,""Not aligned w/ a specific learning goal."",T2047&amp;"": ""&amp;vlookup(to_text(T2047),'1.Learning-Goals'!$A$3:$B$100,2,FALSE)))"),"")</f>
        <v/>
      </c>
      <c r="Y2047" s="46" t="str">
        <f>IFERROR(__xludf.DUMMYFUNCTION("if(U2047="""","""",if($S2047,""Not aligned w/ a specific learning goal."",U2047&amp;"": ""&amp;vlookup(to_text(U2047),'1.Learning-Goals'!$A$3:$B$100,2,FALSE)))"),"")</f>
        <v/>
      </c>
      <c r="Z2047" s="46" t="str">
        <f>IFERROR(__xludf.DUMMYFUNCTION("if(V2047="""","""",if($S2047,""Not aligned w/ a specific learning goal."",V2047&amp;"": ""&amp;vlookup(to_text(V2047),'1.Learning-Goals'!$A$3:$B$100,2,FALSE)))"),"")</f>
        <v/>
      </c>
      <c r="AA2047" s="46" t="str">
        <f>IFERROR(__xludf.DUMMYFUNCTION("if(W2047="""","""",if($S2047,""Not aligned w/ a specific learning goal."",W2047&amp;"": ""&amp;vlookup(to_text(W2047),'1.Learning-Goals'!$A$3:$B$100,2,FALSE)))"),"")</f>
        <v/>
      </c>
      <c r="AB2047" s="48"/>
      <c r="AC2047" s="48"/>
      <c r="AD2047" s="48"/>
      <c r="AE2047" s="48"/>
      <c r="AF2047" s="48"/>
      <c r="AG2047" s="48"/>
      <c r="AH2047" s="48"/>
      <c r="AI2047" s="48"/>
    </row>
    <row r="2048" ht="15.75" customHeight="1">
      <c r="A2048" s="41"/>
      <c r="B2048" s="42" t="str">
        <f t="shared" si="1"/>
        <v/>
      </c>
      <c r="C2048" s="52"/>
      <c r="D2048" s="53"/>
      <c r="E2048" s="53"/>
      <c r="F2048" s="52"/>
      <c r="G2048" s="53"/>
      <c r="H2048" s="54"/>
      <c r="I2048" s="53"/>
      <c r="J2048" s="53"/>
      <c r="K2048" s="53"/>
      <c r="L2048" s="53"/>
      <c r="M2048" s="53"/>
      <c r="N2048" s="53"/>
      <c r="O2048" s="52"/>
      <c r="P2048" s="52"/>
      <c r="Q2048" s="52"/>
      <c r="R2048" s="46" t="str">
        <f>IFERROR(__xludf.DUMMYFUNCTION("if(isblank($A2048),"""",REGEXREPLACE($A2048,   "",?(\d),?"",  ""$1""&amp;""-""&amp;$H2048))"),"")</f>
        <v/>
      </c>
      <c r="S2048" s="47" t="b">
        <f t="shared" si="2"/>
        <v>0</v>
      </c>
      <c r="T2048" s="47" t="str">
        <f>IFERROR(__xludf.DUMMYFUNCTION("iferror(split(A2048,"","",TRUE,TRUE),"""")"),"")</f>
        <v/>
      </c>
      <c r="U2048" s="47"/>
      <c r="V2048" s="47"/>
      <c r="W2048" s="47"/>
      <c r="X2048" s="46" t="str">
        <f>IFERROR(__xludf.DUMMYFUNCTION("if(T2048="""","""",if($S2048,""Not aligned w/ a specific learning goal."",T2048&amp;"": ""&amp;vlookup(to_text(T2048),'1.Learning-Goals'!$A$3:$B$100,2,FALSE)))"),"")</f>
        <v/>
      </c>
      <c r="Y2048" s="46" t="str">
        <f>IFERROR(__xludf.DUMMYFUNCTION("if(U2048="""","""",if($S2048,""Not aligned w/ a specific learning goal."",U2048&amp;"": ""&amp;vlookup(to_text(U2048),'1.Learning-Goals'!$A$3:$B$100,2,FALSE)))"),"")</f>
        <v/>
      </c>
      <c r="Z2048" s="46" t="str">
        <f>IFERROR(__xludf.DUMMYFUNCTION("if(V2048="""","""",if($S2048,""Not aligned w/ a specific learning goal."",V2048&amp;"": ""&amp;vlookup(to_text(V2048),'1.Learning-Goals'!$A$3:$B$100,2,FALSE)))"),"")</f>
        <v/>
      </c>
      <c r="AA2048" s="46" t="str">
        <f>IFERROR(__xludf.DUMMYFUNCTION("if(W2048="""","""",if($S2048,""Not aligned w/ a specific learning goal."",W2048&amp;"": ""&amp;vlookup(to_text(W2048),'1.Learning-Goals'!$A$3:$B$100,2,FALSE)))"),"")</f>
        <v/>
      </c>
      <c r="AB2048" s="48"/>
      <c r="AC2048" s="48"/>
      <c r="AD2048" s="48"/>
      <c r="AE2048" s="48"/>
      <c r="AF2048" s="48"/>
      <c r="AG2048" s="48"/>
      <c r="AH2048" s="48"/>
      <c r="AI2048" s="48"/>
    </row>
    <row r="2049" ht="15.75" customHeight="1">
      <c r="A2049" s="41"/>
      <c r="B2049" s="42" t="str">
        <f t="shared" si="1"/>
        <v/>
      </c>
      <c r="C2049" s="52"/>
      <c r="D2049" s="53"/>
      <c r="E2049" s="53"/>
      <c r="F2049" s="52"/>
      <c r="G2049" s="53"/>
      <c r="H2049" s="54"/>
      <c r="I2049" s="53"/>
      <c r="J2049" s="53"/>
      <c r="K2049" s="53"/>
      <c r="L2049" s="53"/>
      <c r="M2049" s="53"/>
      <c r="N2049" s="53"/>
      <c r="O2049" s="52"/>
      <c r="P2049" s="52"/>
      <c r="Q2049" s="52"/>
      <c r="R2049" s="46" t="str">
        <f>IFERROR(__xludf.DUMMYFUNCTION("if(isblank($A2049),"""",REGEXREPLACE($A2049,   "",?(\d),?"",  ""$1""&amp;""-""&amp;$H2049))"),"")</f>
        <v/>
      </c>
      <c r="S2049" s="47" t="b">
        <f t="shared" si="2"/>
        <v>0</v>
      </c>
      <c r="T2049" s="47" t="str">
        <f>IFERROR(__xludf.DUMMYFUNCTION("iferror(split(A2049,"","",TRUE,TRUE),"""")"),"")</f>
        <v/>
      </c>
      <c r="U2049" s="47"/>
      <c r="V2049" s="47"/>
      <c r="W2049" s="47"/>
      <c r="X2049" s="46" t="str">
        <f>IFERROR(__xludf.DUMMYFUNCTION("if(T2049="""","""",if($S2049,""Not aligned w/ a specific learning goal."",T2049&amp;"": ""&amp;vlookup(to_text(T2049),'1.Learning-Goals'!$A$3:$B$100,2,FALSE)))"),"")</f>
        <v/>
      </c>
      <c r="Y2049" s="46" t="str">
        <f>IFERROR(__xludf.DUMMYFUNCTION("if(U2049="""","""",if($S2049,""Not aligned w/ a specific learning goal."",U2049&amp;"": ""&amp;vlookup(to_text(U2049),'1.Learning-Goals'!$A$3:$B$100,2,FALSE)))"),"")</f>
        <v/>
      </c>
      <c r="Z2049" s="46" t="str">
        <f>IFERROR(__xludf.DUMMYFUNCTION("if(V2049="""","""",if($S2049,""Not aligned w/ a specific learning goal."",V2049&amp;"": ""&amp;vlookup(to_text(V2049),'1.Learning-Goals'!$A$3:$B$100,2,FALSE)))"),"")</f>
        <v/>
      </c>
      <c r="AA2049" s="46" t="str">
        <f>IFERROR(__xludf.DUMMYFUNCTION("if(W2049="""","""",if($S2049,""Not aligned w/ a specific learning goal."",W2049&amp;"": ""&amp;vlookup(to_text(W2049),'1.Learning-Goals'!$A$3:$B$100,2,FALSE)))"),"")</f>
        <v/>
      </c>
      <c r="AB2049" s="48"/>
      <c r="AC2049" s="48"/>
      <c r="AD2049" s="48"/>
      <c r="AE2049" s="48"/>
      <c r="AF2049" s="48"/>
      <c r="AG2049" s="48"/>
      <c r="AH2049" s="48"/>
      <c r="AI2049" s="48"/>
    </row>
    <row r="2050" ht="15.75" customHeight="1">
      <c r="A2050" s="41"/>
      <c r="B2050" s="42" t="str">
        <f t="shared" si="1"/>
        <v/>
      </c>
      <c r="C2050" s="52"/>
      <c r="D2050" s="53"/>
      <c r="E2050" s="53"/>
      <c r="F2050" s="52"/>
      <c r="G2050" s="53"/>
      <c r="H2050" s="54"/>
      <c r="I2050" s="53"/>
      <c r="J2050" s="53"/>
      <c r="K2050" s="53"/>
      <c r="L2050" s="53"/>
      <c r="M2050" s="53"/>
      <c r="N2050" s="53"/>
      <c r="O2050" s="52"/>
      <c r="P2050" s="52"/>
      <c r="Q2050" s="52"/>
      <c r="R2050" s="46" t="str">
        <f>IFERROR(__xludf.DUMMYFUNCTION("if(isblank($A2050),"""",REGEXREPLACE($A2050,   "",?(\d),?"",  ""$1""&amp;""-""&amp;$H2050))"),"")</f>
        <v/>
      </c>
      <c r="S2050" s="47" t="b">
        <f t="shared" si="2"/>
        <v>0</v>
      </c>
      <c r="T2050" s="47" t="str">
        <f>IFERROR(__xludf.DUMMYFUNCTION("iferror(split(A2050,"","",TRUE,TRUE),"""")"),"")</f>
        <v/>
      </c>
      <c r="U2050" s="47"/>
      <c r="V2050" s="47"/>
      <c r="W2050" s="47"/>
      <c r="X2050" s="46" t="str">
        <f>IFERROR(__xludf.DUMMYFUNCTION("if(T2050="""","""",if($S2050,""Not aligned w/ a specific learning goal."",T2050&amp;"": ""&amp;vlookup(to_text(T2050),'1.Learning-Goals'!$A$3:$B$100,2,FALSE)))"),"")</f>
        <v/>
      </c>
      <c r="Y2050" s="46" t="str">
        <f>IFERROR(__xludf.DUMMYFUNCTION("if(U2050="""","""",if($S2050,""Not aligned w/ a specific learning goal."",U2050&amp;"": ""&amp;vlookup(to_text(U2050),'1.Learning-Goals'!$A$3:$B$100,2,FALSE)))"),"")</f>
        <v/>
      </c>
      <c r="Z2050" s="46" t="str">
        <f>IFERROR(__xludf.DUMMYFUNCTION("if(V2050="""","""",if($S2050,""Not aligned w/ a specific learning goal."",V2050&amp;"": ""&amp;vlookup(to_text(V2050),'1.Learning-Goals'!$A$3:$B$100,2,FALSE)))"),"")</f>
        <v/>
      </c>
      <c r="AA2050" s="46" t="str">
        <f>IFERROR(__xludf.DUMMYFUNCTION("if(W2050="""","""",if($S2050,""Not aligned w/ a specific learning goal."",W2050&amp;"": ""&amp;vlookup(to_text(W2050),'1.Learning-Goals'!$A$3:$B$100,2,FALSE)))"),"")</f>
        <v/>
      </c>
      <c r="AB2050" s="48"/>
      <c r="AC2050" s="48"/>
      <c r="AD2050" s="48"/>
      <c r="AE2050" s="48"/>
      <c r="AF2050" s="48"/>
      <c r="AG2050" s="48"/>
      <c r="AH2050" s="48"/>
      <c r="AI2050" s="48"/>
    </row>
    <row r="2051" ht="15.75" customHeight="1">
      <c r="A2051" s="41"/>
      <c r="B2051" s="42" t="str">
        <f t="shared" si="1"/>
        <v/>
      </c>
      <c r="C2051" s="52"/>
      <c r="D2051" s="53"/>
      <c r="E2051" s="53"/>
      <c r="F2051" s="52"/>
      <c r="G2051" s="53"/>
      <c r="H2051" s="54"/>
      <c r="I2051" s="53"/>
      <c r="J2051" s="53"/>
      <c r="K2051" s="53"/>
      <c r="L2051" s="53"/>
      <c r="M2051" s="53"/>
      <c r="N2051" s="53"/>
      <c r="O2051" s="52"/>
      <c r="P2051" s="52"/>
      <c r="Q2051" s="52"/>
      <c r="R2051" s="46" t="str">
        <f>IFERROR(__xludf.DUMMYFUNCTION("if(isblank($A2051),"""",REGEXREPLACE($A2051,   "",?(\d),?"",  ""$1""&amp;""-""&amp;$H2051))"),"")</f>
        <v/>
      </c>
      <c r="S2051" s="47" t="b">
        <f t="shared" si="2"/>
        <v>0</v>
      </c>
      <c r="T2051" s="47" t="str">
        <f>IFERROR(__xludf.DUMMYFUNCTION("iferror(split(A2051,"","",TRUE,TRUE),"""")"),"")</f>
        <v/>
      </c>
      <c r="U2051" s="47"/>
      <c r="V2051" s="47"/>
      <c r="W2051" s="47"/>
      <c r="X2051" s="46" t="str">
        <f>IFERROR(__xludf.DUMMYFUNCTION("if(T2051="""","""",if($S2051,""Not aligned w/ a specific learning goal."",T2051&amp;"": ""&amp;vlookup(to_text(T2051),'1.Learning-Goals'!$A$3:$B$100,2,FALSE)))"),"")</f>
        <v/>
      </c>
      <c r="Y2051" s="46" t="str">
        <f>IFERROR(__xludf.DUMMYFUNCTION("if(U2051="""","""",if($S2051,""Not aligned w/ a specific learning goal."",U2051&amp;"": ""&amp;vlookup(to_text(U2051),'1.Learning-Goals'!$A$3:$B$100,2,FALSE)))"),"")</f>
        <v/>
      </c>
      <c r="Z2051" s="46" t="str">
        <f>IFERROR(__xludf.DUMMYFUNCTION("if(V2051="""","""",if($S2051,""Not aligned w/ a specific learning goal."",V2051&amp;"": ""&amp;vlookup(to_text(V2051),'1.Learning-Goals'!$A$3:$B$100,2,FALSE)))"),"")</f>
        <v/>
      </c>
      <c r="AA2051" s="46" t="str">
        <f>IFERROR(__xludf.DUMMYFUNCTION("if(W2051="""","""",if($S2051,""Not aligned w/ a specific learning goal."",W2051&amp;"": ""&amp;vlookup(to_text(W2051),'1.Learning-Goals'!$A$3:$B$100,2,FALSE)))"),"")</f>
        <v/>
      </c>
      <c r="AB2051" s="48"/>
      <c r="AC2051" s="48"/>
      <c r="AD2051" s="48"/>
      <c r="AE2051" s="48"/>
      <c r="AF2051" s="48"/>
      <c r="AG2051" s="48"/>
      <c r="AH2051" s="48"/>
      <c r="AI2051" s="48"/>
    </row>
    <row r="2052" ht="15.75" customHeight="1">
      <c r="A2052" s="41"/>
      <c r="B2052" s="42" t="str">
        <f t="shared" si="1"/>
        <v/>
      </c>
      <c r="C2052" s="52"/>
      <c r="D2052" s="53"/>
      <c r="E2052" s="53"/>
      <c r="F2052" s="52"/>
      <c r="G2052" s="53"/>
      <c r="H2052" s="54"/>
      <c r="I2052" s="53"/>
      <c r="J2052" s="53"/>
      <c r="K2052" s="53"/>
      <c r="L2052" s="53"/>
      <c r="M2052" s="53"/>
      <c r="N2052" s="53"/>
      <c r="O2052" s="52"/>
      <c r="P2052" s="52"/>
      <c r="Q2052" s="52"/>
      <c r="R2052" s="46" t="str">
        <f>IFERROR(__xludf.DUMMYFUNCTION("if(isblank($A2052),"""",REGEXREPLACE($A2052,   "",?(\d),?"",  ""$1""&amp;""-""&amp;$H2052))"),"")</f>
        <v/>
      </c>
      <c r="S2052" s="47" t="b">
        <f t="shared" si="2"/>
        <v>0</v>
      </c>
      <c r="T2052" s="47" t="str">
        <f>IFERROR(__xludf.DUMMYFUNCTION("iferror(split(A2052,"","",TRUE,TRUE),"""")"),"")</f>
        <v/>
      </c>
      <c r="U2052" s="47"/>
      <c r="V2052" s="47"/>
      <c r="W2052" s="47"/>
      <c r="X2052" s="46" t="str">
        <f>IFERROR(__xludf.DUMMYFUNCTION("if(T2052="""","""",if($S2052,""Not aligned w/ a specific learning goal."",T2052&amp;"": ""&amp;vlookup(to_text(T2052),'1.Learning-Goals'!$A$3:$B$100,2,FALSE)))"),"")</f>
        <v/>
      </c>
      <c r="Y2052" s="46" t="str">
        <f>IFERROR(__xludf.DUMMYFUNCTION("if(U2052="""","""",if($S2052,""Not aligned w/ a specific learning goal."",U2052&amp;"": ""&amp;vlookup(to_text(U2052),'1.Learning-Goals'!$A$3:$B$100,2,FALSE)))"),"")</f>
        <v/>
      </c>
      <c r="Z2052" s="46" t="str">
        <f>IFERROR(__xludf.DUMMYFUNCTION("if(V2052="""","""",if($S2052,""Not aligned w/ a specific learning goal."",V2052&amp;"": ""&amp;vlookup(to_text(V2052),'1.Learning-Goals'!$A$3:$B$100,2,FALSE)))"),"")</f>
        <v/>
      </c>
      <c r="AA2052" s="46" t="str">
        <f>IFERROR(__xludf.DUMMYFUNCTION("if(W2052="""","""",if($S2052,""Not aligned w/ a specific learning goal."",W2052&amp;"": ""&amp;vlookup(to_text(W2052),'1.Learning-Goals'!$A$3:$B$100,2,FALSE)))"),"")</f>
        <v/>
      </c>
      <c r="AB2052" s="48"/>
      <c r="AC2052" s="48"/>
      <c r="AD2052" s="48"/>
      <c r="AE2052" s="48"/>
      <c r="AF2052" s="48"/>
      <c r="AG2052" s="48"/>
      <c r="AH2052" s="48"/>
      <c r="AI2052" s="48"/>
    </row>
    <row r="2053" ht="15.75" customHeight="1">
      <c r="A2053" s="41"/>
      <c r="B2053" s="42" t="str">
        <f t="shared" si="1"/>
        <v/>
      </c>
      <c r="C2053" s="52"/>
      <c r="D2053" s="53"/>
      <c r="E2053" s="53"/>
      <c r="F2053" s="52"/>
      <c r="G2053" s="53"/>
      <c r="H2053" s="54"/>
      <c r="I2053" s="53"/>
      <c r="J2053" s="53"/>
      <c r="K2053" s="53"/>
      <c r="L2053" s="53"/>
      <c r="M2053" s="53"/>
      <c r="N2053" s="53"/>
      <c r="O2053" s="52"/>
      <c r="P2053" s="52"/>
      <c r="Q2053" s="52"/>
      <c r="R2053" s="46" t="str">
        <f>IFERROR(__xludf.DUMMYFUNCTION("if(isblank($A2053),"""",REGEXREPLACE($A2053,   "",?(\d),?"",  ""$1""&amp;""-""&amp;$H2053))"),"")</f>
        <v/>
      </c>
      <c r="S2053" s="47" t="b">
        <f t="shared" si="2"/>
        <v>0</v>
      </c>
      <c r="T2053" s="47" t="str">
        <f>IFERROR(__xludf.DUMMYFUNCTION("iferror(split(A2053,"","",TRUE,TRUE),"""")"),"")</f>
        <v/>
      </c>
      <c r="U2053" s="47"/>
      <c r="V2053" s="47"/>
      <c r="W2053" s="47"/>
      <c r="X2053" s="46" t="str">
        <f>IFERROR(__xludf.DUMMYFUNCTION("if(T2053="""","""",if($S2053,""Not aligned w/ a specific learning goal."",T2053&amp;"": ""&amp;vlookup(to_text(T2053),'1.Learning-Goals'!$A$3:$B$100,2,FALSE)))"),"")</f>
        <v/>
      </c>
      <c r="Y2053" s="46" t="str">
        <f>IFERROR(__xludf.DUMMYFUNCTION("if(U2053="""","""",if($S2053,""Not aligned w/ a specific learning goal."",U2053&amp;"": ""&amp;vlookup(to_text(U2053),'1.Learning-Goals'!$A$3:$B$100,2,FALSE)))"),"")</f>
        <v/>
      </c>
      <c r="Z2053" s="46" t="str">
        <f>IFERROR(__xludf.DUMMYFUNCTION("if(V2053="""","""",if($S2053,""Not aligned w/ a specific learning goal."",V2053&amp;"": ""&amp;vlookup(to_text(V2053),'1.Learning-Goals'!$A$3:$B$100,2,FALSE)))"),"")</f>
        <v/>
      </c>
      <c r="AA2053" s="46" t="str">
        <f>IFERROR(__xludf.DUMMYFUNCTION("if(W2053="""","""",if($S2053,""Not aligned w/ a specific learning goal."",W2053&amp;"": ""&amp;vlookup(to_text(W2053),'1.Learning-Goals'!$A$3:$B$100,2,FALSE)))"),"")</f>
        <v/>
      </c>
      <c r="AB2053" s="48"/>
      <c r="AC2053" s="48"/>
      <c r="AD2053" s="48"/>
      <c r="AE2053" s="48"/>
      <c r="AF2053" s="48"/>
      <c r="AG2053" s="48"/>
      <c r="AH2053" s="48"/>
      <c r="AI2053" s="48"/>
    </row>
    <row r="2054" ht="15.75" customHeight="1">
      <c r="A2054" s="41"/>
      <c r="B2054" s="42" t="str">
        <f t="shared" si="1"/>
        <v/>
      </c>
      <c r="C2054" s="52"/>
      <c r="D2054" s="53"/>
      <c r="E2054" s="53"/>
      <c r="F2054" s="52"/>
      <c r="G2054" s="53"/>
      <c r="H2054" s="54"/>
      <c r="I2054" s="53"/>
      <c r="J2054" s="53"/>
      <c r="K2054" s="53"/>
      <c r="L2054" s="53"/>
      <c r="M2054" s="53"/>
      <c r="N2054" s="53"/>
      <c r="O2054" s="52"/>
      <c r="P2054" s="52"/>
      <c r="Q2054" s="52"/>
      <c r="R2054" s="46" t="str">
        <f>IFERROR(__xludf.DUMMYFUNCTION("if(isblank($A2054),"""",REGEXREPLACE($A2054,   "",?(\d),?"",  ""$1""&amp;""-""&amp;$H2054))"),"")</f>
        <v/>
      </c>
      <c r="S2054" s="47" t="b">
        <f t="shared" si="2"/>
        <v>0</v>
      </c>
      <c r="T2054" s="47" t="str">
        <f>IFERROR(__xludf.DUMMYFUNCTION("iferror(split(A2054,"","",TRUE,TRUE),"""")"),"")</f>
        <v/>
      </c>
      <c r="U2054" s="47"/>
      <c r="V2054" s="47"/>
      <c r="W2054" s="47"/>
      <c r="X2054" s="46" t="str">
        <f>IFERROR(__xludf.DUMMYFUNCTION("if(T2054="""","""",if($S2054,""Not aligned w/ a specific learning goal."",T2054&amp;"": ""&amp;vlookup(to_text(T2054),'1.Learning-Goals'!$A$3:$B$100,2,FALSE)))"),"")</f>
        <v/>
      </c>
      <c r="Y2054" s="46" t="str">
        <f>IFERROR(__xludf.DUMMYFUNCTION("if(U2054="""","""",if($S2054,""Not aligned w/ a specific learning goal."",U2054&amp;"": ""&amp;vlookup(to_text(U2054),'1.Learning-Goals'!$A$3:$B$100,2,FALSE)))"),"")</f>
        <v/>
      </c>
      <c r="Z2054" s="46" t="str">
        <f>IFERROR(__xludf.DUMMYFUNCTION("if(V2054="""","""",if($S2054,""Not aligned w/ a specific learning goal."",V2054&amp;"": ""&amp;vlookup(to_text(V2054),'1.Learning-Goals'!$A$3:$B$100,2,FALSE)))"),"")</f>
        <v/>
      </c>
      <c r="AA2054" s="46" t="str">
        <f>IFERROR(__xludf.DUMMYFUNCTION("if(W2054="""","""",if($S2054,""Not aligned w/ a specific learning goal."",W2054&amp;"": ""&amp;vlookup(to_text(W2054),'1.Learning-Goals'!$A$3:$B$100,2,FALSE)))"),"")</f>
        <v/>
      </c>
      <c r="AB2054" s="48"/>
      <c r="AC2054" s="48"/>
      <c r="AD2054" s="48"/>
      <c r="AE2054" s="48"/>
      <c r="AF2054" s="48"/>
      <c r="AG2054" s="48"/>
      <c r="AH2054" s="48"/>
      <c r="AI2054" s="48"/>
    </row>
    <row r="2055" ht="15.75" customHeight="1">
      <c r="A2055" s="41"/>
      <c r="B2055" s="42" t="str">
        <f t="shared" si="1"/>
        <v/>
      </c>
      <c r="C2055" s="52"/>
      <c r="D2055" s="53"/>
      <c r="E2055" s="53"/>
      <c r="F2055" s="52"/>
      <c r="G2055" s="53"/>
      <c r="H2055" s="54"/>
      <c r="I2055" s="53"/>
      <c r="J2055" s="53"/>
      <c r="K2055" s="53"/>
      <c r="L2055" s="53"/>
      <c r="M2055" s="53"/>
      <c r="N2055" s="53"/>
      <c r="O2055" s="52"/>
      <c r="P2055" s="52"/>
      <c r="Q2055" s="52"/>
      <c r="R2055" s="46" t="str">
        <f>IFERROR(__xludf.DUMMYFUNCTION("if(isblank($A2055),"""",REGEXREPLACE($A2055,   "",?(\d),?"",  ""$1""&amp;""-""&amp;$H2055))"),"")</f>
        <v/>
      </c>
      <c r="S2055" s="47" t="b">
        <f t="shared" si="2"/>
        <v>0</v>
      </c>
      <c r="T2055" s="47" t="str">
        <f>IFERROR(__xludf.DUMMYFUNCTION("iferror(split(A2055,"","",TRUE,TRUE),"""")"),"")</f>
        <v/>
      </c>
      <c r="U2055" s="47"/>
      <c r="V2055" s="47"/>
      <c r="W2055" s="47"/>
      <c r="X2055" s="46" t="str">
        <f>IFERROR(__xludf.DUMMYFUNCTION("if(T2055="""","""",if($S2055,""Not aligned w/ a specific learning goal."",T2055&amp;"": ""&amp;vlookup(to_text(T2055),'1.Learning-Goals'!$A$3:$B$100,2,FALSE)))"),"")</f>
        <v/>
      </c>
      <c r="Y2055" s="46" t="str">
        <f>IFERROR(__xludf.DUMMYFUNCTION("if(U2055="""","""",if($S2055,""Not aligned w/ a specific learning goal."",U2055&amp;"": ""&amp;vlookup(to_text(U2055),'1.Learning-Goals'!$A$3:$B$100,2,FALSE)))"),"")</f>
        <v/>
      </c>
      <c r="Z2055" s="46" t="str">
        <f>IFERROR(__xludf.DUMMYFUNCTION("if(V2055="""","""",if($S2055,""Not aligned w/ a specific learning goal."",V2055&amp;"": ""&amp;vlookup(to_text(V2055),'1.Learning-Goals'!$A$3:$B$100,2,FALSE)))"),"")</f>
        <v/>
      </c>
      <c r="AA2055" s="46" t="str">
        <f>IFERROR(__xludf.DUMMYFUNCTION("if(W2055="""","""",if($S2055,""Not aligned w/ a specific learning goal."",W2055&amp;"": ""&amp;vlookup(to_text(W2055),'1.Learning-Goals'!$A$3:$B$100,2,FALSE)))"),"")</f>
        <v/>
      </c>
      <c r="AB2055" s="48"/>
      <c r="AC2055" s="48"/>
      <c r="AD2055" s="48"/>
      <c r="AE2055" s="48"/>
      <c r="AF2055" s="48"/>
      <c r="AG2055" s="48"/>
      <c r="AH2055" s="48"/>
      <c r="AI2055" s="48"/>
    </row>
    <row r="2056" ht="15.75" customHeight="1">
      <c r="A2056" s="41"/>
      <c r="B2056" s="42" t="str">
        <f t="shared" si="1"/>
        <v/>
      </c>
      <c r="C2056" s="52"/>
      <c r="D2056" s="53"/>
      <c r="E2056" s="53"/>
      <c r="F2056" s="52"/>
      <c r="G2056" s="53"/>
      <c r="H2056" s="54"/>
      <c r="I2056" s="53"/>
      <c r="J2056" s="53"/>
      <c r="K2056" s="53"/>
      <c r="L2056" s="53"/>
      <c r="M2056" s="53"/>
      <c r="N2056" s="53"/>
      <c r="O2056" s="52"/>
      <c r="P2056" s="52"/>
      <c r="Q2056" s="52"/>
      <c r="R2056" s="46" t="str">
        <f>IFERROR(__xludf.DUMMYFUNCTION("if(isblank($A2056),"""",REGEXREPLACE($A2056,   "",?(\d),?"",  ""$1""&amp;""-""&amp;$H2056))"),"")</f>
        <v/>
      </c>
      <c r="S2056" s="47" t="b">
        <f t="shared" si="2"/>
        <v>0</v>
      </c>
      <c r="T2056" s="47" t="str">
        <f>IFERROR(__xludf.DUMMYFUNCTION("iferror(split(A2056,"","",TRUE,TRUE),"""")"),"")</f>
        <v/>
      </c>
      <c r="U2056" s="47"/>
      <c r="V2056" s="47"/>
      <c r="W2056" s="47"/>
      <c r="X2056" s="46" t="str">
        <f>IFERROR(__xludf.DUMMYFUNCTION("if(T2056="""","""",if($S2056,""Not aligned w/ a specific learning goal."",T2056&amp;"": ""&amp;vlookup(to_text(T2056),'1.Learning-Goals'!$A$3:$B$100,2,FALSE)))"),"")</f>
        <v/>
      </c>
      <c r="Y2056" s="46" t="str">
        <f>IFERROR(__xludf.DUMMYFUNCTION("if(U2056="""","""",if($S2056,""Not aligned w/ a specific learning goal."",U2056&amp;"": ""&amp;vlookup(to_text(U2056),'1.Learning-Goals'!$A$3:$B$100,2,FALSE)))"),"")</f>
        <v/>
      </c>
      <c r="Z2056" s="46" t="str">
        <f>IFERROR(__xludf.DUMMYFUNCTION("if(V2056="""","""",if($S2056,""Not aligned w/ a specific learning goal."",V2056&amp;"": ""&amp;vlookup(to_text(V2056),'1.Learning-Goals'!$A$3:$B$100,2,FALSE)))"),"")</f>
        <v/>
      </c>
      <c r="AA2056" s="46" t="str">
        <f>IFERROR(__xludf.DUMMYFUNCTION("if(W2056="""","""",if($S2056,""Not aligned w/ a specific learning goal."",W2056&amp;"": ""&amp;vlookup(to_text(W2056),'1.Learning-Goals'!$A$3:$B$100,2,FALSE)))"),"")</f>
        <v/>
      </c>
      <c r="AB2056" s="48"/>
      <c r="AC2056" s="48"/>
      <c r="AD2056" s="48"/>
      <c r="AE2056" s="48"/>
      <c r="AF2056" s="48"/>
      <c r="AG2056" s="48"/>
      <c r="AH2056" s="48"/>
      <c r="AI2056" s="48"/>
    </row>
    <row r="2057" ht="15.75" customHeight="1">
      <c r="A2057" s="41"/>
      <c r="B2057" s="42" t="str">
        <f t="shared" si="1"/>
        <v/>
      </c>
      <c r="C2057" s="52"/>
      <c r="D2057" s="53"/>
      <c r="E2057" s="53"/>
      <c r="F2057" s="52"/>
      <c r="G2057" s="53"/>
      <c r="H2057" s="54"/>
      <c r="I2057" s="53"/>
      <c r="J2057" s="53"/>
      <c r="K2057" s="53"/>
      <c r="L2057" s="53"/>
      <c r="M2057" s="53"/>
      <c r="N2057" s="53"/>
      <c r="O2057" s="52"/>
      <c r="P2057" s="52"/>
      <c r="Q2057" s="52"/>
      <c r="R2057" s="46" t="str">
        <f>IFERROR(__xludf.DUMMYFUNCTION("if(isblank($A2057),"""",REGEXREPLACE($A2057,   "",?(\d),?"",  ""$1""&amp;""-""&amp;$H2057))"),"")</f>
        <v/>
      </c>
      <c r="S2057" s="47" t="b">
        <f t="shared" si="2"/>
        <v>0</v>
      </c>
      <c r="T2057" s="47" t="str">
        <f>IFERROR(__xludf.DUMMYFUNCTION("iferror(split(A2057,"","",TRUE,TRUE),"""")"),"")</f>
        <v/>
      </c>
      <c r="U2057" s="47"/>
      <c r="V2057" s="47"/>
      <c r="W2057" s="47"/>
      <c r="X2057" s="46" t="str">
        <f>IFERROR(__xludf.DUMMYFUNCTION("if(T2057="""","""",if($S2057,""Not aligned w/ a specific learning goal."",T2057&amp;"": ""&amp;vlookup(to_text(T2057),'1.Learning-Goals'!$A$3:$B$100,2,FALSE)))"),"")</f>
        <v/>
      </c>
      <c r="Y2057" s="46" t="str">
        <f>IFERROR(__xludf.DUMMYFUNCTION("if(U2057="""","""",if($S2057,""Not aligned w/ a specific learning goal."",U2057&amp;"": ""&amp;vlookup(to_text(U2057),'1.Learning-Goals'!$A$3:$B$100,2,FALSE)))"),"")</f>
        <v/>
      </c>
      <c r="Z2057" s="46" t="str">
        <f>IFERROR(__xludf.DUMMYFUNCTION("if(V2057="""","""",if($S2057,""Not aligned w/ a specific learning goal."",V2057&amp;"": ""&amp;vlookup(to_text(V2057),'1.Learning-Goals'!$A$3:$B$100,2,FALSE)))"),"")</f>
        <v/>
      </c>
      <c r="AA2057" s="46" t="str">
        <f>IFERROR(__xludf.DUMMYFUNCTION("if(W2057="""","""",if($S2057,""Not aligned w/ a specific learning goal."",W2057&amp;"": ""&amp;vlookup(to_text(W2057),'1.Learning-Goals'!$A$3:$B$100,2,FALSE)))"),"")</f>
        <v/>
      </c>
      <c r="AB2057" s="48"/>
      <c r="AC2057" s="48"/>
      <c r="AD2057" s="48"/>
      <c r="AE2057" s="48"/>
      <c r="AF2057" s="48"/>
      <c r="AG2057" s="48"/>
      <c r="AH2057" s="48"/>
      <c r="AI2057" s="48"/>
    </row>
    <row r="2058" ht="15.75" customHeight="1">
      <c r="A2058" s="41"/>
      <c r="B2058" s="42" t="str">
        <f t="shared" si="1"/>
        <v/>
      </c>
      <c r="C2058" s="52"/>
      <c r="D2058" s="53"/>
      <c r="E2058" s="53"/>
      <c r="F2058" s="52"/>
      <c r="G2058" s="53"/>
      <c r="H2058" s="54"/>
      <c r="I2058" s="53"/>
      <c r="J2058" s="53"/>
      <c r="K2058" s="53"/>
      <c r="L2058" s="53"/>
      <c r="M2058" s="53"/>
      <c r="N2058" s="53"/>
      <c r="O2058" s="52"/>
      <c r="P2058" s="52"/>
      <c r="Q2058" s="52"/>
      <c r="R2058" s="46" t="str">
        <f>IFERROR(__xludf.DUMMYFUNCTION("if(isblank($A2058),"""",REGEXREPLACE($A2058,   "",?(\d),?"",  ""$1""&amp;""-""&amp;$H2058))"),"")</f>
        <v/>
      </c>
      <c r="S2058" s="47" t="b">
        <f t="shared" si="2"/>
        <v>0</v>
      </c>
      <c r="T2058" s="47" t="str">
        <f>IFERROR(__xludf.DUMMYFUNCTION("iferror(split(A2058,"","",TRUE,TRUE),"""")"),"")</f>
        <v/>
      </c>
      <c r="U2058" s="47"/>
      <c r="V2058" s="47"/>
      <c r="W2058" s="47"/>
      <c r="X2058" s="46" t="str">
        <f>IFERROR(__xludf.DUMMYFUNCTION("if(T2058="""","""",if($S2058,""Not aligned w/ a specific learning goal."",T2058&amp;"": ""&amp;vlookup(to_text(T2058),'1.Learning-Goals'!$A$3:$B$100,2,FALSE)))"),"")</f>
        <v/>
      </c>
      <c r="Y2058" s="46" t="str">
        <f>IFERROR(__xludf.DUMMYFUNCTION("if(U2058="""","""",if($S2058,""Not aligned w/ a specific learning goal."",U2058&amp;"": ""&amp;vlookup(to_text(U2058),'1.Learning-Goals'!$A$3:$B$100,2,FALSE)))"),"")</f>
        <v/>
      </c>
      <c r="Z2058" s="46" t="str">
        <f>IFERROR(__xludf.DUMMYFUNCTION("if(V2058="""","""",if($S2058,""Not aligned w/ a specific learning goal."",V2058&amp;"": ""&amp;vlookup(to_text(V2058),'1.Learning-Goals'!$A$3:$B$100,2,FALSE)))"),"")</f>
        <v/>
      </c>
      <c r="AA2058" s="46" t="str">
        <f>IFERROR(__xludf.DUMMYFUNCTION("if(W2058="""","""",if($S2058,""Not aligned w/ a specific learning goal."",W2058&amp;"": ""&amp;vlookup(to_text(W2058),'1.Learning-Goals'!$A$3:$B$100,2,FALSE)))"),"")</f>
        <v/>
      </c>
      <c r="AB2058" s="48"/>
      <c r="AC2058" s="48"/>
      <c r="AD2058" s="48"/>
      <c r="AE2058" s="48"/>
      <c r="AF2058" s="48"/>
      <c r="AG2058" s="48"/>
      <c r="AH2058" s="48"/>
      <c r="AI2058" s="48"/>
    </row>
    <row r="2059" ht="15.75" customHeight="1">
      <c r="A2059" s="41"/>
      <c r="B2059" s="42" t="str">
        <f t="shared" si="1"/>
        <v/>
      </c>
      <c r="C2059" s="52"/>
      <c r="D2059" s="53"/>
      <c r="E2059" s="53"/>
      <c r="F2059" s="52"/>
      <c r="G2059" s="53"/>
      <c r="H2059" s="54"/>
      <c r="I2059" s="53"/>
      <c r="J2059" s="53"/>
      <c r="K2059" s="53"/>
      <c r="L2059" s="53"/>
      <c r="M2059" s="53"/>
      <c r="N2059" s="53"/>
      <c r="O2059" s="52"/>
      <c r="P2059" s="52"/>
      <c r="Q2059" s="52"/>
      <c r="R2059" s="46" t="str">
        <f>IFERROR(__xludf.DUMMYFUNCTION("if(isblank($A2059),"""",REGEXREPLACE($A2059,   "",?(\d),?"",  ""$1""&amp;""-""&amp;$H2059))"),"")</f>
        <v/>
      </c>
      <c r="S2059" s="47" t="b">
        <f t="shared" si="2"/>
        <v>0</v>
      </c>
      <c r="T2059" s="47" t="str">
        <f>IFERROR(__xludf.DUMMYFUNCTION("iferror(split(A2059,"","",TRUE,TRUE),"""")"),"")</f>
        <v/>
      </c>
      <c r="U2059" s="47"/>
      <c r="V2059" s="47"/>
      <c r="W2059" s="47"/>
      <c r="X2059" s="46" t="str">
        <f>IFERROR(__xludf.DUMMYFUNCTION("if(T2059="""","""",if($S2059,""Not aligned w/ a specific learning goal."",T2059&amp;"": ""&amp;vlookup(to_text(T2059),'1.Learning-Goals'!$A$3:$B$100,2,FALSE)))"),"")</f>
        <v/>
      </c>
      <c r="Y2059" s="46" t="str">
        <f>IFERROR(__xludf.DUMMYFUNCTION("if(U2059="""","""",if($S2059,""Not aligned w/ a specific learning goal."",U2059&amp;"": ""&amp;vlookup(to_text(U2059),'1.Learning-Goals'!$A$3:$B$100,2,FALSE)))"),"")</f>
        <v/>
      </c>
      <c r="Z2059" s="46" t="str">
        <f>IFERROR(__xludf.DUMMYFUNCTION("if(V2059="""","""",if($S2059,""Not aligned w/ a specific learning goal."",V2059&amp;"": ""&amp;vlookup(to_text(V2059),'1.Learning-Goals'!$A$3:$B$100,2,FALSE)))"),"")</f>
        <v/>
      </c>
      <c r="AA2059" s="46" t="str">
        <f>IFERROR(__xludf.DUMMYFUNCTION("if(W2059="""","""",if($S2059,""Not aligned w/ a specific learning goal."",W2059&amp;"": ""&amp;vlookup(to_text(W2059),'1.Learning-Goals'!$A$3:$B$100,2,FALSE)))"),"")</f>
        <v/>
      </c>
      <c r="AB2059" s="48"/>
      <c r="AC2059" s="48"/>
      <c r="AD2059" s="48"/>
      <c r="AE2059" s="48"/>
      <c r="AF2059" s="48"/>
      <c r="AG2059" s="48"/>
      <c r="AH2059" s="48"/>
      <c r="AI2059" s="48"/>
    </row>
    <row r="2060" ht="15.75" customHeight="1">
      <c r="A2060" s="41"/>
      <c r="B2060" s="42" t="str">
        <f t="shared" si="1"/>
        <v/>
      </c>
      <c r="C2060" s="52"/>
      <c r="D2060" s="53"/>
      <c r="E2060" s="53"/>
      <c r="F2060" s="52"/>
      <c r="G2060" s="53"/>
      <c r="H2060" s="54"/>
      <c r="I2060" s="53"/>
      <c r="J2060" s="53"/>
      <c r="K2060" s="53"/>
      <c r="L2060" s="53"/>
      <c r="M2060" s="53"/>
      <c r="N2060" s="53"/>
      <c r="O2060" s="52"/>
      <c r="P2060" s="52"/>
      <c r="Q2060" s="52"/>
      <c r="R2060" s="46" t="str">
        <f>IFERROR(__xludf.DUMMYFUNCTION("if(isblank($A2060),"""",REGEXREPLACE($A2060,   "",?(\d),?"",  ""$1""&amp;""-""&amp;$H2060))"),"")</f>
        <v/>
      </c>
      <c r="S2060" s="47" t="b">
        <f t="shared" si="2"/>
        <v>0</v>
      </c>
      <c r="T2060" s="47" t="str">
        <f>IFERROR(__xludf.DUMMYFUNCTION("iferror(split(A2060,"","",TRUE,TRUE),"""")"),"")</f>
        <v/>
      </c>
      <c r="U2060" s="47"/>
      <c r="V2060" s="47"/>
      <c r="W2060" s="47"/>
      <c r="X2060" s="46" t="str">
        <f>IFERROR(__xludf.DUMMYFUNCTION("if(T2060="""","""",if($S2060,""Not aligned w/ a specific learning goal."",T2060&amp;"": ""&amp;vlookup(to_text(T2060),'1.Learning-Goals'!$A$3:$B$100,2,FALSE)))"),"")</f>
        <v/>
      </c>
      <c r="Y2060" s="46" t="str">
        <f>IFERROR(__xludf.DUMMYFUNCTION("if(U2060="""","""",if($S2060,""Not aligned w/ a specific learning goal."",U2060&amp;"": ""&amp;vlookup(to_text(U2060),'1.Learning-Goals'!$A$3:$B$100,2,FALSE)))"),"")</f>
        <v/>
      </c>
      <c r="Z2060" s="46" t="str">
        <f>IFERROR(__xludf.DUMMYFUNCTION("if(V2060="""","""",if($S2060,""Not aligned w/ a specific learning goal."",V2060&amp;"": ""&amp;vlookup(to_text(V2060),'1.Learning-Goals'!$A$3:$B$100,2,FALSE)))"),"")</f>
        <v/>
      </c>
      <c r="AA2060" s="46" t="str">
        <f>IFERROR(__xludf.DUMMYFUNCTION("if(W2060="""","""",if($S2060,""Not aligned w/ a specific learning goal."",W2060&amp;"": ""&amp;vlookup(to_text(W2060),'1.Learning-Goals'!$A$3:$B$100,2,FALSE)))"),"")</f>
        <v/>
      </c>
      <c r="AB2060" s="48"/>
      <c r="AC2060" s="48"/>
      <c r="AD2060" s="48"/>
      <c r="AE2060" s="48"/>
      <c r="AF2060" s="48"/>
      <c r="AG2060" s="48"/>
      <c r="AH2060" s="48"/>
      <c r="AI2060" s="48"/>
    </row>
    <row r="2061" ht="15.75" customHeight="1">
      <c r="A2061" s="41"/>
      <c r="B2061" s="42" t="str">
        <f t="shared" si="1"/>
        <v/>
      </c>
      <c r="C2061" s="52"/>
      <c r="D2061" s="53"/>
      <c r="E2061" s="53"/>
      <c r="F2061" s="52"/>
      <c r="G2061" s="53"/>
      <c r="H2061" s="54"/>
      <c r="I2061" s="53"/>
      <c r="J2061" s="53"/>
      <c r="K2061" s="53"/>
      <c r="L2061" s="53"/>
      <c r="M2061" s="53"/>
      <c r="N2061" s="53"/>
      <c r="O2061" s="52"/>
      <c r="P2061" s="52"/>
      <c r="Q2061" s="52"/>
      <c r="R2061" s="46" t="str">
        <f>IFERROR(__xludf.DUMMYFUNCTION("if(isblank($A2061),"""",REGEXREPLACE($A2061,   "",?(\d),?"",  ""$1""&amp;""-""&amp;$H2061))"),"")</f>
        <v/>
      </c>
      <c r="S2061" s="47" t="b">
        <f t="shared" si="2"/>
        <v>0</v>
      </c>
      <c r="T2061" s="47" t="str">
        <f>IFERROR(__xludf.DUMMYFUNCTION("iferror(split(A2061,"","",TRUE,TRUE),"""")"),"")</f>
        <v/>
      </c>
      <c r="U2061" s="47"/>
      <c r="V2061" s="47"/>
      <c r="W2061" s="47"/>
      <c r="X2061" s="46" t="str">
        <f>IFERROR(__xludf.DUMMYFUNCTION("if(T2061="""","""",if($S2061,""Not aligned w/ a specific learning goal."",T2061&amp;"": ""&amp;vlookup(to_text(T2061),'1.Learning-Goals'!$A$3:$B$100,2,FALSE)))"),"")</f>
        <v/>
      </c>
      <c r="Y2061" s="46" t="str">
        <f>IFERROR(__xludf.DUMMYFUNCTION("if(U2061="""","""",if($S2061,""Not aligned w/ a specific learning goal."",U2061&amp;"": ""&amp;vlookup(to_text(U2061),'1.Learning-Goals'!$A$3:$B$100,2,FALSE)))"),"")</f>
        <v/>
      </c>
      <c r="Z2061" s="46" t="str">
        <f>IFERROR(__xludf.DUMMYFUNCTION("if(V2061="""","""",if($S2061,""Not aligned w/ a specific learning goal."",V2061&amp;"": ""&amp;vlookup(to_text(V2061),'1.Learning-Goals'!$A$3:$B$100,2,FALSE)))"),"")</f>
        <v/>
      </c>
      <c r="AA2061" s="46" t="str">
        <f>IFERROR(__xludf.DUMMYFUNCTION("if(W2061="""","""",if($S2061,""Not aligned w/ a specific learning goal."",W2061&amp;"": ""&amp;vlookup(to_text(W2061),'1.Learning-Goals'!$A$3:$B$100,2,FALSE)))"),"")</f>
        <v/>
      </c>
      <c r="AB2061" s="48"/>
      <c r="AC2061" s="48"/>
      <c r="AD2061" s="48"/>
      <c r="AE2061" s="48"/>
      <c r="AF2061" s="48"/>
      <c r="AG2061" s="48"/>
      <c r="AH2061" s="48"/>
      <c r="AI2061" s="48"/>
    </row>
    <row r="2062" ht="15.75" customHeight="1">
      <c r="A2062" s="41"/>
      <c r="B2062" s="42" t="str">
        <f t="shared" si="1"/>
        <v/>
      </c>
      <c r="C2062" s="52"/>
      <c r="D2062" s="53"/>
      <c r="E2062" s="53"/>
      <c r="F2062" s="52"/>
      <c r="G2062" s="53"/>
      <c r="H2062" s="54"/>
      <c r="I2062" s="53"/>
      <c r="J2062" s="53"/>
      <c r="K2062" s="53"/>
      <c r="L2062" s="53"/>
      <c r="M2062" s="53"/>
      <c r="N2062" s="53"/>
      <c r="O2062" s="52"/>
      <c r="P2062" s="52"/>
      <c r="Q2062" s="52"/>
      <c r="R2062" s="46" t="str">
        <f>IFERROR(__xludf.DUMMYFUNCTION("if(isblank($A2062),"""",REGEXREPLACE($A2062,   "",?(\d),?"",  ""$1""&amp;""-""&amp;$H2062))"),"")</f>
        <v/>
      </c>
      <c r="S2062" s="47" t="b">
        <f t="shared" si="2"/>
        <v>0</v>
      </c>
      <c r="T2062" s="47" t="str">
        <f>IFERROR(__xludf.DUMMYFUNCTION("iferror(split(A2062,"","",TRUE,TRUE),"""")"),"")</f>
        <v/>
      </c>
      <c r="U2062" s="47"/>
      <c r="V2062" s="47"/>
      <c r="W2062" s="47"/>
      <c r="X2062" s="46" t="str">
        <f>IFERROR(__xludf.DUMMYFUNCTION("if(T2062="""","""",if($S2062,""Not aligned w/ a specific learning goal."",T2062&amp;"": ""&amp;vlookup(to_text(T2062),'1.Learning-Goals'!$A$3:$B$100,2,FALSE)))"),"")</f>
        <v/>
      </c>
      <c r="Y2062" s="46" t="str">
        <f>IFERROR(__xludf.DUMMYFUNCTION("if(U2062="""","""",if($S2062,""Not aligned w/ a specific learning goal."",U2062&amp;"": ""&amp;vlookup(to_text(U2062),'1.Learning-Goals'!$A$3:$B$100,2,FALSE)))"),"")</f>
        <v/>
      </c>
      <c r="Z2062" s="46" t="str">
        <f>IFERROR(__xludf.DUMMYFUNCTION("if(V2062="""","""",if($S2062,""Not aligned w/ a specific learning goal."",V2062&amp;"": ""&amp;vlookup(to_text(V2062),'1.Learning-Goals'!$A$3:$B$100,2,FALSE)))"),"")</f>
        <v/>
      </c>
      <c r="AA2062" s="46" t="str">
        <f>IFERROR(__xludf.DUMMYFUNCTION("if(W2062="""","""",if($S2062,""Not aligned w/ a specific learning goal."",W2062&amp;"": ""&amp;vlookup(to_text(W2062),'1.Learning-Goals'!$A$3:$B$100,2,FALSE)))"),"")</f>
        <v/>
      </c>
      <c r="AB2062" s="48"/>
      <c r="AC2062" s="48"/>
      <c r="AD2062" s="48"/>
      <c r="AE2062" s="48"/>
      <c r="AF2062" s="48"/>
      <c r="AG2062" s="48"/>
      <c r="AH2062" s="48"/>
      <c r="AI2062" s="48"/>
    </row>
    <row r="2063" ht="15.75" customHeight="1">
      <c r="A2063" s="41"/>
      <c r="B2063" s="42" t="str">
        <f t="shared" si="1"/>
        <v/>
      </c>
      <c r="C2063" s="52"/>
      <c r="D2063" s="53"/>
      <c r="E2063" s="53"/>
      <c r="F2063" s="52"/>
      <c r="G2063" s="53"/>
      <c r="H2063" s="54"/>
      <c r="I2063" s="53"/>
      <c r="J2063" s="53"/>
      <c r="K2063" s="53"/>
      <c r="L2063" s="53"/>
      <c r="M2063" s="53"/>
      <c r="N2063" s="53"/>
      <c r="O2063" s="52"/>
      <c r="P2063" s="52"/>
      <c r="Q2063" s="52"/>
      <c r="R2063" s="46" t="str">
        <f>IFERROR(__xludf.DUMMYFUNCTION("if(isblank($A2063),"""",REGEXREPLACE($A2063,   "",?(\d),?"",  ""$1""&amp;""-""&amp;$H2063))"),"")</f>
        <v/>
      </c>
      <c r="S2063" s="47" t="b">
        <f t="shared" si="2"/>
        <v>0</v>
      </c>
      <c r="T2063" s="47" t="str">
        <f>IFERROR(__xludf.DUMMYFUNCTION("iferror(split(A2063,"","",TRUE,TRUE),"""")"),"")</f>
        <v/>
      </c>
      <c r="U2063" s="47"/>
      <c r="V2063" s="47"/>
      <c r="W2063" s="47"/>
      <c r="X2063" s="46" t="str">
        <f>IFERROR(__xludf.DUMMYFUNCTION("if(T2063="""","""",if($S2063,""Not aligned w/ a specific learning goal."",T2063&amp;"": ""&amp;vlookup(to_text(T2063),'1.Learning-Goals'!$A$3:$B$100,2,FALSE)))"),"")</f>
        <v/>
      </c>
      <c r="Y2063" s="46" t="str">
        <f>IFERROR(__xludf.DUMMYFUNCTION("if(U2063="""","""",if($S2063,""Not aligned w/ a specific learning goal."",U2063&amp;"": ""&amp;vlookup(to_text(U2063),'1.Learning-Goals'!$A$3:$B$100,2,FALSE)))"),"")</f>
        <v/>
      </c>
      <c r="Z2063" s="46" t="str">
        <f>IFERROR(__xludf.DUMMYFUNCTION("if(V2063="""","""",if($S2063,""Not aligned w/ a specific learning goal."",V2063&amp;"": ""&amp;vlookup(to_text(V2063),'1.Learning-Goals'!$A$3:$B$100,2,FALSE)))"),"")</f>
        <v/>
      </c>
      <c r="AA2063" s="46" t="str">
        <f>IFERROR(__xludf.DUMMYFUNCTION("if(W2063="""","""",if($S2063,""Not aligned w/ a specific learning goal."",W2063&amp;"": ""&amp;vlookup(to_text(W2063),'1.Learning-Goals'!$A$3:$B$100,2,FALSE)))"),"")</f>
        <v/>
      </c>
      <c r="AB2063" s="48"/>
      <c r="AC2063" s="48"/>
      <c r="AD2063" s="48"/>
      <c r="AE2063" s="48"/>
      <c r="AF2063" s="48"/>
      <c r="AG2063" s="48"/>
      <c r="AH2063" s="48"/>
      <c r="AI2063" s="48"/>
    </row>
    <row r="2064" ht="15.75" customHeight="1">
      <c r="A2064" s="41"/>
      <c r="B2064" s="42" t="str">
        <f t="shared" si="1"/>
        <v/>
      </c>
      <c r="C2064" s="52"/>
      <c r="D2064" s="53"/>
      <c r="E2064" s="53"/>
      <c r="F2064" s="52"/>
      <c r="G2064" s="53"/>
      <c r="H2064" s="54"/>
      <c r="I2064" s="53"/>
      <c r="J2064" s="53"/>
      <c r="K2064" s="53"/>
      <c r="L2064" s="53"/>
      <c r="M2064" s="53"/>
      <c r="N2064" s="53"/>
      <c r="O2064" s="52"/>
      <c r="P2064" s="52"/>
      <c r="Q2064" s="52"/>
      <c r="R2064" s="46" t="str">
        <f>IFERROR(__xludf.DUMMYFUNCTION("if(isblank($A2064),"""",REGEXREPLACE($A2064,   "",?(\d),?"",  ""$1""&amp;""-""&amp;$H2064))"),"")</f>
        <v/>
      </c>
      <c r="S2064" s="47" t="b">
        <f t="shared" si="2"/>
        <v>0</v>
      </c>
      <c r="T2064" s="47" t="str">
        <f>IFERROR(__xludf.DUMMYFUNCTION("iferror(split(A2064,"","",TRUE,TRUE),"""")"),"")</f>
        <v/>
      </c>
      <c r="U2064" s="47"/>
      <c r="V2064" s="47"/>
      <c r="W2064" s="47"/>
      <c r="X2064" s="46" t="str">
        <f>IFERROR(__xludf.DUMMYFUNCTION("if(T2064="""","""",if($S2064,""Not aligned w/ a specific learning goal."",T2064&amp;"": ""&amp;vlookup(to_text(T2064),'1.Learning-Goals'!$A$3:$B$100,2,FALSE)))"),"")</f>
        <v/>
      </c>
      <c r="Y2064" s="46" t="str">
        <f>IFERROR(__xludf.DUMMYFUNCTION("if(U2064="""","""",if($S2064,""Not aligned w/ a specific learning goal."",U2064&amp;"": ""&amp;vlookup(to_text(U2064),'1.Learning-Goals'!$A$3:$B$100,2,FALSE)))"),"")</f>
        <v/>
      </c>
      <c r="Z2064" s="46" t="str">
        <f>IFERROR(__xludf.DUMMYFUNCTION("if(V2064="""","""",if($S2064,""Not aligned w/ a specific learning goal."",V2064&amp;"": ""&amp;vlookup(to_text(V2064),'1.Learning-Goals'!$A$3:$B$100,2,FALSE)))"),"")</f>
        <v/>
      </c>
      <c r="AA2064" s="46" t="str">
        <f>IFERROR(__xludf.DUMMYFUNCTION("if(W2064="""","""",if($S2064,""Not aligned w/ a specific learning goal."",W2064&amp;"": ""&amp;vlookup(to_text(W2064),'1.Learning-Goals'!$A$3:$B$100,2,FALSE)))"),"")</f>
        <v/>
      </c>
      <c r="AB2064" s="48"/>
      <c r="AC2064" s="48"/>
      <c r="AD2064" s="48"/>
      <c r="AE2064" s="48"/>
      <c r="AF2064" s="48"/>
      <c r="AG2064" s="48"/>
      <c r="AH2064" s="48"/>
      <c r="AI2064" s="48"/>
    </row>
    <row r="2065" ht="15.75" customHeight="1">
      <c r="A2065" s="41"/>
      <c r="B2065" s="42" t="str">
        <f t="shared" si="1"/>
        <v/>
      </c>
      <c r="C2065" s="52"/>
      <c r="D2065" s="53"/>
      <c r="E2065" s="53"/>
      <c r="F2065" s="52"/>
      <c r="G2065" s="53"/>
      <c r="H2065" s="54"/>
      <c r="I2065" s="53"/>
      <c r="J2065" s="53"/>
      <c r="K2065" s="53"/>
      <c r="L2065" s="53"/>
      <c r="M2065" s="53"/>
      <c r="N2065" s="53"/>
      <c r="O2065" s="52"/>
      <c r="P2065" s="52"/>
      <c r="Q2065" s="52"/>
      <c r="R2065" s="46" t="str">
        <f>IFERROR(__xludf.DUMMYFUNCTION("if(isblank($A2065),"""",REGEXREPLACE($A2065,   "",?(\d),?"",  ""$1""&amp;""-""&amp;$H2065))"),"")</f>
        <v/>
      </c>
      <c r="S2065" s="47" t="b">
        <f t="shared" si="2"/>
        <v>0</v>
      </c>
      <c r="T2065" s="47" t="str">
        <f>IFERROR(__xludf.DUMMYFUNCTION("iferror(split(A2065,"","",TRUE,TRUE),"""")"),"")</f>
        <v/>
      </c>
      <c r="U2065" s="47"/>
      <c r="V2065" s="47"/>
      <c r="W2065" s="47"/>
      <c r="X2065" s="46" t="str">
        <f>IFERROR(__xludf.DUMMYFUNCTION("if(T2065="""","""",if($S2065,""Not aligned w/ a specific learning goal."",T2065&amp;"": ""&amp;vlookup(to_text(T2065),'1.Learning-Goals'!$A$3:$B$100,2,FALSE)))"),"")</f>
        <v/>
      </c>
      <c r="Y2065" s="46" t="str">
        <f>IFERROR(__xludf.DUMMYFUNCTION("if(U2065="""","""",if($S2065,""Not aligned w/ a specific learning goal."",U2065&amp;"": ""&amp;vlookup(to_text(U2065),'1.Learning-Goals'!$A$3:$B$100,2,FALSE)))"),"")</f>
        <v/>
      </c>
      <c r="Z2065" s="46" t="str">
        <f>IFERROR(__xludf.DUMMYFUNCTION("if(V2065="""","""",if($S2065,""Not aligned w/ a specific learning goal."",V2065&amp;"": ""&amp;vlookup(to_text(V2065),'1.Learning-Goals'!$A$3:$B$100,2,FALSE)))"),"")</f>
        <v/>
      </c>
      <c r="AA2065" s="46" t="str">
        <f>IFERROR(__xludf.DUMMYFUNCTION("if(W2065="""","""",if($S2065,""Not aligned w/ a specific learning goal."",W2065&amp;"": ""&amp;vlookup(to_text(W2065),'1.Learning-Goals'!$A$3:$B$100,2,FALSE)))"),"")</f>
        <v/>
      </c>
      <c r="AB2065" s="48"/>
      <c r="AC2065" s="48"/>
      <c r="AD2065" s="48"/>
      <c r="AE2065" s="48"/>
      <c r="AF2065" s="48"/>
      <c r="AG2065" s="48"/>
      <c r="AH2065" s="48"/>
      <c r="AI2065" s="48"/>
    </row>
    <row r="2066" ht="15.75" customHeight="1">
      <c r="A2066" s="41"/>
      <c r="B2066" s="42" t="str">
        <f t="shared" si="1"/>
        <v/>
      </c>
      <c r="C2066" s="52"/>
      <c r="D2066" s="53"/>
      <c r="E2066" s="53"/>
      <c r="F2066" s="52"/>
      <c r="G2066" s="53"/>
      <c r="H2066" s="54"/>
      <c r="I2066" s="53"/>
      <c r="J2066" s="53"/>
      <c r="K2066" s="53"/>
      <c r="L2066" s="53"/>
      <c r="M2066" s="53"/>
      <c r="N2066" s="53"/>
      <c r="O2066" s="52"/>
      <c r="P2066" s="52"/>
      <c r="Q2066" s="52"/>
      <c r="R2066" s="46" t="str">
        <f>IFERROR(__xludf.DUMMYFUNCTION("if(isblank($A2066),"""",REGEXREPLACE($A2066,   "",?(\d),?"",  ""$1""&amp;""-""&amp;$H2066))"),"")</f>
        <v/>
      </c>
      <c r="S2066" s="47" t="b">
        <f t="shared" si="2"/>
        <v>0</v>
      </c>
      <c r="T2066" s="47" t="str">
        <f>IFERROR(__xludf.DUMMYFUNCTION("iferror(split(A2066,"","",TRUE,TRUE),"""")"),"")</f>
        <v/>
      </c>
      <c r="U2066" s="47"/>
      <c r="V2066" s="47"/>
      <c r="W2066" s="47"/>
      <c r="X2066" s="46" t="str">
        <f>IFERROR(__xludf.DUMMYFUNCTION("if(T2066="""","""",if($S2066,""Not aligned w/ a specific learning goal."",T2066&amp;"": ""&amp;vlookup(to_text(T2066),'1.Learning-Goals'!$A$3:$B$100,2,FALSE)))"),"")</f>
        <v/>
      </c>
      <c r="Y2066" s="46" t="str">
        <f>IFERROR(__xludf.DUMMYFUNCTION("if(U2066="""","""",if($S2066,""Not aligned w/ a specific learning goal."",U2066&amp;"": ""&amp;vlookup(to_text(U2066),'1.Learning-Goals'!$A$3:$B$100,2,FALSE)))"),"")</f>
        <v/>
      </c>
      <c r="Z2066" s="46" t="str">
        <f>IFERROR(__xludf.DUMMYFUNCTION("if(V2066="""","""",if($S2066,""Not aligned w/ a specific learning goal."",V2066&amp;"": ""&amp;vlookup(to_text(V2066),'1.Learning-Goals'!$A$3:$B$100,2,FALSE)))"),"")</f>
        <v/>
      </c>
      <c r="AA2066" s="46" t="str">
        <f>IFERROR(__xludf.DUMMYFUNCTION("if(W2066="""","""",if($S2066,""Not aligned w/ a specific learning goal."",W2066&amp;"": ""&amp;vlookup(to_text(W2066),'1.Learning-Goals'!$A$3:$B$100,2,FALSE)))"),"")</f>
        <v/>
      </c>
      <c r="AB2066" s="48"/>
      <c r="AC2066" s="48"/>
      <c r="AD2066" s="48"/>
      <c r="AE2066" s="48"/>
      <c r="AF2066" s="48"/>
      <c r="AG2066" s="48"/>
      <c r="AH2066" s="48"/>
      <c r="AI2066" s="48"/>
    </row>
    <row r="2067" ht="15.75" customHeight="1">
      <c r="A2067" s="41"/>
      <c r="B2067" s="42" t="str">
        <f t="shared" si="1"/>
        <v/>
      </c>
      <c r="C2067" s="52"/>
      <c r="D2067" s="53"/>
      <c r="E2067" s="53"/>
      <c r="F2067" s="52"/>
      <c r="G2067" s="53"/>
      <c r="H2067" s="54"/>
      <c r="I2067" s="53"/>
      <c r="J2067" s="53"/>
      <c r="K2067" s="53"/>
      <c r="L2067" s="53"/>
      <c r="M2067" s="53"/>
      <c r="N2067" s="53"/>
      <c r="O2067" s="52"/>
      <c r="P2067" s="52"/>
      <c r="Q2067" s="52"/>
      <c r="R2067" s="46" t="str">
        <f>IFERROR(__xludf.DUMMYFUNCTION("if(isblank($A2067),"""",REGEXREPLACE($A2067,   "",?(\d),?"",  ""$1""&amp;""-""&amp;$H2067))"),"")</f>
        <v/>
      </c>
      <c r="S2067" s="47" t="b">
        <f t="shared" si="2"/>
        <v>0</v>
      </c>
      <c r="T2067" s="47" t="str">
        <f>IFERROR(__xludf.DUMMYFUNCTION("iferror(split(A2067,"","",TRUE,TRUE),"""")"),"")</f>
        <v/>
      </c>
      <c r="U2067" s="47"/>
      <c r="V2067" s="47"/>
      <c r="W2067" s="47"/>
      <c r="X2067" s="46" t="str">
        <f>IFERROR(__xludf.DUMMYFUNCTION("if(T2067="""","""",if($S2067,""Not aligned w/ a specific learning goal."",T2067&amp;"": ""&amp;vlookup(to_text(T2067),'1.Learning-Goals'!$A$3:$B$100,2,FALSE)))"),"")</f>
        <v/>
      </c>
      <c r="Y2067" s="46" t="str">
        <f>IFERROR(__xludf.DUMMYFUNCTION("if(U2067="""","""",if($S2067,""Not aligned w/ a specific learning goal."",U2067&amp;"": ""&amp;vlookup(to_text(U2067),'1.Learning-Goals'!$A$3:$B$100,2,FALSE)))"),"")</f>
        <v/>
      </c>
      <c r="Z2067" s="46" t="str">
        <f>IFERROR(__xludf.DUMMYFUNCTION("if(V2067="""","""",if($S2067,""Not aligned w/ a specific learning goal."",V2067&amp;"": ""&amp;vlookup(to_text(V2067),'1.Learning-Goals'!$A$3:$B$100,2,FALSE)))"),"")</f>
        <v/>
      </c>
      <c r="AA2067" s="46" t="str">
        <f>IFERROR(__xludf.DUMMYFUNCTION("if(W2067="""","""",if($S2067,""Not aligned w/ a specific learning goal."",W2067&amp;"": ""&amp;vlookup(to_text(W2067),'1.Learning-Goals'!$A$3:$B$100,2,FALSE)))"),"")</f>
        <v/>
      </c>
      <c r="AB2067" s="48"/>
      <c r="AC2067" s="48"/>
      <c r="AD2067" s="48"/>
      <c r="AE2067" s="48"/>
      <c r="AF2067" s="48"/>
      <c r="AG2067" s="48"/>
      <c r="AH2067" s="48"/>
      <c r="AI2067" s="48"/>
    </row>
    <row r="2068" ht="15.75" customHeight="1">
      <c r="A2068" s="41"/>
      <c r="B2068" s="42" t="str">
        <f t="shared" si="1"/>
        <v/>
      </c>
      <c r="C2068" s="52"/>
      <c r="D2068" s="53"/>
      <c r="E2068" s="53"/>
      <c r="F2068" s="52"/>
      <c r="G2068" s="53"/>
      <c r="H2068" s="54"/>
      <c r="I2068" s="53"/>
      <c r="J2068" s="53"/>
      <c r="K2068" s="53"/>
      <c r="L2068" s="53"/>
      <c r="M2068" s="53"/>
      <c r="N2068" s="53"/>
      <c r="O2068" s="52"/>
      <c r="P2068" s="52"/>
      <c r="Q2068" s="52"/>
      <c r="R2068" s="46" t="str">
        <f>IFERROR(__xludf.DUMMYFUNCTION("if(isblank($A2068),"""",REGEXREPLACE($A2068,   "",?(\d),?"",  ""$1""&amp;""-""&amp;$H2068))"),"")</f>
        <v/>
      </c>
      <c r="S2068" s="47" t="b">
        <f t="shared" si="2"/>
        <v>0</v>
      </c>
      <c r="T2068" s="47" t="str">
        <f>IFERROR(__xludf.DUMMYFUNCTION("iferror(split(A2068,"","",TRUE,TRUE),"""")"),"")</f>
        <v/>
      </c>
      <c r="U2068" s="47"/>
      <c r="V2068" s="47"/>
      <c r="W2068" s="47"/>
      <c r="X2068" s="46" t="str">
        <f>IFERROR(__xludf.DUMMYFUNCTION("if(T2068="""","""",if($S2068,""Not aligned w/ a specific learning goal."",T2068&amp;"": ""&amp;vlookup(to_text(T2068),'1.Learning-Goals'!$A$3:$B$100,2,FALSE)))"),"")</f>
        <v/>
      </c>
      <c r="Y2068" s="46" t="str">
        <f>IFERROR(__xludf.DUMMYFUNCTION("if(U2068="""","""",if($S2068,""Not aligned w/ a specific learning goal."",U2068&amp;"": ""&amp;vlookup(to_text(U2068),'1.Learning-Goals'!$A$3:$B$100,2,FALSE)))"),"")</f>
        <v/>
      </c>
      <c r="Z2068" s="46" t="str">
        <f>IFERROR(__xludf.DUMMYFUNCTION("if(V2068="""","""",if($S2068,""Not aligned w/ a specific learning goal."",V2068&amp;"": ""&amp;vlookup(to_text(V2068),'1.Learning-Goals'!$A$3:$B$100,2,FALSE)))"),"")</f>
        <v/>
      </c>
      <c r="AA2068" s="46" t="str">
        <f>IFERROR(__xludf.DUMMYFUNCTION("if(W2068="""","""",if($S2068,""Not aligned w/ a specific learning goal."",W2068&amp;"": ""&amp;vlookup(to_text(W2068),'1.Learning-Goals'!$A$3:$B$100,2,FALSE)))"),"")</f>
        <v/>
      </c>
      <c r="AB2068" s="48"/>
      <c r="AC2068" s="48"/>
      <c r="AD2068" s="48"/>
      <c r="AE2068" s="48"/>
      <c r="AF2068" s="48"/>
      <c r="AG2068" s="48"/>
      <c r="AH2068" s="48"/>
      <c r="AI2068" s="48"/>
    </row>
    <row r="2069" ht="15.75" customHeight="1">
      <c r="A2069" s="41"/>
      <c r="B2069" s="42" t="str">
        <f t="shared" si="1"/>
        <v/>
      </c>
      <c r="C2069" s="52"/>
      <c r="D2069" s="53"/>
      <c r="E2069" s="53"/>
      <c r="F2069" s="52"/>
      <c r="G2069" s="53"/>
      <c r="H2069" s="54"/>
      <c r="I2069" s="53"/>
      <c r="J2069" s="53"/>
      <c r="K2069" s="53"/>
      <c r="L2069" s="53"/>
      <c r="M2069" s="53"/>
      <c r="N2069" s="53"/>
      <c r="O2069" s="52"/>
      <c r="P2069" s="52"/>
      <c r="Q2069" s="52"/>
      <c r="R2069" s="46" t="str">
        <f>IFERROR(__xludf.DUMMYFUNCTION("if(isblank($A2069),"""",REGEXREPLACE($A2069,   "",?(\d),?"",  ""$1""&amp;""-""&amp;$H2069))"),"")</f>
        <v/>
      </c>
      <c r="S2069" s="47" t="b">
        <f t="shared" si="2"/>
        <v>0</v>
      </c>
      <c r="T2069" s="47" t="str">
        <f>IFERROR(__xludf.DUMMYFUNCTION("iferror(split(A2069,"","",TRUE,TRUE),"""")"),"")</f>
        <v/>
      </c>
      <c r="U2069" s="47"/>
      <c r="V2069" s="47"/>
      <c r="W2069" s="47"/>
      <c r="X2069" s="46" t="str">
        <f>IFERROR(__xludf.DUMMYFUNCTION("if(T2069="""","""",if($S2069,""Not aligned w/ a specific learning goal."",T2069&amp;"": ""&amp;vlookup(to_text(T2069),'1.Learning-Goals'!$A$3:$B$100,2,FALSE)))"),"")</f>
        <v/>
      </c>
      <c r="Y2069" s="46" t="str">
        <f>IFERROR(__xludf.DUMMYFUNCTION("if(U2069="""","""",if($S2069,""Not aligned w/ a specific learning goal."",U2069&amp;"": ""&amp;vlookup(to_text(U2069),'1.Learning-Goals'!$A$3:$B$100,2,FALSE)))"),"")</f>
        <v/>
      </c>
      <c r="Z2069" s="46" t="str">
        <f>IFERROR(__xludf.DUMMYFUNCTION("if(V2069="""","""",if($S2069,""Not aligned w/ a specific learning goal."",V2069&amp;"": ""&amp;vlookup(to_text(V2069),'1.Learning-Goals'!$A$3:$B$100,2,FALSE)))"),"")</f>
        <v/>
      </c>
      <c r="AA2069" s="46" t="str">
        <f>IFERROR(__xludf.DUMMYFUNCTION("if(W2069="""","""",if($S2069,""Not aligned w/ a specific learning goal."",W2069&amp;"": ""&amp;vlookup(to_text(W2069),'1.Learning-Goals'!$A$3:$B$100,2,FALSE)))"),"")</f>
        <v/>
      </c>
      <c r="AB2069" s="48"/>
      <c r="AC2069" s="48"/>
      <c r="AD2069" s="48"/>
      <c r="AE2069" s="48"/>
      <c r="AF2069" s="48"/>
      <c r="AG2069" s="48"/>
      <c r="AH2069" s="48"/>
      <c r="AI2069" s="48"/>
    </row>
    <row r="2070" ht="15.75" customHeight="1">
      <c r="A2070" s="41"/>
      <c r="B2070" s="42" t="str">
        <f t="shared" si="1"/>
        <v/>
      </c>
      <c r="C2070" s="52"/>
      <c r="D2070" s="53"/>
      <c r="E2070" s="53"/>
      <c r="F2070" s="52"/>
      <c r="G2070" s="53"/>
      <c r="H2070" s="54"/>
      <c r="I2070" s="53"/>
      <c r="J2070" s="53"/>
      <c r="K2070" s="53"/>
      <c r="L2070" s="53"/>
      <c r="M2070" s="53"/>
      <c r="N2070" s="53"/>
      <c r="O2070" s="52"/>
      <c r="P2070" s="52"/>
      <c r="Q2070" s="52"/>
      <c r="R2070" s="46" t="str">
        <f>IFERROR(__xludf.DUMMYFUNCTION("if(isblank($A2070),"""",REGEXREPLACE($A2070,   "",?(\d),?"",  ""$1""&amp;""-""&amp;$H2070))"),"")</f>
        <v/>
      </c>
      <c r="S2070" s="47" t="b">
        <f t="shared" si="2"/>
        <v>0</v>
      </c>
      <c r="T2070" s="47" t="str">
        <f>IFERROR(__xludf.DUMMYFUNCTION("iferror(split(A2070,"","",TRUE,TRUE),"""")"),"")</f>
        <v/>
      </c>
      <c r="U2070" s="47"/>
      <c r="V2070" s="47"/>
      <c r="W2070" s="47"/>
      <c r="X2070" s="46" t="str">
        <f>IFERROR(__xludf.DUMMYFUNCTION("if(T2070="""","""",if($S2070,""Not aligned w/ a specific learning goal."",T2070&amp;"": ""&amp;vlookup(to_text(T2070),'1.Learning-Goals'!$A$3:$B$100,2,FALSE)))"),"")</f>
        <v/>
      </c>
      <c r="Y2070" s="46" t="str">
        <f>IFERROR(__xludf.DUMMYFUNCTION("if(U2070="""","""",if($S2070,""Not aligned w/ a specific learning goal."",U2070&amp;"": ""&amp;vlookup(to_text(U2070),'1.Learning-Goals'!$A$3:$B$100,2,FALSE)))"),"")</f>
        <v/>
      </c>
      <c r="Z2070" s="46" t="str">
        <f>IFERROR(__xludf.DUMMYFUNCTION("if(V2070="""","""",if($S2070,""Not aligned w/ a specific learning goal."",V2070&amp;"": ""&amp;vlookup(to_text(V2070),'1.Learning-Goals'!$A$3:$B$100,2,FALSE)))"),"")</f>
        <v/>
      </c>
      <c r="AA2070" s="46" t="str">
        <f>IFERROR(__xludf.DUMMYFUNCTION("if(W2070="""","""",if($S2070,""Not aligned w/ a specific learning goal."",W2070&amp;"": ""&amp;vlookup(to_text(W2070),'1.Learning-Goals'!$A$3:$B$100,2,FALSE)))"),"")</f>
        <v/>
      </c>
      <c r="AB2070" s="48"/>
      <c r="AC2070" s="48"/>
      <c r="AD2070" s="48"/>
      <c r="AE2070" s="48"/>
      <c r="AF2070" s="48"/>
      <c r="AG2070" s="48"/>
      <c r="AH2070" s="48"/>
      <c r="AI2070" s="48"/>
    </row>
    <row r="2071" ht="15.75" customHeight="1">
      <c r="A2071" s="41"/>
      <c r="B2071" s="42" t="str">
        <f t="shared" si="1"/>
        <v/>
      </c>
      <c r="C2071" s="52"/>
      <c r="D2071" s="53"/>
      <c r="E2071" s="53"/>
      <c r="F2071" s="52"/>
      <c r="G2071" s="53"/>
      <c r="H2071" s="54"/>
      <c r="I2071" s="53"/>
      <c r="J2071" s="53"/>
      <c r="K2071" s="53"/>
      <c r="L2071" s="53"/>
      <c r="M2071" s="53"/>
      <c r="N2071" s="53"/>
      <c r="O2071" s="52"/>
      <c r="P2071" s="52"/>
      <c r="Q2071" s="52"/>
      <c r="R2071" s="46" t="str">
        <f>IFERROR(__xludf.DUMMYFUNCTION("if(isblank($A2071),"""",REGEXREPLACE($A2071,   "",?(\d),?"",  ""$1""&amp;""-""&amp;$H2071))"),"")</f>
        <v/>
      </c>
      <c r="S2071" s="47" t="b">
        <f t="shared" si="2"/>
        <v>0</v>
      </c>
      <c r="T2071" s="47" t="str">
        <f>IFERROR(__xludf.DUMMYFUNCTION("iferror(split(A2071,"","",TRUE,TRUE),"""")"),"")</f>
        <v/>
      </c>
      <c r="U2071" s="47"/>
      <c r="V2071" s="47"/>
      <c r="W2071" s="47"/>
      <c r="X2071" s="46" t="str">
        <f>IFERROR(__xludf.DUMMYFUNCTION("if(T2071="""","""",if($S2071,""Not aligned w/ a specific learning goal."",T2071&amp;"": ""&amp;vlookup(to_text(T2071),'1.Learning-Goals'!$A$3:$B$100,2,FALSE)))"),"")</f>
        <v/>
      </c>
      <c r="Y2071" s="46" t="str">
        <f>IFERROR(__xludf.DUMMYFUNCTION("if(U2071="""","""",if($S2071,""Not aligned w/ a specific learning goal."",U2071&amp;"": ""&amp;vlookup(to_text(U2071),'1.Learning-Goals'!$A$3:$B$100,2,FALSE)))"),"")</f>
        <v/>
      </c>
      <c r="Z2071" s="46" t="str">
        <f>IFERROR(__xludf.DUMMYFUNCTION("if(V2071="""","""",if($S2071,""Not aligned w/ a specific learning goal."",V2071&amp;"": ""&amp;vlookup(to_text(V2071),'1.Learning-Goals'!$A$3:$B$100,2,FALSE)))"),"")</f>
        <v/>
      </c>
      <c r="AA2071" s="46" t="str">
        <f>IFERROR(__xludf.DUMMYFUNCTION("if(W2071="""","""",if($S2071,""Not aligned w/ a specific learning goal."",W2071&amp;"": ""&amp;vlookup(to_text(W2071),'1.Learning-Goals'!$A$3:$B$100,2,FALSE)))"),"")</f>
        <v/>
      </c>
      <c r="AB2071" s="48"/>
      <c r="AC2071" s="48"/>
      <c r="AD2071" s="48"/>
      <c r="AE2071" s="48"/>
      <c r="AF2071" s="48"/>
      <c r="AG2071" s="48"/>
      <c r="AH2071" s="48"/>
      <c r="AI2071" s="48"/>
    </row>
    <row r="2072" ht="15.75" customHeight="1">
      <c r="A2072" s="41"/>
      <c r="B2072" s="42" t="str">
        <f t="shared" si="1"/>
        <v/>
      </c>
      <c r="C2072" s="52"/>
      <c r="D2072" s="53"/>
      <c r="E2072" s="53"/>
      <c r="F2072" s="52"/>
      <c r="G2072" s="53"/>
      <c r="H2072" s="54"/>
      <c r="I2072" s="53"/>
      <c r="J2072" s="53"/>
      <c r="K2072" s="53"/>
      <c r="L2072" s="53"/>
      <c r="M2072" s="53"/>
      <c r="N2072" s="53"/>
      <c r="O2072" s="52"/>
      <c r="P2072" s="52"/>
      <c r="Q2072" s="52"/>
      <c r="R2072" s="46" t="str">
        <f>IFERROR(__xludf.DUMMYFUNCTION("if(isblank($A2072),"""",REGEXREPLACE($A2072,   "",?(\d),?"",  ""$1""&amp;""-""&amp;$H2072))"),"")</f>
        <v/>
      </c>
      <c r="S2072" s="47" t="b">
        <f t="shared" si="2"/>
        <v>0</v>
      </c>
      <c r="T2072" s="47" t="str">
        <f>IFERROR(__xludf.DUMMYFUNCTION("iferror(split(A2072,"","",TRUE,TRUE),"""")"),"")</f>
        <v/>
      </c>
      <c r="U2072" s="47"/>
      <c r="V2072" s="47"/>
      <c r="W2072" s="47"/>
      <c r="X2072" s="46" t="str">
        <f>IFERROR(__xludf.DUMMYFUNCTION("if(T2072="""","""",if($S2072,""Not aligned w/ a specific learning goal."",T2072&amp;"": ""&amp;vlookup(to_text(T2072),'1.Learning-Goals'!$A$3:$B$100,2,FALSE)))"),"")</f>
        <v/>
      </c>
      <c r="Y2072" s="46" t="str">
        <f>IFERROR(__xludf.DUMMYFUNCTION("if(U2072="""","""",if($S2072,""Not aligned w/ a specific learning goal."",U2072&amp;"": ""&amp;vlookup(to_text(U2072),'1.Learning-Goals'!$A$3:$B$100,2,FALSE)))"),"")</f>
        <v/>
      </c>
      <c r="Z2072" s="46" t="str">
        <f>IFERROR(__xludf.DUMMYFUNCTION("if(V2072="""","""",if($S2072,""Not aligned w/ a specific learning goal."",V2072&amp;"": ""&amp;vlookup(to_text(V2072),'1.Learning-Goals'!$A$3:$B$100,2,FALSE)))"),"")</f>
        <v/>
      </c>
      <c r="AA2072" s="46" t="str">
        <f>IFERROR(__xludf.DUMMYFUNCTION("if(W2072="""","""",if($S2072,""Not aligned w/ a specific learning goal."",W2072&amp;"": ""&amp;vlookup(to_text(W2072),'1.Learning-Goals'!$A$3:$B$100,2,FALSE)))"),"")</f>
        <v/>
      </c>
      <c r="AB2072" s="48"/>
      <c r="AC2072" s="48"/>
      <c r="AD2072" s="48"/>
      <c r="AE2072" s="48"/>
      <c r="AF2072" s="48"/>
      <c r="AG2072" s="48"/>
      <c r="AH2072" s="48"/>
      <c r="AI2072" s="48"/>
    </row>
    <row r="2073" ht="15.75" customHeight="1">
      <c r="A2073" s="41"/>
      <c r="B2073" s="42" t="str">
        <f t="shared" si="1"/>
        <v/>
      </c>
      <c r="C2073" s="52"/>
      <c r="D2073" s="53"/>
      <c r="E2073" s="53"/>
      <c r="F2073" s="52"/>
      <c r="G2073" s="53"/>
      <c r="H2073" s="54"/>
      <c r="I2073" s="53"/>
      <c r="J2073" s="53"/>
      <c r="K2073" s="53"/>
      <c r="L2073" s="53"/>
      <c r="M2073" s="53"/>
      <c r="N2073" s="53"/>
      <c r="O2073" s="52"/>
      <c r="P2073" s="52"/>
      <c r="Q2073" s="52"/>
      <c r="R2073" s="46" t="str">
        <f>IFERROR(__xludf.DUMMYFUNCTION("if(isblank($A2073),"""",REGEXREPLACE($A2073,   "",?(\d),?"",  ""$1""&amp;""-""&amp;$H2073))"),"")</f>
        <v/>
      </c>
      <c r="S2073" s="47" t="b">
        <f t="shared" si="2"/>
        <v>0</v>
      </c>
      <c r="T2073" s="47" t="str">
        <f>IFERROR(__xludf.DUMMYFUNCTION("iferror(split(A2073,"","",TRUE,TRUE),"""")"),"")</f>
        <v/>
      </c>
      <c r="U2073" s="47"/>
      <c r="V2073" s="47"/>
      <c r="W2073" s="47"/>
      <c r="X2073" s="46" t="str">
        <f>IFERROR(__xludf.DUMMYFUNCTION("if(T2073="""","""",if($S2073,""Not aligned w/ a specific learning goal."",T2073&amp;"": ""&amp;vlookup(to_text(T2073),'1.Learning-Goals'!$A$3:$B$100,2,FALSE)))"),"")</f>
        <v/>
      </c>
      <c r="Y2073" s="46" t="str">
        <f>IFERROR(__xludf.DUMMYFUNCTION("if(U2073="""","""",if($S2073,""Not aligned w/ a specific learning goal."",U2073&amp;"": ""&amp;vlookup(to_text(U2073),'1.Learning-Goals'!$A$3:$B$100,2,FALSE)))"),"")</f>
        <v/>
      </c>
      <c r="Z2073" s="46" t="str">
        <f>IFERROR(__xludf.DUMMYFUNCTION("if(V2073="""","""",if($S2073,""Not aligned w/ a specific learning goal."",V2073&amp;"": ""&amp;vlookup(to_text(V2073),'1.Learning-Goals'!$A$3:$B$100,2,FALSE)))"),"")</f>
        <v/>
      </c>
      <c r="AA2073" s="46" t="str">
        <f>IFERROR(__xludf.DUMMYFUNCTION("if(W2073="""","""",if($S2073,""Not aligned w/ a specific learning goal."",W2073&amp;"": ""&amp;vlookup(to_text(W2073),'1.Learning-Goals'!$A$3:$B$100,2,FALSE)))"),"")</f>
        <v/>
      </c>
      <c r="AB2073" s="48"/>
      <c r="AC2073" s="48"/>
      <c r="AD2073" s="48"/>
      <c r="AE2073" s="48"/>
      <c r="AF2073" s="48"/>
      <c r="AG2073" s="48"/>
      <c r="AH2073" s="48"/>
      <c r="AI2073" s="48"/>
    </row>
    <row r="2074" ht="15.75" customHeight="1">
      <c r="A2074" s="41"/>
      <c r="B2074" s="42" t="str">
        <f t="shared" si="1"/>
        <v/>
      </c>
      <c r="C2074" s="52"/>
      <c r="D2074" s="53"/>
      <c r="E2074" s="53"/>
      <c r="F2074" s="52"/>
      <c r="G2074" s="53"/>
      <c r="H2074" s="54"/>
      <c r="I2074" s="53"/>
      <c r="J2074" s="53"/>
      <c r="K2074" s="53"/>
      <c r="L2074" s="53"/>
      <c r="M2074" s="53"/>
      <c r="N2074" s="53"/>
      <c r="O2074" s="52"/>
      <c r="P2074" s="52"/>
      <c r="Q2074" s="52"/>
      <c r="R2074" s="46" t="str">
        <f>IFERROR(__xludf.DUMMYFUNCTION("if(isblank($A2074),"""",REGEXREPLACE($A2074,   "",?(\d),?"",  ""$1""&amp;""-""&amp;$H2074))"),"")</f>
        <v/>
      </c>
      <c r="S2074" s="47" t="b">
        <f t="shared" si="2"/>
        <v>0</v>
      </c>
      <c r="T2074" s="47" t="str">
        <f>IFERROR(__xludf.DUMMYFUNCTION("iferror(split(A2074,"","",TRUE,TRUE),"""")"),"")</f>
        <v/>
      </c>
      <c r="U2074" s="47"/>
      <c r="V2074" s="47"/>
      <c r="W2074" s="47"/>
      <c r="X2074" s="46" t="str">
        <f>IFERROR(__xludf.DUMMYFUNCTION("if(T2074="""","""",if($S2074,""Not aligned w/ a specific learning goal."",T2074&amp;"": ""&amp;vlookup(to_text(T2074),'1.Learning-Goals'!$A$3:$B$100,2,FALSE)))"),"")</f>
        <v/>
      </c>
      <c r="Y2074" s="46" t="str">
        <f>IFERROR(__xludf.DUMMYFUNCTION("if(U2074="""","""",if($S2074,""Not aligned w/ a specific learning goal."",U2074&amp;"": ""&amp;vlookup(to_text(U2074),'1.Learning-Goals'!$A$3:$B$100,2,FALSE)))"),"")</f>
        <v/>
      </c>
      <c r="Z2074" s="46" t="str">
        <f>IFERROR(__xludf.DUMMYFUNCTION("if(V2074="""","""",if($S2074,""Not aligned w/ a specific learning goal."",V2074&amp;"": ""&amp;vlookup(to_text(V2074),'1.Learning-Goals'!$A$3:$B$100,2,FALSE)))"),"")</f>
        <v/>
      </c>
      <c r="AA2074" s="46" t="str">
        <f>IFERROR(__xludf.DUMMYFUNCTION("if(W2074="""","""",if($S2074,""Not aligned w/ a specific learning goal."",W2074&amp;"": ""&amp;vlookup(to_text(W2074),'1.Learning-Goals'!$A$3:$B$100,2,FALSE)))"),"")</f>
        <v/>
      </c>
      <c r="AB2074" s="48"/>
      <c r="AC2074" s="48"/>
      <c r="AD2074" s="48"/>
      <c r="AE2074" s="48"/>
      <c r="AF2074" s="48"/>
      <c r="AG2074" s="48"/>
      <c r="AH2074" s="48"/>
      <c r="AI2074" s="48"/>
    </row>
    <row r="2075" ht="15.75" customHeight="1">
      <c r="A2075" s="41"/>
      <c r="B2075" s="42" t="str">
        <f t="shared" si="1"/>
        <v/>
      </c>
      <c r="C2075" s="52"/>
      <c r="D2075" s="53"/>
      <c r="E2075" s="53"/>
      <c r="F2075" s="52"/>
      <c r="G2075" s="53"/>
      <c r="H2075" s="54"/>
      <c r="I2075" s="53"/>
      <c r="J2075" s="53"/>
      <c r="K2075" s="53"/>
      <c r="L2075" s="53"/>
      <c r="M2075" s="53"/>
      <c r="N2075" s="53"/>
      <c r="O2075" s="52"/>
      <c r="P2075" s="52"/>
      <c r="Q2075" s="52"/>
      <c r="R2075" s="46" t="str">
        <f>IFERROR(__xludf.DUMMYFUNCTION("if(isblank($A2075),"""",REGEXREPLACE($A2075,   "",?(\d),?"",  ""$1""&amp;""-""&amp;$H2075))"),"")</f>
        <v/>
      </c>
      <c r="S2075" s="47" t="b">
        <f t="shared" si="2"/>
        <v>0</v>
      </c>
      <c r="T2075" s="47" t="str">
        <f>IFERROR(__xludf.DUMMYFUNCTION("iferror(split(A2075,"","",TRUE,TRUE),"""")"),"")</f>
        <v/>
      </c>
      <c r="U2075" s="47"/>
      <c r="V2075" s="47"/>
      <c r="W2075" s="47"/>
      <c r="X2075" s="46" t="str">
        <f>IFERROR(__xludf.DUMMYFUNCTION("if(T2075="""","""",if($S2075,""Not aligned w/ a specific learning goal."",T2075&amp;"": ""&amp;vlookup(to_text(T2075),'1.Learning-Goals'!$A$3:$B$100,2,FALSE)))"),"")</f>
        <v/>
      </c>
      <c r="Y2075" s="46" t="str">
        <f>IFERROR(__xludf.DUMMYFUNCTION("if(U2075="""","""",if($S2075,""Not aligned w/ a specific learning goal."",U2075&amp;"": ""&amp;vlookup(to_text(U2075),'1.Learning-Goals'!$A$3:$B$100,2,FALSE)))"),"")</f>
        <v/>
      </c>
      <c r="Z2075" s="46" t="str">
        <f>IFERROR(__xludf.DUMMYFUNCTION("if(V2075="""","""",if($S2075,""Not aligned w/ a specific learning goal."",V2075&amp;"": ""&amp;vlookup(to_text(V2075),'1.Learning-Goals'!$A$3:$B$100,2,FALSE)))"),"")</f>
        <v/>
      </c>
      <c r="AA2075" s="46" t="str">
        <f>IFERROR(__xludf.DUMMYFUNCTION("if(W2075="""","""",if($S2075,""Not aligned w/ a specific learning goal."",W2075&amp;"": ""&amp;vlookup(to_text(W2075),'1.Learning-Goals'!$A$3:$B$100,2,FALSE)))"),"")</f>
        <v/>
      </c>
      <c r="AB2075" s="48"/>
      <c r="AC2075" s="48"/>
      <c r="AD2075" s="48"/>
      <c r="AE2075" s="48"/>
      <c r="AF2075" s="48"/>
      <c r="AG2075" s="48"/>
      <c r="AH2075" s="48"/>
      <c r="AI2075" s="48"/>
    </row>
    <row r="2076" ht="15.75" customHeight="1">
      <c r="A2076" s="41"/>
      <c r="B2076" s="42" t="str">
        <f t="shared" si="1"/>
        <v/>
      </c>
      <c r="C2076" s="52"/>
      <c r="D2076" s="53"/>
      <c r="E2076" s="53"/>
      <c r="F2076" s="52"/>
      <c r="G2076" s="53"/>
      <c r="H2076" s="54"/>
      <c r="I2076" s="53"/>
      <c r="J2076" s="53"/>
      <c r="K2076" s="53"/>
      <c r="L2076" s="53"/>
      <c r="M2076" s="53"/>
      <c r="N2076" s="53"/>
      <c r="O2076" s="52"/>
      <c r="P2076" s="52"/>
      <c r="Q2076" s="52"/>
      <c r="R2076" s="46" t="str">
        <f>IFERROR(__xludf.DUMMYFUNCTION("if(isblank($A2076),"""",REGEXREPLACE($A2076,   "",?(\d),?"",  ""$1""&amp;""-""&amp;$H2076))"),"")</f>
        <v/>
      </c>
      <c r="S2076" s="47" t="b">
        <f t="shared" si="2"/>
        <v>0</v>
      </c>
      <c r="T2076" s="47" t="str">
        <f>IFERROR(__xludf.DUMMYFUNCTION("iferror(split(A2076,"","",TRUE,TRUE),"""")"),"")</f>
        <v/>
      </c>
      <c r="U2076" s="47"/>
      <c r="V2076" s="47"/>
      <c r="W2076" s="47"/>
      <c r="X2076" s="46" t="str">
        <f>IFERROR(__xludf.DUMMYFUNCTION("if(T2076="""","""",if($S2076,""Not aligned w/ a specific learning goal."",T2076&amp;"": ""&amp;vlookup(to_text(T2076),'1.Learning-Goals'!$A$3:$B$100,2,FALSE)))"),"")</f>
        <v/>
      </c>
      <c r="Y2076" s="46" t="str">
        <f>IFERROR(__xludf.DUMMYFUNCTION("if(U2076="""","""",if($S2076,""Not aligned w/ a specific learning goal."",U2076&amp;"": ""&amp;vlookup(to_text(U2076),'1.Learning-Goals'!$A$3:$B$100,2,FALSE)))"),"")</f>
        <v/>
      </c>
      <c r="Z2076" s="46" t="str">
        <f>IFERROR(__xludf.DUMMYFUNCTION("if(V2076="""","""",if($S2076,""Not aligned w/ a specific learning goal."",V2076&amp;"": ""&amp;vlookup(to_text(V2076),'1.Learning-Goals'!$A$3:$B$100,2,FALSE)))"),"")</f>
        <v/>
      </c>
      <c r="AA2076" s="46" t="str">
        <f>IFERROR(__xludf.DUMMYFUNCTION("if(W2076="""","""",if($S2076,""Not aligned w/ a specific learning goal."",W2076&amp;"": ""&amp;vlookup(to_text(W2076),'1.Learning-Goals'!$A$3:$B$100,2,FALSE)))"),"")</f>
        <v/>
      </c>
      <c r="AB2076" s="48"/>
      <c r="AC2076" s="48"/>
      <c r="AD2076" s="48"/>
      <c r="AE2076" s="48"/>
      <c r="AF2076" s="48"/>
      <c r="AG2076" s="48"/>
      <c r="AH2076" s="48"/>
      <c r="AI2076" s="48"/>
    </row>
    <row r="2077" ht="15.75" customHeight="1">
      <c r="A2077" s="41"/>
      <c r="B2077" s="42" t="str">
        <f t="shared" si="1"/>
        <v/>
      </c>
      <c r="C2077" s="52"/>
      <c r="D2077" s="53"/>
      <c r="E2077" s="53"/>
      <c r="F2077" s="52"/>
      <c r="G2077" s="53"/>
      <c r="H2077" s="54"/>
      <c r="I2077" s="53"/>
      <c r="J2077" s="53"/>
      <c r="K2077" s="53"/>
      <c r="L2077" s="53"/>
      <c r="M2077" s="53"/>
      <c r="N2077" s="53"/>
      <c r="O2077" s="52"/>
      <c r="P2077" s="52"/>
      <c r="Q2077" s="52"/>
      <c r="R2077" s="46" t="str">
        <f>IFERROR(__xludf.DUMMYFUNCTION("if(isblank($A2077),"""",REGEXREPLACE($A2077,   "",?(\d),?"",  ""$1""&amp;""-""&amp;$H2077))"),"")</f>
        <v/>
      </c>
      <c r="S2077" s="47" t="b">
        <f t="shared" si="2"/>
        <v>0</v>
      </c>
      <c r="T2077" s="47" t="str">
        <f>IFERROR(__xludf.DUMMYFUNCTION("iferror(split(A2077,"","",TRUE,TRUE),"""")"),"")</f>
        <v/>
      </c>
      <c r="U2077" s="47"/>
      <c r="V2077" s="47"/>
      <c r="W2077" s="47"/>
      <c r="X2077" s="46" t="str">
        <f>IFERROR(__xludf.DUMMYFUNCTION("if(T2077="""","""",if($S2077,""Not aligned w/ a specific learning goal."",T2077&amp;"": ""&amp;vlookup(to_text(T2077),'1.Learning-Goals'!$A$3:$B$100,2,FALSE)))"),"")</f>
        <v/>
      </c>
      <c r="Y2077" s="46" t="str">
        <f>IFERROR(__xludf.DUMMYFUNCTION("if(U2077="""","""",if($S2077,""Not aligned w/ a specific learning goal."",U2077&amp;"": ""&amp;vlookup(to_text(U2077),'1.Learning-Goals'!$A$3:$B$100,2,FALSE)))"),"")</f>
        <v/>
      </c>
      <c r="Z2077" s="46" t="str">
        <f>IFERROR(__xludf.DUMMYFUNCTION("if(V2077="""","""",if($S2077,""Not aligned w/ a specific learning goal."",V2077&amp;"": ""&amp;vlookup(to_text(V2077),'1.Learning-Goals'!$A$3:$B$100,2,FALSE)))"),"")</f>
        <v/>
      </c>
      <c r="AA2077" s="46" t="str">
        <f>IFERROR(__xludf.DUMMYFUNCTION("if(W2077="""","""",if($S2077,""Not aligned w/ a specific learning goal."",W2077&amp;"": ""&amp;vlookup(to_text(W2077),'1.Learning-Goals'!$A$3:$B$100,2,FALSE)))"),"")</f>
        <v/>
      </c>
      <c r="AB2077" s="48"/>
      <c r="AC2077" s="48"/>
      <c r="AD2077" s="48"/>
      <c r="AE2077" s="48"/>
      <c r="AF2077" s="48"/>
      <c r="AG2077" s="48"/>
      <c r="AH2077" s="48"/>
      <c r="AI2077" s="48"/>
    </row>
    <row r="2078" ht="15.75" customHeight="1">
      <c r="A2078" s="41"/>
      <c r="B2078" s="42" t="str">
        <f t="shared" si="1"/>
        <v/>
      </c>
      <c r="C2078" s="52"/>
      <c r="D2078" s="53"/>
      <c r="E2078" s="53"/>
      <c r="F2078" s="52"/>
      <c r="G2078" s="53"/>
      <c r="H2078" s="54"/>
      <c r="I2078" s="53"/>
      <c r="J2078" s="53"/>
      <c r="K2078" s="53"/>
      <c r="L2078" s="53"/>
      <c r="M2078" s="53"/>
      <c r="N2078" s="53"/>
      <c r="O2078" s="52"/>
      <c r="P2078" s="52"/>
      <c r="Q2078" s="52"/>
      <c r="R2078" s="46" t="str">
        <f>IFERROR(__xludf.DUMMYFUNCTION("if(isblank($A2078),"""",REGEXREPLACE($A2078,   "",?(\d),?"",  ""$1""&amp;""-""&amp;$H2078))"),"")</f>
        <v/>
      </c>
      <c r="S2078" s="47" t="b">
        <f t="shared" si="2"/>
        <v>0</v>
      </c>
      <c r="T2078" s="47" t="str">
        <f>IFERROR(__xludf.DUMMYFUNCTION("iferror(split(A2078,"","",TRUE,TRUE),"""")"),"")</f>
        <v/>
      </c>
      <c r="U2078" s="47"/>
      <c r="V2078" s="47"/>
      <c r="W2078" s="47"/>
      <c r="X2078" s="46" t="str">
        <f>IFERROR(__xludf.DUMMYFUNCTION("if(T2078="""","""",if($S2078,""Not aligned w/ a specific learning goal."",T2078&amp;"": ""&amp;vlookup(to_text(T2078),'1.Learning-Goals'!$A$3:$B$100,2,FALSE)))"),"")</f>
        <v/>
      </c>
      <c r="Y2078" s="46" t="str">
        <f>IFERROR(__xludf.DUMMYFUNCTION("if(U2078="""","""",if($S2078,""Not aligned w/ a specific learning goal."",U2078&amp;"": ""&amp;vlookup(to_text(U2078),'1.Learning-Goals'!$A$3:$B$100,2,FALSE)))"),"")</f>
        <v/>
      </c>
      <c r="Z2078" s="46" t="str">
        <f>IFERROR(__xludf.DUMMYFUNCTION("if(V2078="""","""",if($S2078,""Not aligned w/ a specific learning goal."",V2078&amp;"": ""&amp;vlookup(to_text(V2078),'1.Learning-Goals'!$A$3:$B$100,2,FALSE)))"),"")</f>
        <v/>
      </c>
      <c r="AA2078" s="46" t="str">
        <f>IFERROR(__xludf.DUMMYFUNCTION("if(W2078="""","""",if($S2078,""Not aligned w/ a specific learning goal."",W2078&amp;"": ""&amp;vlookup(to_text(W2078),'1.Learning-Goals'!$A$3:$B$100,2,FALSE)))"),"")</f>
        <v/>
      </c>
      <c r="AB2078" s="48"/>
      <c r="AC2078" s="48"/>
      <c r="AD2078" s="48"/>
      <c r="AE2078" s="48"/>
      <c r="AF2078" s="48"/>
      <c r="AG2078" s="48"/>
      <c r="AH2078" s="48"/>
      <c r="AI2078" s="48"/>
    </row>
    <row r="2079" ht="15.75" customHeight="1">
      <c r="A2079" s="41"/>
      <c r="B2079" s="42" t="str">
        <f t="shared" si="1"/>
        <v/>
      </c>
      <c r="C2079" s="52"/>
      <c r="D2079" s="53"/>
      <c r="E2079" s="53"/>
      <c r="F2079" s="52"/>
      <c r="G2079" s="53"/>
      <c r="H2079" s="54"/>
      <c r="I2079" s="53"/>
      <c r="J2079" s="53"/>
      <c r="K2079" s="53"/>
      <c r="L2079" s="53"/>
      <c r="M2079" s="53"/>
      <c r="N2079" s="53"/>
      <c r="O2079" s="52"/>
      <c r="P2079" s="52"/>
      <c r="Q2079" s="52"/>
      <c r="R2079" s="46" t="str">
        <f>IFERROR(__xludf.DUMMYFUNCTION("if(isblank($A2079),"""",REGEXREPLACE($A2079,   "",?(\d),?"",  ""$1""&amp;""-""&amp;$H2079))"),"")</f>
        <v/>
      </c>
      <c r="S2079" s="47" t="b">
        <f t="shared" si="2"/>
        <v>0</v>
      </c>
      <c r="T2079" s="47" t="str">
        <f>IFERROR(__xludf.DUMMYFUNCTION("iferror(split(A2079,"","",TRUE,TRUE),"""")"),"")</f>
        <v/>
      </c>
      <c r="U2079" s="47"/>
      <c r="V2079" s="47"/>
      <c r="W2079" s="47"/>
      <c r="X2079" s="46" t="str">
        <f>IFERROR(__xludf.DUMMYFUNCTION("if(T2079="""","""",if($S2079,""Not aligned w/ a specific learning goal."",T2079&amp;"": ""&amp;vlookup(to_text(T2079),'1.Learning-Goals'!$A$3:$B$100,2,FALSE)))"),"")</f>
        <v/>
      </c>
      <c r="Y2079" s="46" t="str">
        <f>IFERROR(__xludf.DUMMYFUNCTION("if(U2079="""","""",if($S2079,""Not aligned w/ a specific learning goal."",U2079&amp;"": ""&amp;vlookup(to_text(U2079),'1.Learning-Goals'!$A$3:$B$100,2,FALSE)))"),"")</f>
        <v/>
      </c>
      <c r="Z2079" s="46" t="str">
        <f>IFERROR(__xludf.DUMMYFUNCTION("if(V2079="""","""",if($S2079,""Not aligned w/ a specific learning goal."",V2079&amp;"": ""&amp;vlookup(to_text(V2079),'1.Learning-Goals'!$A$3:$B$100,2,FALSE)))"),"")</f>
        <v/>
      </c>
      <c r="AA2079" s="46" t="str">
        <f>IFERROR(__xludf.DUMMYFUNCTION("if(W2079="""","""",if($S2079,""Not aligned w/ a specific learning goal."",W2079&amp;"": ""&amp;vlookup(to_text(W2079),'1.Learning-Goals'!$A$3:$B$100,2,FALSE)))"),"")</f>
        <v/>
      </c>
      <c r="AB2079" s="48"/>
      <c r="AC2079" s="48"/>
      <c r="AD2079" s="48"/>
      <c r="AE2079" s="48"/>
      <c r="AF2079" s="48"/>
      <c r="AG2079" s="48"/>
      <c r="AH2079" s="48"/>
      <c r="AI2079" s="48"/>
    </row>
    <row r="2080" ht="15.75" customHeight="1">
      <c r="A2080" s="41"/>
      <c r="B2080" s="42" t="str">
        <f t="shared" si="1"/>
        <v/>
      </c>
      <c r="C2080" s="52"/>
      <c r="D2080" s="53"/>
      <c r="E2080" s="53"/>
      <c r="F2080" s="52"/>
      <c r="G2080" s="53"/>
      <c r="H2080" s="54"/>
      <c r="I2080" s="53"/>
      <c r="J2080" s="53"/>
      <c r="K2080" s="53"/>
      <c r="L2080" s="53"/>
      <c r="M2080" s="53"/>
      <c r="N2080" s="53"/>
      <c r="O2080" s="52"/>
      <c r="P2080" s="52"/>
      <c r="Q2080" s="52"/>
      <c r="R2080" s="46" t="str">
        <f>IFERROR(__xludf.DUMMYFUNCTION("if(isblank($A2080),"""",REGEXREPLACE($A2080,   "",?(\d),?"",  ""$1""&amp;""-""&amp;$H2080))"),"")</f>
        <v/>
      </c>
      <c r="S2080" s="47" t="b">
        <f t="shared" si="2"/>
        <v>0</v>
      </c>
      <c r="T2080" s="47" t="str">
        <f>IFERROR(__xludf.DUMMYFUNCTION("iferror(split(A2080,"","",TRUE,TRUE),"""")"),"")</f>
        <v/>
      </c>
      <c r="U2080" s="47"/>
      <c r="V2080" s="47"/>
      <c r="W2080" s="47"/>
      <c r="X2080" s="46" t="str">
        <f>IFERROR(__xludf.DUMMYFUNCTION("if(T2080="""","""",if($S2080,""Not aligned w/ a specific learning goal."",T2080&amp;"": ""&amp;vlookup(to_text(T2080),'1.Learning-Goals'!$A$3:$B$100,2,FALSE)))"),"")</f>
        <v/>
      </c>
      <c r="Y2080" s="46" t="str">
        <f>IFERROR(__xludf.DUMMYFUNCTION("if(U2080="""","""",if($S2080,""Not aligned w/ a specific learning goal."",U2080&amp;"": ""&amp;vlookup(to_text(U2080),'1.Learning-Goals'!$A$3:$B$100,2,FALSE)))"),"")</f>
        <v/>
      </c>
      <c r="Z2080" s="46" t="str">
        <f>IFERROR(__xludf.DUMMYFUNCTION("if(V2080="""","""",if($S2080,""Not aligned w/ a specific learning goal."",V2080&amp;"": ""&amp;vlookup(to_text(V2080),'1.Learning-Goals'!$A$3:$B$100,2,FALSE)))"),"")</f>
        <v/>
      </c>
      <c r="AA2080" s="46" t="str">
        <f>IFERROR(__xludf.DUMMYFUNCTION("if(W2080="""","""",if($S2080,""Not aligned w/ a specific learning goal."",W2080&amp;"": ""&amp;vlookup(to_text(W2080),'1.Learning-Goals'!$A$3:$B$100,2,FALSE)))"),"")</f>
        <v/>
      </c>
      <c r="AB2080" s="48"/>
      <c r="AC2080" s="48"/>
      <c r="AD2080" s="48"/>
      <c r="AE2080" s="48"/>
      <c r="AF2080" s="48"/>
      <c r="AG2080" s="48"/>
      <c r="AH2080" s="48"/>
      <c r="AI2080" s="48"/>
    </row>
    <row r="2081" ht="15.75" customHeight="1">
      <c r="A2081" s="41"/>
      <c r="B2081" s="42" t="str">
        <f t="shared" si="1"/>
        <v/>
      </c>
      <c r="C2081" s="52"/>
      <c r="D2081" s="53"/>
      <c r="E2081" s="53"/>
      <c r="F2081" s="52"/>
      <c r="G2081" s="53"/>
      <c r="H2081" s="54"/>
      <c r="I2081" s="53"/>
      <c r="J2081" s="53"/>
      <c r="K2081" s="53"/>
      <c r="L2081" s="53"/>
      <c r="M2081" s="53"/>
      <c r="N2081" s="53"/>
      <c r="O2081" s="52"/>
      <c r="P2081" s="52"/>
      <c r="Q2081" s="52"/>
      <c r="R2081" s="46" t="str">
        <f>IFERROR(__xludf.DUMMYFUNCTION("if(isblank($A2081),"""",REGEXREPLACE($A2081,   "",?(\d),?"",  ""$1""&amp;""-""&amp;$H2081))"),"")</f>
        <v/>
      </c>
      <c r="S2081" s="47" t="b">
        <f t="shared" si="2"/>
        <v>0</v>
      </c>
      <c r="T2081" s="47" t="str">
        <f>IFERROR(__xludf.DUMMYFUNCTION("iferror(split(A2081,"","",TRUE,TRUE),"""")"),"")</f>
        <v/>
      </c>
      <c r="U2081" s="47"/>
      <c r="V2081" s="47"/>
      <c r="W2081" s="47"/>
      <c r="X2081" s="46" t="str">
        <f>IFERROR(__xludf.DUMMYFUNCTION("if(T2081="""","""",if($S2081,""Not aligned w/ a specific learning goal."",T2081&amp;"": ""&amp;vlookup(to_text(T2081),'1.Learning-Goals'!$A$3:$B$100,2,FALSE)))"),"")</f>
        <v/>
      </c>
      <c r="Y2081" s="46" t="str">
        <f>IFERROR(__xludf.DUMMYFUNCTION("if(U2081="""","""",if($S2081,""Not aligned w/ a specific learning goal."",U2081&amp;"": ""&amp;vlookup(to_text(U2081),'1.Learning-Goals'!$A$3:$B$100,2,FALSE)))"),"")</f>
        <v/>
      </c>
      <c r="Z2081" s="46" t="str">
        <f>IFERROR(__xludf.DUMMYFUNCTION("if(V2081="""","""",if($S2081,""Not aligned w/ a specific learning goal."",V2081&amp;"": ""&amp;vlookup(to_text(V2081),'1.Learning-Goals'!$A$3:$B$100,2,FALSE)))"),"")</f>
        <v/>
      </c>
      <c r="AA2081" s="46" t="str">
        <f>IFERROR(__xludf.DUMMYFUNCTION("if(W2081="""","""",if($S2081,""Not aligned w/ a specific learning goal."",W2081&amp;"": ""&amp;vlookup(to_text(W2081),'1.Learning-Goals'!$A$3:$B$100,2,FALSE)))"),"")</f>
        <v/>
      </c>
      <c r="AB2081" s="48"/>
      <c r="AC2081" s="48"/>
      <c r="AD2081" s="48"/>
      <c r="AE2081" s="48"/>
      <c r="AF2081" s="48"/>
      <c r="AG2081" s="48"/>
      <c r="AH2081" s="48"/>
      <c r="AI2081" s="48"/>
    </row>
    <row r="2082" ht="15.75" customHeight="1">
      <c r="A2082" s="41"/>
      <c r="B2082" s="42" t="str">
        <f t="shared" si="1"/>
        <v/>
      </c>
      <c r="C2082" s="52"/>
      <c r="D2082" s="53"/>
      <c r="E2082" s="53"/>
      <c r="F2082" s="52"/>
      <c r="G2082" s="53"/>
      <c r="H2082" s="54"/>
      <c r="I2082" s="53"/>
      <c r="J2082" s="53"/>
      <c r="K2082" s="53"/>
      <c r="L2082" s="53"/>
      <c r="M2082" s="53"/>
      <c r="N2082" s="53"/>
      <c r="O2082" s="52"/>
      <c r="P2082" s="52"/>
      <c r="Q2082" s="52"/>
      <c r="R2082" s="46" t="str">
        <f>IFERROR(__xludf.DUMMYFUNCTION("if(isblank($A2082),"""",REGEXREPLACE($A2082,   "",?(\d),?"",  ""$1""&amp;""-""&amp;$H2082))"),"")</f>
        <v/>
      </c>
      <c r="S2082" s="47" t="b">
        <f t="shared" si="2"/>
        <v>0</v>
      </c>
      <c r="T2082" s="47" t="str">
        <f>IFERROR(__xludf.DUMMYFUNCTION("iferror(split(A2082,"","",TRUE,TRUE),"""")"),"")</f>
        <v/>
      </c>
      <c r="U2082" s="47"/>
      <c r="V2082" s="47"/>
      <c r="W2082" s="47"/>
      <c r="X2082" s="46" t="str">
        <f>IFERROR(__xludf.DUMMYFUNCTION("if(T2082="""","""",if($S2082,""Not aligned w/ a specific learning goal."",T2082&amp;"": ""&amp;vlookup(to_text(T2082),'1.Learning-Goals'!$A$3:$B$100,2,FALSE)))"),"")</f>
        <v/>
      </c>
      <c r="Y2082" s="46" t="str">
        <f>IFERROR(__xludf.DUMMYFUNCTION("if(U2082="""","""",if($S2082,""Not aligned w/ a specific learning goal."",U2082&amp;"": ""&amp;vlookup(to_text(U2082),'1.Learning-Goals'!$A$3:$B$100,2,FALSE)))"),"")</f>
        <v/>
      </c>
      <c r="Z2082" s="46" t="str">
        <f>IFERROR(__xludf.DUMMYFUNCTION("if(V2082="""","""",if($S2082,""Not aligned w/ a specific learning goal."",V2082&amp;"": ""&amp;vlookup(to_text(V2082),'1.Learning-Goals'!$A$3:$B$100,2,FALSE)))"),"")</f>
        <v/>
      </c>
      <c r="AA2082" s="46" t="str">
        <f>IFERROR(__xludf.DUMMYFUNCTION("if(W2082="""","""",if($S2082,""Not aligned w/ a specific learning goal."",W2082&amp;"": ""&amp;vlookup(to_text(W2082),'1.Learning-Goals'!$A$3:$B$100,2,FALSE)))"),"")</f>
        <v/>
      </c>
      <c r="AB2082" s="48"/>
      <c r="AC2082" s="48"/>
      <c r="AD2082" s="48"/>
      <c r="AE2082" s="48"/>
      <c r="AF2082" s="48"/>
      <c r="AG2082" s="48"/>
      <c r="AH2082" s="48"/>
      <c r="AI2082" s="48"/>
    </row>
    <row r="2083" ht="15.75" customHeight="1">
      <c r="A2083" s="41"/>
      <c r="B2083" s="42" t="str">
        <f t="shared" si="1"/>
        <v/>
      </c>
      <c r="C2083" s="52"/>
      <c r="D2083" s="53"/>
      <c r="E2083" s="53"/>
      <c r="F2083" s="52"/>
      <c r="G2083" s="53"/>
      <c r="H2083" s="54"/>
      <c r="I2083" s="53"/>
      <c r="J2083" s="53"/>
      <c r="K2083" s="53"/>
      <c r="L2083" s="53"/>
      <c r="M2083" s="53"/>
      <c r="N2083" s="53"/>
      <c r="O2083" s="52"/>
      <c r="P2083" s="52"/>
      <c r="Q2083" s="52"/>
      <c r="R2083" s="46" t="str">
        <f>IFERROR(__xludf.DUMMYFUNCTION("if(isblank($A2083),"""",REGEXREPLACE($A2083,   "",?(\d),?"",  ""$1""&amp;""-""&amp;$H2083))"),"")</f>
        <v/>
      </c>
      <c r="S2083" s="47" t="b">
        <f t="shared" si="2"/>
        <v>0</v>
      </c>
      <c r="T2083" s="47" t="str">
        <f>IFERROR(__xludf.DUMMYFUNCTION("iferror(split(A2083,"","",TRUE,TRUE),"""")"),"")</f>
        <v/>
      </c>
      <c r="U2083" s="47"/>
      <c r="V2083" s="47"/>
      <c r="W2083" s="47"/>
      <c r="X2083" s="46" t="str">
        <f>IFERROR(__xludf.DUMMYFUNCTION("if(T2083="""","""",if($S2083,""Not aligned w/ a specific learning goal."",T2083&amp;"": ""&amp;vlookup(to_text(T2083),'1.Learning-Goals'!$A$3:$B$100,2,FALSE)))"),"")</f>
        <v/>
      </c>
      <c r="Y2083" s="46" t="str">
        <f>IFERROR(__xludf.DUMMYFUNCTION("if(U2083="""","""",if($S2083,""Not aligned w/ a specific learning goal."",U2083&amp;"": ""&amp;vlookup(to_text(U2083),'1.Learning-Goals'!$A$3:$B$100,2,FALSE)))"),"")</f>
        <v/>
      </c>
      <c r="Z2083" s="46" t="str">
        <f>IFERROR(__xludf.DUMMYFUNCTION("if(V2083="""","""",if($S2083,""Not aligned w/ a specific learning goal."",V2083&amp;"": ""&amp;vlookup(to_text(V2083),'1.Learning-Goals'!$A$3:$B$100,2,FALSE)))"),"")</f>
        <v/>
      </c>
      <c r="AA2083" s="46" t="str">
        <f>IFERROR(__xludf.DUMMYFUNCTION("if(W2083="""","""",if($S2083,""Not aligned w/ a specific learning goal."",W2083&amp;"": ""&amp;vlookup(to_text(W2083),'1.Learning-Goals'!$A$3:$B$100,2,FALSE)))"),"")</f>
        <v/>
      </c>
      <c r="AB2083" s="48"/>
      <c r="AC2083" s="48"/>
      <c r="AD2083" s="48"/>
      <c r="AE2083" s="48"/>
      <c r="AF2083" s="48"/>
      <c r="AG2083" s="48"/>
      <c r="AH2083" s="48"/>
      <c r="AI2083" s="48"/>
    </row>
    <row r="2084" ht="15.75" customHeight="1">
      <c r="A2084" s="41"/>
      <c r="B2084" s="42" t="str">
        <f t="shared" si="1"/>
        <v/>
      </c>
      <c r="C2084" s="52"/>
      <c r="D2084" s="53"/>
      <c r="E2084" s="53"/>
      <c r="F2084" s="52"/>
      <c r="G2084" s="53"/>
      <c r="H2084" s="54"/>
      <c r="I2084" s="53"/>
      <c r="J2084" s="53"/>
      <c r="K2084" s="53"/>
      <c r="L2084" s="53"/>
      <c r="M2084" s="53"/>
      <c r="N2084" s="53"/>
      <c r="O2084" s="52"/>
      <c r="P2084" s="52"/>
      <c r="Q2084" s="52"/>
      <c r="R2084" s="46" t="str">
        <f>IFERROR(__xludf.DUMMYFUNCTION("if(isblank($A2084),"""",REGEXREPLACE($A2084,   "",?(\d),?"",  ""$1""&amp;""-""&amp;$H2084))"),"")</f>
        <v/>
      </c>
      <c r="S2084" s="47" t="b">
        <f t="shared" si="2"/>
        <v>0</v>
      </c>
      <c r="T2084" s="47" t="str">
        <f>IFERROR(__xludf.DUMMYFUNCTION("iferror(split(A2084,"","",TRUE,TRUE),"""")"),"")</f>
        <v/>
      </c>
      <c r="U2084" s="47"/>
      <c r="V2084" s="47"/>
      <c r="W2084" s="47"/>
      <c r="X2084" s="46" t="str">
        <f>IFERROR(__xludf.DUMMYFUNCTION("if(T2084="""","""",if($S2084,""Not aligned w/ a specific learning goal."",T2084&amp;"": ""&amp;vlookup(to_text(T2084),'1.Learning-Goals'!$A$3:$B$100,2,FALSE)))"),"")</f>
        <v/>
      </c>
      <c r="Y2084" s="46" t="str">
        <f>IFERROR(__xludf.DUMMYFUNCTION("if(U2084="""","""",if($S2084,""Not aligned w/ a specific learning goal."",U2084&amp;"": ""&amp;vlookup(to_text(U2084),'1.Learning-Goals'!$A$3:$B$100,2,FALSE)))"),"")</f>
        <v/>
      </c>
      <c r="Z2084" s="46" t="str">
        <f>IFERROR(__xludf.DUMMYFUNCTION("if(V2084="""","""",if($S2084,""Not aligned w/ a specific learning goal."",V2084&amp;"": ""&amp;vlookup(to_text(V2084),'1.Learning-Goals'!$A$3:$B$100,2,FALSE)))"),"")</f>
        <v/>
      </c>
      <c r="AA2084" s="46" t="str">
        <f>IFERROR(__xludf.DUMMYFUNCTION("if(W2084="""","""",if($S2084,""Not aligned w/ a specific learning goal."",W2084&amp;"": ""&amp;vlookup(to_text(W2084),'1.Learning-Goals'!$A$3:$B$100,2,FALSE)))"),"")</f>
        <v/>
      </c>
      <c r="AB2084" s="48"/>
      <c r="AC2084" s="48"/>
      <c r="AD2084" s="48"/>
      <c r="AE2084" s="48"/>
      <c r="AF2084" s="48"/>
      <c r="AG2084" s="48"/>
      <c r="AH2084" s="48"/>
      <c r="AI2084" s="48"/>
    </row>
    <row r="2085" ht="15.75" customHeight="1">
      <c r="A2085" s="41"/>
      <c r="B2085" s="42" t="str">
        <f t="shared" si="1"/>
        <v/>
      </c>
      <c r="C2085" s="52"/>
      <c r="D2085" s="53"/>
      <c r="E2085" s="53"/>
      <c r="F2085" s="52"/>
      <c r="G2085" s="53"/>
      <c r="H2085" s="54"/>
      <c r="I2085" s="53"/>
      <c r="J2085" s="53"/>
      <c r="K2085" s="53"/>
      <c r="L2085" s="53"/>
      <c r="M2085" s="53"/>
      <c r="N2085" s="53"/>
      <c r="O2085" s="52"/>
      <c r="P2085" s="52"/>
      <c r="Q2085" s="52"/>
      <c r="R2085" s="46" t="str">
        <f>IFERROR(__xludf.DUMMYFUNCTION("if(isblank($A2085),"""",REGEXREPLACE($A2085,   "",?(\d),?"",  ""$1""&amp;""-""&amp;$H2085))"),"")</f>
        <v/>
      </c>
      <c r="S2085" s="47" t="b">
        <f t="shared" si="2"/>
        <v>0</v>
      </c>
      <c r="T2085" s="47" t="str">
        <f>IFERROR(__xludf.DUMMYFUNCTION("iferror(split(A2085,"","",TRUE,TRUE),"""")"),"")</f>
        <v/>
      </c>
      <c r="U2085" s="47"/>
      <c r="V2085" s="47"/>
      <c r="W2085" s="47"/>
      <c r="X2085" s="46" t="str">
        <f>IFERROR(__xludf.DUMMYFUNCTION("if(T2085="""","""",if($S2085,""Not aligned w/ a specific learning goal."",T2085&amp;"": ""&amp;vlookup(to_text(T2085),'1.Learning-Goals'!$A$3:$B$100,2,FALSE)))"),"")</f>
        <v/>
      </c>
      <c r="Y2085" s="46" t="str">
        <f>IFERROR(__xludf.DUMMYFUNCTION("if(U2085="""","""",if($S2085,""Not aligned w/ a specific learning goal."",U2085&amp;"": ""&amp;vlookup(to_text(U2085),'1.Learning-Goals'!$A$3:$B$100,2,FALSE)))"),"")</f>
        <v/>
      </c>
      <c r="Z2085" s="46" t="str">
        <f>IFERROR(__xludf.DUMMYFUNCTION("if(V2085="""","""",if($S2085,""Not aligned w/ a specific learning goal."",V2085&amp;"": ""&amp;vlookup(to_text(V2085),'1.Learning-Goals'!$A$3:$B$100,2,FALSE)))"),"")</f>
        <v/>
      </c>
      <c r="AA2085" s="46" t="str">
        <f>IFERROR(__xludf.DUMMYFUNCTION("if(W2085="""","""",if($S2085,""Not aligned w/ a specific learning goal."",W2085&amp;"": ""&amp;vlookup(to_text(W2085),'1.Learning-Goals'!$A$3:$B$100,2,FALSE)))"),"")</f>
        <v/>
      </c>
      <c r="AB2085" s="48"/>
      <c r="AC2085" s="48"/>
      <c r="AD2085" s="48"/>
      <c r="AE2085" s="48"/>
      <c r="AF2085" s="48"/>
      <c r="AG2085" s="48"/>
      <c r="AH2085" s="48"/>
      <c r="AI2085" s="48"/>
    </row>
    <row r="2086" ht="15.75" customHeight="1">
      <c r="A2086" s="41"/>
      <c r="B2086" s="42" t="str">
        <f t="shared" si="1"/>
        <v/>
      </c>
      <c r="C2086" s="52"/>
      <c r="D2086" s="53"/>
      <c r="E2086" s="53"/>
      <c r="F2086" s="52"/>
      <c r="G2086" s="53"/>
      <c r="H2086" s="54"/>
      <c r="I2086" s="53"/>
      <c r="J2086" s="53"/>
      <c r="K2086" s="53"/>
      <c r="L2086" s="53"/>
      <c r="M2086" s="53"/>
      <c r="N2086" s="53"/>
      <c r="O2086" s="52"/>
      <c r="P2086" s="52"/>
      <c r="Q2086" s="52"/>
      <c r="R2086" s="46" t="str">
        <f>IFERROR(__xludf.DUMMYFUNCTION("if(isblank($A2086),"""",REGEXREPLACE($A2086,   "",?(\d),?"",  ""$1""&amp;""-""&amp;$H2086))"),"")</f>
        <v/>
      </c>
      <c r="S2086" s="47" t="b">
        <f t="shared" si="2"/>
        <v>0</v>
      </c>
      <c r="T2086" s="47" t="str">
        <f>IFERROR(__xludf.DUMMYFUNCTION("iferror(split(A2086,"","",TRUE,TRUE),"""")"),"")</f>
        <v/>
      </c>
      <c r="U2086" s="47"/>
      <c r="V2086" s="47"/>
      <c r="W2086" s="47"/>
      <c r="X2086" s="46" t="str">
        <f>IFERROR(__xludf.DUMMYFUNCTION("if(T2086="""","""",if($S2086,""Not aligned w/ a specific learning goal."",T2086&amp;"": ""&amp;vlookup(to_text(T2086),'1.Learning-Goals'!$A$3:$B$100,2,FALSE)))"),"")</f>
        <v/>
      </c>
      <c r="Y2086" s="46" t="str">
        <f>IFERROR(__xludf.DUMMYFUNCTION("if(U2086="""","""",if($S2086,""Not aligned w/ a specific learning goal."",U2086&amp;"": ""&amp;vlookup(to_text(U2086),'1.Learning-Goals'!$A$3:$B$100,2,FALSE)))"),"")</f>
        <v/>
      </c>
      <c r="Z2086" s="46" t="str">
        <f>IFERROR(__xludf.DUMMYFUNCTION("if(V2086="""","""",if($S2086,""Not aligned w/ a specific learning goal."",V2086&amp;"": ""&amp;vlookup(to_text(V2086),'1.Learning-Goals'!$A$3:$B$100,2,FALSE)))"),"")</f>
        <v/>
      </c>
      <c r="AA2086" s="46" t="str">
        <f>IFERROR(__xludf.DUMMYFUNCTION("if(W2086="""","""",if($S2086,""Not aligned w/ a specific learning goal."",W2086&amp;"": ""&amp;vlookup(to_text(W2086),'1.Learning-Goals'!$A$3:$B$100,2,FALSE)))"),"")</f>
        <v/>
      </c>
      <c r="AB2086" s="48"/>
      <c r="AC2086" s="48"/>
      <c r="AD2086" s="48"/>
      <c r="AE2086" s="48"/>
      <c r="AF2086" s="48"/>
      <c r="AG2086" s="48"/>
      <c r="AH2086" s="48"/>
      <c r="AI2086" s="48"/>
    </row>
    <row r="2087" ht="15.75" customHeight="1">
      <c r="A2087" s="41"/>
      <c r="B2087" s="42" t="str">
        <f t="shared" si="1"/>
        <v/>
      </c>
      <c r="C2087" s="52"/>
      <c r="D2087" s="53"/>
      <c r="E2087" s="53"/>
      <c r="F2087" s="52"/>
      <c r="G2087" s="53"/>
      <c r="H2087" s="54"/>
      <c r="I2087" s="53"/>
      <c r="J2087" s="53"/>
      <c r="K2087" s="53"/>
      <c r="L2087" s="53"/>
      <c r="M2087" s="53"/>
      <c r="N2087" s="53"/>
      <c r="O2087" s="52"/>
      <c r="P2087" s="52"/>
      <c r="Q2087" s="52"/>
      <c r="R2087" s="46" t="str">
        <f>IFERROR(__xludf.DUMMYFUNCTION("if(isblank($A2087),"""",REGEXREPLACE($A2087,   "",?(\d),?"",  ""$1""&amp;""-""&amp;$H2087))"),"")</f>
        <v/>
      </c>
      <c r="S2087" s="47" t="b">
        <f t="shared" si="2"/>
        <v>0</v>
      </c>
      <c r="T2087" s="47" t="str">
        <f>IFERROR(__xludf.DUMMYFUNCTION("iferror(split(A2087,"","",TRUE,TRUE),"""")"),"")</f>
        <v/>
      </c>
      <c r="U2087" s="47"/>
      <c r="V2087" s="47"/>
      <c r="W2087" s="47"/>
      <c r="X2087" s="46" t="str">
        <f>IFERROR(__xludf.DUMMYFUNCTION("if(T2087="""","""",if($S2087,""Not aligned w/ a specific learning goal."",T2087&amp;"": ""&amp;vlookup(to_text(T2087),'1.Learning-Goals'!$A$3:$B$100,2,FALSE)))"),"")</f>
        <v/>
      </c>
      <c r="Y2087" s="46" t="str">
        <f>IFERROR(__xludf.DUMMYFUNCTION("if(U2087="""","""",if($S2087,""Not aligned w/ a specific learning goal."",U2087&amp;"": ""&amp;vlookup(to_text(U2087),'1.Learning-Goals'!$A$3:$B$100,2,FALSE)))"),"")</f>
        <v/>
      </c>
      <c r="Z2087" s="46" t="str">
        <f>IFERROR(__xludf.DUMMYFUNCTION("if(V2087="""","""",if($S2087,""Not aligned w/ a specific learning goal."",V2087&amp;"": ""&amp;vlookup(to_text(V2087),'1.Learning-Goals'!$A$3:$B$100,2,FALSE)))"),"")</f>
        <v/>
      </c>
      <c r="AA2087" s="46" t="str">
        <f>IFERROR(__xludf.DUMMYFUNCTION("if(W2087="""","""",if($S2087,""Not aligned w/ a specific learning goal."",W2087&amp;"": ""&amp;vlookup(to_text(W2087),'1.Learning-Goals'!$A$3:$B$100,2,FALSE)))"),"")</f>
        <v/>
      </c>
      <c r="AB2087" s="48"/>
      <c r="AC2087" s="48"/>
      <c r="AD2087" s="48"/>
      <c r="AE2087" s="48"/>
      <c r="AF2087" s="48"/>
      <c r="AG2087" s="48"/>
      <c r="AH2087" s="48"/>
      <c r="AI2087" s="48"/>
    </row>
    <row r="2088" ht="15.75" customHeight="1">
      <c r="A2088" s="41"/>
      <c r="B2088" s="42" t="str">
        <f t="shared" si="1"/>
        <v/>
      </c>
      <c r="C2088" s="52"/>
      <c r="D2088" s="53"/>
      <c r="E2088" s="53"/>
      <c r="F2088" s="52"/>
      <c r="G2088" s="53"/>
      <c r="H2088" s="54"/>
      <c r="I2088" s="53"/>
      <c r="J2088" s="53"/>
      <c r="K2088" s="53"/>
      <c r="L2088" s="53"/>
      <c r="M2088" s="53"/>
      <c r="N2088" s="53"/>
      <c r="O2088" s="52"/>
      <c r="P2088" s="52"/>
      <c r="Q2088" s="52"/>
      <c r="R2088" s="46" t="str">
        <f>IFERROR(__xludf.DUMMYFUNCTION("if(isblank($A2088),"""",REGEXREPLACE($A2088,   "",?(\d),?"",  ""$1""&amp;""-""&amp;$H2088))"),"")</f>
        <v/>
      </c>
      <c r="S2088" s="47" t="b">
        <f t="shared" si="2"/>
        <v>0</v>
      </c>
      <c r="T2088" s="47" t="str">
        <f>IFERROR(__xludf.DUMMYFUNCTION("iferror(split(A2088,"","",TRUE,TRUE),"""")"),"")</f>
        <v/>
      </c>
      <c r="U2088" s="47"/>
      <c r="V2088" s="47"/>
      <c r="W2088" s="47"/>
      <c r="X2088" s="46" t="str">
        <f>IFERROR(__xludf.DUMMYFUNCTION("if(T2088="""","""",if($S2088,""Not aligned w/ a specific learning goal."",T2088&amp;"": ""&amp;vlookup(to_text(T2088),'1.Learning-Goals'!$A$3:$B$100,2,FALSE)))"),"")</f>
        <v/>
      </c>
      <c r="Y2088" s="46" t="str">
        <f>IFERROR(__xludf.DUMMYFUNCTION("if(U2088="""","""",if($S2088,""Not aligned w/ a specific learning goal."",U2088&amp;"": ""&amp;vlookup(to_text(U2088),'1.Learning-Goals'!$A$3:$B$100,2,FALSE)))"),"")</f>
        <v/>
      </c>
      <c r="Z2088" s="46" t="str">
        <f>IFERROR(__xludf.DUMMYFUNCTION("if(V2088="""","""",if($S2088,""Not aligned w/ a specific learning goal."",V2088&amp;"": ""&amp;vlookup(to_text(V2088),'1.Learning-Goals'!$A$3:$B$100,2,FALSE)))"),"")</f>
        <v/>
      </c>
      <c r="AA2088" s="46" t="str">
        <f>IFERROR(__xludf.DUMMYFUNCTION("if(W2088="""","""",if($S2088,""Not aligned w/ a specific learning goal."",W2088&amp;"": ""&amp;vlookup(to_text(W2088),'1.Learning-Goals'!$A$3:$B$100,2,FALSE)))"),"")</f>
        <v/>
      </c>
      <c r="AB2088" s="48"/>
      <c r="AC2088" s="48"/>
      <c r="AD2088" s="48"/>
      <c r="AE2088" s="48"/>
      <c r="AF2088" s="48"/>
      <c r="AG2088" s="48"/>
      <c r="AH2088" s="48"/>
      <c r="AI2088" s="48"/>
    </row>
    <row r="2089" ht="15.75" customHeight="1">
      <c r="A2089" s="41"/>
      <c r="B2089" s="42" t="str">
        <f t="shared" si="1"/>
        <v/>
      </c>
      <c r="C2089" s="52"/>
      <c r="D2089" s="53"/>
      <c r="E2089" s="53"/>
      <c r="F2089" s="52"/>
      <c r="G2089" s="53"/>
      <c r="H2089" s="54"/>
      <c r="I2089" s="53"/>
      <c r="J2089" s="53"/>
      <c r="K2089" s="53"/>
      <c r="L2089" s="53"/>
      <c r="M2089" s="53"/>
      <c r="N2089" s="53"/>
      <c r="O2089" s="52"/>
      <c r="P2089" s="52"/>
      <c r="Q2089" s="52"/>
      <c r="R2089" s="46" t="str">
        <f>IFERROR(__xludf.DUMMYFUNCTION("if(isblank($A2089),"""",REGEXREPLACE($A2089,   "",?(\d),?"",  ""$1""&amp;""-""&amp;$H2089))"),"")</f>
        <v/>
      </c>
      <c r="S2089" s="47" t="b">
        <f t="shared" si="2"/>
        <v>0</v>
      </c>
      <c r="T2089" s="47" t="str">
        <f>IFERROR(__xludf.DUMMYFUNCTION("iferror(split(A2089,"","",TRUE,TRUE),"""")"),"")</f>
        <v/>
      </c>
      <c r="U2089" s="47"/>
      <c r="V2089" s="47"/>
      <c r="W2089" s="47"/>
      <c r="X2089" s="46" t="str">
        <f>IFERROR(__xludf.DUMMYFUNCTION("if(T2089="""","""",if($S2089,""Not aligned w/ a specific learning goal."",T2089&amp;"": ""&amp;vlookup(to_text(T2089),'1.Learning-Goals'!$A$3:$B$100,2,FALSE)))"),"")</f>
        <v/>
      </c>
      <c r="Y2089" s="46" t="str">
        <f>IFERROR(__xludf.DUMMYFUNCTION("if(U2089="""","""",if($S2089,""Not aligned w/ a specific learning goal."",U2089&amp;"": ""&amp;vlookup(to_text(U2089),'1.Learning-Goals'!$A$3:$B$100,2,FALSE)))"),"")</f>
        <v/>
      </c>
      <c r="Z2089" s="46" t="str">
        <f>IFERROR(__xludf.DUMMYFUNCTION("if(V2089="""","""",if($S2089,""Not aligned w/ a specific learning goal."",V2089&amp;"": ""&amp;vlookup(to_text(V2089),'1.Learning-Goals'!$A$3:$B$100,2,FALSE)))"),"")</f>
        <v/>
      </c>
      <c r="AA2089" s="46" t="str">
        <f>IFERROR(__xludf.DUMMYFUNCTION("if(W2089="""","""",if($S2089,""Not aligned w/ a specific learning goal."",W2089&amp;"": ""&amp;vlookup(to_text(W2089),'1.Learning-Goals'!$A$3:$B$100,2,FALSE)))"),"")</f>
        <v/>
      </c>
      <c r="AB2089" s="48"/>
      <c r="AC2089" s="48"/>
      <c r="AD2089" s="48"/>
      <c r="AE2089" s="48"/>
      <c r="AF2089" s="48"/>
      <c r="AG2089" s="48"/>
      <c r="AH2089" s="48"/>
      <c r="AI2089" s="48"/>
    </row>
    <row r="2090" ht="15.75" customHeight="1">
      <c r="A2090" s="41"/>
      <c r="B2090" s="42" t="str">
        <f t="shared" si="1"/>
        <v/>
      </c>
      <c r="C2090" s="52"/>
      <c r="D2090" s="53"/>
      <c r="E2090" s="53"/>
      <c r="F2090" s="52"/>
      <c r="G2090" s="53"/>
      <c r="H2090" s="54"/>
      <c r="I2090" s="53"/>
      <c r="J2090" s="53"/>
      <c r="K2090" s="53"/>
      <c r="L2090" s="53"/>
      <c r="M2090" s="53"/>
      <c r="N2090" s="53"/>
      <c r="O2090" s="52"/>
      <c r="P2090" s="52"/>
      <c r="Q2090" s="52"/>
      <c r="R2090" s="46" t="str">
        <f>IFERROR(__xludf.DUMMYFUNCTION("if(isblank($A2090),"""",REGEXREPLACE($A2090,   "",?(\d),?"",  ""$1""&amp;""-""&amp;$H2090))"),"")</f>
        <v/>
      </c>
      <c r="S2090" s="47" t="b">
        <f t="shared" si="2"/>
        <v>0</v>
      </c>
      <c r="T2090" s="47" t="str">
        <f>IFERROR(__xludf.DUMMYFUNCTION("iferror(split(A2090,"","",TRUE,TRUE),"""")"),"")</f>
        <v/>
      </c>
      <c r="U2090" s="47"/>
      <c r="V2090" s="47"/>
      <c r="W2090" s="47"/>
      <c r="X2090" s="46" t="str">
        <f>IFERROR(__xludf.DUMMYFUNCTION("if(T2090="""","""",if($S2090,""Not aligned w/ a specific learning goal."",T2090&amp;"": ""&amp;vlookup(to_text(T2090),'1.Learning-Goals'!$A$3:$B$100,2,FALSE)))"),"")</f>
        <v/>
      </c>
      <c r="Y2090" s="46" t="str">
        <f>IFERROR(__xludf.DUMMYFUNCTION("if(U2090="""","""",if($S2090,""Not aligned w/ a specific learning goal."",U2090&amp;"": ""&amp;vlookup(to_text(U2090),'1.Learning-Goals'!$A$3:$B$100,2,FALSE)))"),"")</f>
        <v/>
      </c>
      <c r="Z2090" s="46" t="str">
        <f>IFERROR(__xludf.DUMMYFUNCTION("if(V2090="""","""",if($S2090,""Not aligned w/ a specific learning goal."",V2090&amp;"": ""&amp;vlookup(to_text(V2090),'1.Learning-Goals'!$A$3:$B$100,2,FALSE)))"),"")</f>
        <v/>
      </c>
      <c r="AA2090" s="46" t="str">
        <f>IFERROR(__xludf.DUMMYFUNCTION("if(W2090="""","""",if($S2090,""Not aligned w/ a specific learning goal."",W2090&amp;"": ""&amp;vlookup(to_text(W2090),'1.Learning-Goals'!$A$3:$B$100,2,FALSE)))"),"")</f>
        <v/>
      </c>
      <c r="AB2090" s="48"/>
      <c r="AC2090" s="48"/>
      <c r="AD2090" s="48"/>
      <c r="AE2090" s="48"/>
      <c r="AF2090" s="48"/>
      <c r="AG2090" s="48"/>
      <c r="AH2090" s="48"/>
      <c r="AI2090" s="48"/>
    </row>
    <row r="2091" ht="15.75" customHeight="1">
      <c r="A2091" s="41"/>
      <c r="B2091" s="42" t="str">
        <f t="shared" si="1"/>
        <v/>
      </c>
      <c r="C2091" s="52"/>
      <c r="D2091" s="53"/>
      <c r="E2091" s="53"/>
      <c r="F2091" s="52"/>
      <c r="G2091" s="53"/>
      <c r="H2091" s="54"/>
      <c r="I2091" s="53"/>
      <c r="J2091" s="53"/>
      <c r="K2091" s="53"/>
      <c r="L2091" s="53"/>
      <c r="M2091" s="53"/>
      <c r="N2091" s="53"/>
      <c r="O2091" s="52"/>
      <c r="P2091" s="52"/>
      <c r="Q2091" s="52"/>
      <c r="R2091" s="46" t="str">
        <f>IFERROR(__xludf.DUMMYFUNCTION("if(isblank($A2091),"""",REGEXREPLACE($A2091,   "",?(\d),?"",  ""$1""&amp;""-""&amp;$H2091))"),"")</f>
        <v/>
      </c>
      <c r="S2091" s="47" t="b">
        <f t="shared" si="2"/>
        <v>0</v>
      </c>
      <c r="T2091" s="47" t="str">
        <f>IFERROR(__xludf.DUMMYFUNCTION("iferror(split(A2091,"","",TRUE,TRUE),"""")"),"")</f>
        <v/>
      </c>
      <c r="U2091" s="47"/>
      <c r="V2091" s="47"/>
      <c r="W2091" s="47"/>
      <c r="X2091" s="46" t="str">
        <f>IFERROR(__xludf.DUMMYFUNCTION("if(T2091="""","""",if($S2091,""Not aligned w/ a specific learning goal."",T2091&amp;"": ""&amp;vlookup(to_text(T2091),'1.Learning-Goals'!$A$3:$B$100,2,FALSE)))"),"")</f>
        <v/>
      </c>
      <c r="Y2091" s="46" t="str">
        <f>IFERROR(__xludf.DUMMYFUNCTION("if(U2091="""","""",if($S2091,""Not aligned w/ a specific learning goal."",U2091&amp;"": ""&amp;vlookup(to_text(U2091),'1.Learning-Goals'!$A$3:$B$100,2,FALSE)))"),"")</f>
        <v/>
      </c>
      <c r="Z2091" s="46" t="str">
        <f>IFERROR(__xludf.DUMMYFUNCTION("if(V2091="""","""",if($S2091,""Not aligned w/ a specific learning goal."",V2091&amp;"": ""&amp;vlookup(to_text(V2091),'1.Learning-Goals'!$A$3:$B$100,2,FALSE)))"),"")</f>
        <v/>
      </c>
      <c r="AA2091" s="46" t="str">
        <f>IFERROR(__xludf.DUMMYFUNCTION("if(W2091="""","""",if($S2091,""Not aligned w/ a specific learning goal."",W2091&amp;"": ""&amp;vlookup(to_text(W2091),'1.Learning-Goals'!$A$3:$B$100,2,FALSE)))"),"")</f>
        <v/>
      </c>
      <c r="AB2091" s="48"/>
      <c r="AC2091" s="48"/>
      <c r="AD2091" s="48"/>
      <c r="AE2091" s="48"/>
      <c r="AF2091" s="48"/>
      <c r="AG2091" s="48"/>
      <c r="AH2091" s="48"/>
      <c r="AI2091" s="48"/>
    </row>
    <row r="2092" ht="15.75" customHeight="1">
      <c r="A2092" s="41"/>
      <c r="B2092" s="42" t="str">
        <f t="shared" si="1"/>
        <v/>
      </c>
      <c r="C2092" s="52"/>
      <c r="D2092" s="53"/>
      <c r="E2092" s="53"/>
      <c r="F2092" s="52"/>
      <c r="G2092" s="53"/>
      <c r="H2092" s="54"/>
      <c r="I2092" s="53"/>
      <c r="J2092" s="53"/>
      <c r="K2092" s="53"/>
      <c r="L2092" s="53"/>
      <c r="M2092" s="53"/>
      <c r="N2092" s="53"/>
      <c r="O2092" s="52"/>
      <c r="P2092" s="52"/>
      <c r="Q2092" s="52"/>
      <c r="R2092" s="46" t="str">
        <f>IFERROR(__xludf.DUMMYFUNCTION("if(isblank($A2092),"""",REGEXREPLACE($A2092,   "",?(\d),?"",  ""$1""&amp;""-""&amp;$H2092))"),"")</f>
        <v/>
      </c>
      <c r="S2092" s="47" t="b">
        <f t="shared" si="2"/>
        <v>0</v>
      </c>
      <c r="T2092" s="47" t="str">
        <f>IFERROR(__xludf.DUMMYFUNCTION("iferror(split(A2092,"","",TRUE,TRUE),"""")"),"")</f>
        <v/>
      </c>
      <c r="U2092" s="47"/>
      <c r="V2092" s="47"/>
      <c r="W2092" s="47"/>
      <c r="X2092" s="46" t="str">
        <f>IFERROR(__xludf.DUMMYFUNCTION("if(T2092="""","""",if($S2092,""Not aligned w/ a specific learning goal."",T2092&amp;"": ""&amp;vlookup(to_text(T2092),'1.Learning-Goals'!$A$3:$B$100,2,FALSE)))"),"")</f>
        <v/>
      </c>
      <c r="Y2092" s="46" t="str">
        <f>IFERROR(__xludf.DUMMYFUNCTION("if(U2092="""","""",if($S2092,""Not aligned w/ a specific learning goal."",U2092&amp;"": ""&amp;vlookup(to_text(U2092),'1.Learning-Goals'!$A$3:$B$100,2,FALSE)))"),"")</f>
        <v/>
      </c>
      <c r="Z2092" s="46" t="str">
        <f>IFERROR(__xludf.DUMMYFUNCTION("if(V2092="""","""",if($S2092,""Not aligned w/ a specific learning goal."",V2092&amp;"": ""&amp;vlookup(to_text(V2092),'1.Learning-Goals'!$A$3:$B$100,2,FALSE)))"),"")</f>
        <v/>
      </c>
      <c r="AA2092" s="46" t="str">
        <f>IFERROR(__xludf.DUMMYFUNCTION("if(W2092="""","""",if($S2092,""Not aligned w/ a specific learning goal."",W2092&amp;"": ""&amp;vlookup(to_text(W2092),'1.Learning-Goals'!$A$3:$B$100,2,FALSE)))"),"")</f>
        <v/>
      </c>
      <c r="AB2092" s="48"/>
      <c r="AC2092" s="48"/>
      <c r="AD2092" s="48"/>
      <c r="AE2092" s="48"/>
      <c r="AF2092" s="48"/>
      <c r="AG2092" s="48"/>
      <c r="AH2092" s="48"/>
      <c r="AI2092" s="48"/>
    </row>
    <row r="2093" ht="15.75" customHeight="1">
      <c r="A2093" s="41"/>
      <c r="B2093" s="42" t="str">
        <f t="shared" si="1"/>
        <v/>
      </c>
      <c r="C2093" s="52"/>
      <c r="D2093" s="53"/>
      <c r="E2093" s="53"/>
      <c r="F2093" s="52"/>
      <c r="G2093" s="53"/>
      <c r="H2093" s="54"/>
      <c r="I2093" s="53"/>
      <c r="J2093" s="53"/>
      <c r="K2093" s="53"/>
      <c r="L2093" s="53"/>
      <c r="M2093" s="53"/>
      <c r="N2093" s="53"/>
      <c r="O2093" s="52"/>
      <c r="P2093" s="52"/>
      <c r="Q2093" s="52"/>
      <c r="R2093" s="46" t="str">
        <f>IFERROR(__xludf.DUMMYFUNCTION("if(isblank($A2093),"""",REGEXREPLACE($A2093,   "",?(\d),?"",  ""$1""&amp;""-""&amp;$H2093))"),"")</f>
        <v/>
      </c>
      <c r="S2093" s="47" t="b">
        <f t="shared" si="2"/>
        <v>0</v>
      </c>
      <c r="T2093" s="47" t="str">
        <f>IFERROR(__xludf.DUMMYFUNCTION("iferror(split(A2093,"","",TRUE,TRUE),"""")"),"")</f>
        <v/>
      </c>
      <c r="U2093" s="47"/>
      <c r="V2093" s="47"/>
      <c r="W2093" s="47"/>
      <c r="X2093" s="46" t="str">
        <f>IFERROR(__xludf.DUMMYFUNCTION("if(T2093="""","""",if($S2093,""Not aligned w/ a specific learning goal."",T2093&amp;"": ""&amp;vlookup(to_text(T2093),'1.Learning-Goals'!$A$3:$B$100,2,FALSE)))"),"")</f>
        <v/>
      </c>
      <c r="Y2093" s="46" t="str">
        <f>IFERROR(__xludf.DUMMYFUNCTION("if(U2093="""","""",if($S2093,""Not aligned w/ a specific learning goal."",U2093&amp;"": ""&amp;vlookup(to_text(U2093),'1.Learning-Goals'!$A$3:$B$100,2,FALSE)))"),"")</f>
        <v/>
      </c>
      <c r="Z2093" s="46" t="str">
        <f>IFERROR(__xludf.DUMMYFUNCTION("if(V2093="""","""",if($S2093,""Not aligned w/ a specific learning goal."",V2093&amp;"": ""&amp;vlookup(to_text(V2093),'1.Learning-Goals'!$A$3:$B$100,2,FALSE)))"),"")</f>
        <v/>
      </c>
      <c r="AA2093" s="46" t="str">
        <f>IFERROR(__xludf.DUMMYFUNCTION("if(W2093="""","""",if($S2093,""Not aligned w/ a specific learning goal."",W2093&amp;"": ""&amp;vlookup(to_text(W2093),'1.Learning-Goals'!$A$3:$B$100,2,FALSE)))"),"")</f>
        <v/>
      </c>
      <c r="AB2093" s="48"/>
      <c r="AC2093" s="48"/>
      <c r="AD2093" s="48"/>
      <c r="AE2093" s="48"/>
      <c r="AF2093" s="48"/>
      <c r="AG2093" s="48"/>
      <c r="AH2093" s="48"/>
      <c r="AI2093" s="48"/>
    </row>
    <row r="2094" ht="15.75" customHeight="1">
      <c r="A2094" s="41"/>
      <c r="B2094" s="42" t="str">
        <f t="shared" si="1"/>
        <v/>
      </c>
      <c r="C2094" s="52"/>
      <c r="D2094" s="53"/>
      <c r="E2094" s="53"/>
      <c r="F2094" s="52"/>
      <c r="G2094" s="53"/>
      <c r="H2094" s="54"/>
      <c r="I2094" s="53"/>
      <c r="J2094" s="53"/>
      <c r="K2094" s="53"/>
      <c r="L2094" s="53"/>
      <c r="M2094" s="53"/>
      <c r="N2094" s="53"/>
      <c r="O2094" s="52"/>
      <c r="P2094" s="52"/>
      <c r="Q2094" s="52"/>
      <c r="R2094" s="46" t="str">
        <f>IFERROR(__xludf.DUMMYFUNCTION("if(isblank($A2094),"""",REGEXREPLACE($A2094,   "",?(\d),?"",  ""$1""&amp;""-""&amp;$H2094))"),"")</f>
        <v/>
      </c>
      <c r="S2094" s="47" t="b">
        <f t="shared" si="2"/>
        <v>0</v>
      </c>
      <c r="T2094" s="47" t="str">
        <f>IFERROR(__xludf.DUMMYFUNCTION("iferror(split(A2094,"","",TRUE,TRUE),"""")"),"")</f>
        <v/>
      </c>
      <c r="U2094" s="47"/>
      <c r="V2094" s="47"/>
      <c r="W2094" s="47"/>
      <c r="X2094" s="46" t="str">
        <f>IFERROR(__xludf.DUMMYFUNCTION("if(T2094="""","""",if($S2094,""Not aligned w/ a specific learning goal."",T2094&amp;"": ""&amp;vlookup(to_text(T2094),'1.Learning-Goals'!$A$3:$B$100,2,FALSE)))"),"")</f>
        <v/>
      </c>
      <c r="Y2094" s="46" t="str">
        <f>IFERROR(__xludf.DUMMYFUNCTION("if(U2094="""","""",if($S2094,""Not aligned w/ a specific learning goal."",U2094&amp;"": ""&amp;vlookup(to_text(U2094),'1.Learning-Goals'!$A$3:$B$100,2,FALSE)))"),"")</f>
        <v/>
      </c>
      <c r="Z2094" s="46" t="str">
        <f>IFERROR(__xludf.DUMMYFUNCTION("if(V2094="""","""",if($S2094,""Not aligned w/ a specific learning goal."",V2094&amp;"": ""&amp;vlookup(to_text(V2094),'1.Learning-Goals'!$A$3:$B$100,2,FALSE)))"),"")</f>
        <v/>
      </c>
      <c r="AA2094" s="46" t="str">
        <f>IFERROR(__xludf.DUMMYFUNCTION("if(W2094="""","""",if($S2094,""Not aligned w/ a specific learning goal."",W2094&amp;"": ""&amp;vlookup(to_text(W2094),'1.Learning-Goals'!$A$3:$B$100,2,FALSE)))"),"")</f>
        <v/>
      </c>
      <c r="AB2094" s="48"/>
      <c r="AC2094" s="48"/>
      <c r="AD2094" s="48"/>
      <c r="AE2094" s="48"/>
      <c r="AF2094" s="48"/>
      <c r="AG2094" s="48"/>
      <c r="AH2094" s="48"/>
      <c r="AI2094" s="48"/>
    </row>
    <row r="2095" ht="15.75" customHeight="1">
      <c r="A2095" s="41"/>
      <c r="B2095" s="42" t="str">
        <f t="shared" si="1"/>
        <v/>
      </c>
      <c r="C2095" s="52"/>
      <c r="D2095" s="53"/>
      <c r="E2095" s="53"/>
      <c r="F2095" s="52"/>
      <c r="G2095" s="53"/>
      <c r="H2095" s="54"/>
      <c r="I2095" s="53"/>
      <c r="J2095" s="53"/>
      <c r="K2095" s="53"/>
      <c r="L2095" s="53"/>
      <c r="M2095" s="53"/>
      <c r="N2095" s="53"/>
      <c r="O2095" s="52"/>
      <c r="P2095" s="52"/>
      <c r="Q2095" s="52"/>
      <c r="R2095" s="46" t="str">
        <f>IFERROR(__xludf.DUMMYFUNCTION("if(isblank($A2095),"""",REGEXREPLACE($A2095,   "",?(\d),?"",  ""$1""&amp;""-""&amp;$H2095))"),"")</f>
        <v/>
      </c>
      <c r="S2095" s="47" t="b">
        <f t="shared" si="2"/>
        <v>0</v>
      </c>
      <c r="T2095" s="47" t="str">
        <f>IFERROR(__xludf.DUMMYFUNCTION("iferror(split(A2095,"","",TRUE,TRUE),"""")"),"")</f>
        <v/>
      </c>
      <c r="U2095" s="47"/>
      <c r="V2095" s="47"/>
      <c r="W2095" s="47"/>
      <c r="X2095" s="46" t="str">
        <f>IFERROR(__xludf.DUMMYFUNCTION("if(T2095="""","""",if($S2095,""Not aligned w/ a specific learning goal."",T2095&amp;"": ""&amp;vlookup(to_text(T2095),'1.Learning-Goals'!$A$3:$B$100,2,FALSE)))"),"")</f>
        <v/>
      </c>
      <c r="Y2095" s="46" t="str">
        <f>IFERROR(__xludf.DUMMYFUNCTION("if(U2095="""","""",if($S2095,""Not aligned w/ a specific learning goal."",U2095&amp;"": ""&amp;vlookup(to_text(U2095),'1.Learning-Goals'!$A$3:$B$100,2,FALSE)))"),"")</f>
        <v/>
      </c>
      <c r="Z2095" s="46" t="str">
        <f>IFERROR(__xludf.DUMMYFUNCTION("if(V2095="""","""",if($S2095,""Not aligned w/ a specific learning goal."",V2095&amp;"": ""&amp;vlookup(to_text(V2095),'1.Learning-Goals'!$A$3:$B$100,2,FALSE)))"),"")</f>
        <v/>
      </c>
      <c r="AA2095" s="46" t="str">
        <f>IFERROR(__xludf.DUMMYFUNCTION("if(W2095="""","""",if($S2095,""Not aligned w/ a specific learning goal."",W2095&amp;"": ""&amp;vlookup(to_text(W2095),'1.Learning-Goals'!$A$3:$B$100,2,FALSE)))"),"")</f>
        <v/>
      </c>
      <c r="AB2095" s="48"/>
      <c r="AC2095" s="48"/>
      <c r="AD2095" s="48"/>
      <c r="AE2095" s="48"/>
      <c r="AF2095" s="48"/>
      <c r="AG2095" s="48"/>
      <c r="AH2095" s="48"/>
      <c r="AI2095" s="48"/>
    </row>
    <row r="2096" ht="15.75" customHeight="1">
      <c r="A2096" s="41"/>
      <c r="B2096" s="42" t="str">
        <f t="shared" si="1"/>
        <v/>
      </c>
      <c r="C2096" s="52"/>
      <c r="D2096" s="53"/>
      <c r="E2096" s="53"/>
      <c r="F2096" s="52"/>
      <c r="G2096" s="53"/>
      <c r="H2096" s="54"/>
      <c r="I2096" s="53"/>
      <c r="J2096" s="53"/>
      <c r="K2096" s="53"/>
      <c r="L2096" s="53"/>
      <c r="M2096" s="53"/>
      <c r="N2096" s="53"/>
      <c r="O2096" s="52"/>
      <c r="P2096" s="52"/>
      <c r="Q2096" s="52"/>
      <c r="R2096" s="46" t="str">
        <f>IFERROR(__xludf.DUMMYFUNCTION("if(isblank($A2096),"""",REGEXREPLACE($A2096,   "",?(\d),?"",  ""$1""&amp;""-""&amp;$H2096))"),"")</f>
        <v/>
      </c>
      <c r="S2096" s="47" t="b">
        <f t="shared" si="2"/>
        <v>0</v>
      </c>
      <c r="T2096" s="47" t="str">
        <f>IFERROR(__xludf.DUMMYFUNCTION("iferror(split(A2096,"","",TRUE,TRUE),"""")"),"")</f>
        <v/>
      </c>
      <c r="U2096" s="47"/>
      <c r="V2096" s="47"/>
      <c r="W2096" s="47"/>
      <c r="X2096" s="46" t="str">
        <f>IFERROR(__xludf.DUMMYFUNCTION("if(T2096="""","""",if($S2096,""Not aligned w/ a specific learning goal."",T2096&amp;"": ""&amp;vlookup(to_text(T2096),'1.Learning-Goals'!$A$3:$B$100,2,FALSE)))"),"")</f>
        <v/>
      </c>
      <c r="Y2096" s="46" t="str">
        <f>IFERROR(__xludf.DUMMYFUNCTION("if(U2096="""","""",if($S2096,""Not aligned w/ a specific learning goal."",U2096&amp;"": ""&amp;vlookup(to_text(U2096),'1.Learning-Goals'!$A$3:$B$100,2,FALSE)))"),"")</f>
        <v/>
      </c>
      <c r="Z2096" s="46" t="str">
        <f>IFERROR(__xludf.DUMMYFUNCTION("if(V2096="""","""",if($S2096,""Not aligned w/ a specific learning goal."",V2096&amp;"": ""&amp;vlookup(to_text(V2096),'1.Learning-Goals'!$A$3:$B$100,2,FALSE)))"),"")</f>
        <v/>
      </c>
      <c r="AA2096" s="46" t="str">
        <f>IFERROR(__xludf.DUMMYFUNCTION("if(W2096="""","""",if($S2096,""Not aligned w/ a specific learning goal."",W2096&amp;"": ""&amp;vlookup(to_text(W2096),'1.Learning-Goals'!$A$3:$B$100,2,FALSE)))"),"")</f>
        <v/>
      </c>
      <c r="AB2096" s="48"/>
      <c r="AC2096" s="48"/>
      <c r="AD2096" s="48"/>
      <c r="AE2096" s="48"/>
      <c r="AF2096" s="48"/>
      <c r="AG2096" s="48"/>
      <c r="AH2096" s="48"/>
      <c r="AI2096" s="48"/>
    </row>
    <row r="2097" ht="15.75" customHeight="1">
      <c r="A2097" s="41"/>
      <c r="B2097" s="42" t="str">
        <f t="shared" si="1"/>
        <v/>
      </c>
      <c r="C2097" s="52"/>
      <c r="D2097" s="53"/>
      <c r="E2097" s="53"/>
      <c r="F2097" s="52"/>
      <c r="G2097" s="53"/>
      <c r="H2097" s="54"/>
      <c r="I2097" s="53"/>
      <c r="J2097" s="53"/>
      <c r="K2097" s="53"/>
      <c r="L2097" s="53"/>
      <c r="M2097" s="53"/>
      <c r="N2097" s="53"/>
      <c r="O2097" s="52"/>
      <c r="P2097" s="52"/>
      <c r="Q2097" s="52"/>
      <c r="R2097" s="46" t="str">
        <f>IFERROR(__xludf.DUMMYFUNCTION("if(isblank($A2097),"""",REGEXREPLACE($A2097,   "",?(\d),?"",  ""$1""&amp;""-""&amp;$H2097))"),"")</f>
        <v/>
      </c>
      <c r="S2097" s="47" t="b">
        <f t="shared" si="2"/>
        <v>0</v>
      </c>
      <c r="T2097" s="47" t="str">
        <f>IFERROR(__xludf.DUMMYFUNCTION("iferror(split(A2097,"","",TRUE,TRUE),"""")"),"")</f>
        <v/>
      </c>
      <c r="U2097" s="47"/>
      <c r="V2097" s="47"/>
      <c r="W2097" s="47"/>
      <c r="X2097" s="46" t="str">
        <f>IFERROR(__xludf.DUMMYFUNCTION("if(T2097="""","""",if($S2097,""Not aligned w/ a specific learning goal."",T2097&amp;"": ""&amp;vlookup(to_text(T2097),'1.Learning-Goals'!$A$3:$B$100,2,FALSE)))"),"")</f>
        <v/>
      </c>
      <c r="Y2097" s="46" t="str">
        <f>IFERROR(__xludf.DUMMYFUNCTION("if(U2097="""","""",if($S2097,""Not aligned w/ a specific learning goal."",U2097&amp;"": ""&amp;vlookup(to_text(U2097),'1.Learning-Goals'!$A$3:$B$100,2,FALSE)))"),"")</f>
        <v/>
      </c>
      <c r="Z2097" s="46" t="str">
        <f>IFERROR(__xludf.DUMMYFUNCTION("if(V2097="""","""",if($S2097,""Not aligned w/ a specific learning goal."",V2097&amp;"": ""&amp;vlookup(to_text(V2097),'1.Learning-Goals'!$A$3:$B$100,2,FALSE)))"),"")</f>
        <v/>
      </c>
      <c r="AA2097" s="46" t="str">
        <f>IFERROR(__xludf.DUMMYFUNCTION("if(W2097="""","""",if($S2097,""Not aligned w/ a specific learning goal."",W2097&amp;"": ""&amp;vlookup(to_text(W2097),'1.Learning-Goals'!$A$3:$B$100,2,FALSE)))"),"")</f>
        <v/>
      </c>
      <c r="AB2097" s="48"/>
      <c r="AC2097" s="48"/>
      <c r="AD2097" s="48"/>
      <c r="AE2097" s="48"/>
      <c r="AF2097" s="48"/>
      <c r="AG2097" s="48"/>
      <c r="AH2097" s="48"/>
      <c r="AI2097" s="48"/>
    </row>
    <row r="2098" ht="15.75" customHeight="1">
      <c r="A2098" s="41"/>
      <c r="B2098" s="42" t="str">
        <f t="shared" si="1"/>
        <v/>
      </c>
      <c r="C2098" s="52"/>
      <c r="D2098" s="53"/>
      <c r="E2098" s="53"/>
      <c r="F2098" s="52"/>
      <c r="G2098" s="53"/>
      <c r="H2098" s="54"/>
      <c r="I2098" s="53"/>
      <c r="J2098" s="53"/>
      <c r="K2098" s="53"/>
      <c r="L2098" s="53"/>
      <c r="M2098" s="53"/>
      <c r="N2098" s="53"/>
      <c r="O2098" s="52"/>
      <c r="P2098" s="52"/>
      <c r="Q2098" s="52"/>
      <c r="R2098" s="46" t="str">
        <f>IFERROR(__xludf.DUMMYFUNCTION("if(isblank($A2098),"""",REGEXREPLACE($A2098,   "",?(\d),?"",  ""$1""&amp;""-""&amp;$H2098))"),"")</f>
        <v/>
      </c>
      <c r="S2098" s="47" t="b">
        <f t="shared" si="2"/>
        <v>0</v>
      </c>
      <c r="T2098" s="47" t="str">
        <f>IFERROR(__xludf.DUMMYFUNCTION("iferror(split(A2098,"","",TRUE,TRUE),"""")"),"")</f>
        <v/>
      </c>
      <c r="U2098" s="47"/>
      <c r="V2098" s="47"/>
      <c r="W2098" s="47"/>
      <c r="X2098" s="46" t="str">
        <f>IFERROR(__xludf.DUMMYFUNCTION("if(T2098="""","""",if($S2098,""Not aligned w/ a specific learning goal."",T2098&amp;"": ""&amp;vlookup(to_text(T2098),'1.Learning-Goals'!$A$3:$B$100,2,FALSE)))"),"")</f>
        <v/>
      </c>
      <c r="Y2098" s="46" t="str">
        <f>IFERROR(__xludf.DUMMYFUNCTION("if(U2098="""","""",if($S2098,""Not aligned w/ a specific learning goal."",U2098&amp;"": ""&amp;vlookup(to_text(U2098),'1.Learning-Goals'!$A$3:$B$100,2,FALSE)))"),"")</f>
        <v/>
      </c>
      <c r="Z2098" s="46" t="str">
        <f>IFERROR(__xludf.DUMMYFUNCTION("if(V2098="""","""",if($S2098,""Not aligned w/ a specific learning goal."",V2098&amp;"": ""&amp;vlookup(to_text(V2098),'1.Learning-Goals'!$A$3:$B$100,2,FALSE)))"),"")</f>
        <v/>
      </c>
      <c r="AA2098" s="46" t="str">
        <f>IFERROR(__xludf.DUMMYFUNCTION("if(W2098="""","""",if($S2098,""Not aligned w/ a specific learning goal."",W2098&amp;"": ""&amp;vlookup(to_text(W2098),'1.Learning-Goals'!$A$3:$B$100,2,FALSE)))"),"")</f>
        <v/>
      </c>
      <c r="AB2098" s="48"/>
      <c r="AC2098" s="48"/>
      <c r="AD2098" s="48"/>
      <c r="AE2098" s="48"/>
      <c r="AF2098" s="48"/>
      <c r="AG2098" s="48"/>
      <c r="AH2098" s="48"/>
      <c r="AI2098" s="48"/>
    </row>
    <row r="2099" ht="15.75" customHeight="1">
      <c r="A2099" s="41"/>
      <c r="B2099" s="42" t="str">
        <f t="shared" si="1"/>
        <v/>
      </c>
      <c r="C2099" s="52"/>
      <c r="D2099" s="53"/>
      <c r="E2099" s="53"/>
      <c r="F2099" s="52"/>
      <c r="G2099" s="53"/>
      <c r="H2099" s="54"/>
      <c r="I2099" s="53"/>
      <c r="J2099" s="53"/>
      <c r="K2099" s="53"/>
      <c r="L2099" s="53"/>
      <c r="M2099" s="53"/>
      <c r="N2099" s="53"/>
      <c r="O2099" s="52"/>
      <c r="P2099" s="52"/>
      <c r="Q2099" s="52"/>
      <c r="R2099" s="46" t="str">
        <f>IFERROR(__xludf.DUMMYFUNCTION("if(isblank($A2099),"""",REGEXREPLACE($A2099,   "",?(\d),?"",  ""$1""&amp;""-""&amp;$H2099))"),"")</f>
        <v/>
      </c>
      <c r="S2099" s="47" t="b">
        <f t="shared" si="2"/>
        <v>0</v>
      </c>
      <c r="T2099" s="47" t="str">
        <f>IFERROR(__xludf.DUMMYFUNCTION("iferror(split(A2099,"","",TRUE,TRUE),"""")"),"")</f>
        <v/>
      </c>
      <c r="U2099" s="47"/>
      <c r="V2099" s="47"/>
      <c r="W2099" s="47"/>
      <c r="X2099" s="46" t="str">
        <f>IFERROR(__xludf.DUMMYFUNCTION("if(T2099="""","""",if($S2099,""Not aligned w/ a specific learning goal."",T2099&amp;"": ""&amp;vlookup(to_text(T2099),'1.Learning-Goals'!$A$3:$B$100,2,FALSE)))"),"")</f>
        <v/>
      </c>
      <c r="Y2099" s="46" t="str">
        <f>IFERROR(__xludf.DUMMYFUNCTION("if(U2099="""","""",if($S2099,""Not aligned w/ a specific learning goal."",U2099&amp;"": ""&amp;vlookup(to_text(U2099),'1.Learning-Goals'!$A$3:$B$100,2,FALSE)))"),"")</f>
        <v/>
      </c>
      <c r="Z2099" s="46" t="str">
        <f>IFERROR(__xludf.DUMMYFUNCTION("if(V2099="""","""",if($S2099,""Not aligned w/ a specific learning goal."",V2099&amp;"": ""&amp;vlookup(to_text(V2099),'1.Learning-Goals'!$A$3:$B$100,2,FALSE)))"),"")</f>
        <v/>
      </c>
      <c r="AA2099" s="46" t="str">
        <f>IFERROR(__xludf.DUMMYFUNCTION("if(W2099="""","""",if($S2099,""Not aligned w/ a specific learning goal."",W2099&amp;"": ""&amp;vlookup(to_text(W2099),'1.Learning-Goals'!$A$3:$B$100,2,FALSE)))"),"")</f>
        <v/>
      </c>
      <c r="AB2099" s="48"/>
      <c r="AC2099" s="48"/>
      <c r="AD2099" s="48"/>
      <c r="AE2099" s="48"/>
      <c r="AF2099" s="48"/>
      <c r="AG2099" s="48"/>
      <c r="AH2099" s="48"/>
      <c r="AI2099" s="48"/>
    </row>
    <row r="2100" ht="15.75" customHeight="1">
      <c r="A2100" s="41"/>
      <c r="B2100" s="42" t="str">
        <f t="shared" si="1"/>
        <v/>
      </c>
      <c r="C2100" s="52"/>
      <c r="D2100" s="53"/>
      <c r="E2100" s="53"/>
      <c r="F2100" s="52"/>
      <c r="G2100" s="53"/>
      <c r="H2100" s="54"/>
      <c r="I2100" s="53"/>
      <c r="J2100" s="53"/>
      <c r="K2100" s="53"/>
      <c r="L2100" s="53"/>
      <c r="M2100" s="53"/>
      <c r="N2100" s="53"/>
      <c r="O2100" s="52"/>
      <c r="P2100" s="52"/>
      <c r="Q2100" s="52"/>
      <c r="R2100" s="46" t="str">
        <f>IFERROR(__xludf.DUMMYFUNCTION("if(isblank($A2100),"""",REGEXREPLACE($A2100,   "",?(\d),?"",  ""$1""&amp;""-""&amp;$H2100))"),"")</f>
        <v/>
      </c>
      <c r="S2100" s="47" t="b">
        <f t="shared" si="2"/>
        <v>0</v>
      </c>
      <c r="T2100" s="47" t="str">
        <f>IFERROR(__xludf.DUMMYFUNCTION("iferror(split(A2100,"","",TRUE,TRUE),"""")"),"")</f>
        <v/>
      </c>
      <c r="U2100" s="47"/>
      <c r="V2100" s="47"/>
      <c r="W2100" s="47"/>
      <c r="X2100" s="46" t="str">
        <f>IFERROR(__xludf.DUMMYFUNCTION("if(T2100="""","""",if($S2100,""Not aligned w/ a specific learning goal."",T2100&amp;"": ""&amp;vlookup(to_text(T2100),'1.Learning-Goals'!$A$3:$B$100,2,FALSE)))"),"")</f>
        <v/>
      </c>
      <c r="Y2100" s="46" t="str">
        <f>IFERROR(__xludf.DUMMYFUNCTION("if(U2100="""","""",if($S2100,""Not aligned w/ a specific learning goal."",U2100&amp;"": ""&amp;vlookup(to_text(U2100),'1.Learning-Goals'!$A$3:$B$100,2,FALSE)))"),"")</f>
        <v/>
      </c>
      <c r="Z2100" s="46" t="str">
        <f>IFERROR(__xludf.DUMMYFUNCTION("if(V2100="""","""",if($S2100,""Not aligned w/ a specific learning goal."",V2100&amp;"": ""&amp;vlookup(to_text(V2100),'1.Learning-Goals'!$A$3:$B$100,2,FALSE)))"),"")</f>
        <v/>
      </c>
      <c r="AA2100" s="46" t="str">
        <f>IFERROR(__xludf.DUMMYFUNCTION("if(W2100="""","""",if($S2100,""Not aligned w/ a specific learning goal."",W2100&amp;"": ""&amp;vlookup(to_text(W2100),'1.Learning-Goals'!$A$3:$B$100,2,FALSE)))"),"")</f>
        <v/>
      </c>
      <c r="AB2100" s="48"/>
      <c r="AC2100" s="48"/>
      <c r="AD2100" s="48"/>
      <c r="AE2100" s="48"/>
      <c r="AF2100" s="48"/>
      <c r="AG2100" s="48"/>
      <c r="AH2100" s="48"/>
      <c r="AI2100" s="48"/>
    </row>
    <row r="2101" ht="15.75" customHeight="1">
      <c r="A2101" s="41"/>
      <c r="B2101" s="42" t="str">
        <f t="shared" si="1"/>
        <v/>
      </c>
      <c r="C2101" s="52"/>
      <c r="D2101" s="53"/>
      <c r="E2101" s="53"/>
      <c r="F2101" s="52"/>
      <c r="G2101" s="53"/>
      <c r="H2101" s="54"/>
      <c r="I2101" s="53"/>
      <c r="J2101" s="53"/>
      <c r="K2101" s="53"/>
      <c r="L2101" s="53"/>
      <c r="M2101" s="53"/>
      <c r="N2101" s="53"/>
      <c r="O2101" s="52"/>
      <c r="P2101" s="52"/>
      <c r="Q2101" s="52"/>
      <c r="R2101" s="46" t="str">
        <f>IFERROR(__xludf.DUMMYFUNCTION("if(isblank($A2101),"""",REGEXREPLACE($A2101,   "",?(\d),?"",  ""$1""&amp;""-""&amp;$H2101))"),"")</f>
        <v/>
      </c>
      <c r="S2101" s="47" t="b">
        <f t="shared" si="2"/>
        <v>0</v>
      </c>
      <c r="T2101" s="47" t="str">
        <f>IFERROR(__xludf.DUMMYFUNCTION("iferror(split(A2101,"","",TRUE,TRUE),"""")"),"")</f>
        <v/>
      </c>
      <c r="U2101" s="47"/>
      <c r="V2101" s="47"/>
      <c r="W2101" s="47"/>
      <c r="X2101" s="46" t="str">
        <f>IFERROR(__xludf.DUMMYFUNCTION("if(T2101="""","""",if($S2101,""Not aligned w/ a specific learning goal."",T2101&amp;"": ""&amp;vlookup(to_text(T2101),'1.Learning-Goals'!$A$3:$B$100,2,FALSE)))"),"")</f>
        <v/>
      </c>
      <c r="Y2101" s="46" t="str">
        <f>IFERROR(__xludf.DUMMYFUNCTION("if(U2101="""","""",if($S2101,""Not aligned w/ a specific learning goal."",U2101&amp;"": ""&amp;vlookup(to_text(U2101),'1.Learning-Goals'!$A$3:$B$100,2,FALSE)))"),"")</f>
        <v/>
      </c>
      <c r="Z2101" s="46" t="str">
        <f>IFERROR(__xludf.DUMMYFUNCTION("if(V2101="""","""",if($S2101,""Not aligned w/ a specific learning goal."",V2101&amp;"": ""&amp;vlookup(to_text(V2101),'1.Learning-Goals'!$A$3:$B$100,2,FALSE)))"),"")</f>
        <v/>
      </c>
      <c r="AA2101" s="46" t="str">
        <f>IFERROR(__xludf.DUMMYFUNCTION("if(W2101="""","""",if($S2101,""Not aligned w/ a specific learning goal."",W2101&amp;"": ""&amp;vlookup(to_text(W2101),'1.Learning-Goals'!$A$3:$B$100,2,FALSE)))"),"")</f>
        <v/>
      </c>
      <c r="AB2101" s="48"/>
      <c r="AC2101" s="48"/>
      <c r="AD2101" s="48"/>
      <c r="AE2101" s="48"/>
      <c r="AF2101" s="48"/>
      <c r="AG2101" s="48"/>
      <c r="AH2101" s="48"/>
      <c r="AI2101" s="48"/>
    </row>
    <row r="2102" ht="15.75" customHeight="1">
      <c r="A2102" s="41"/>
      <c r="B2102" s="42" t="str">
        <f t="shared" si="1"/>
        <v/>
      </c>
      <c r="C2102" s="52"/>
      <c r="D2102" s="53"/>
      <c r="E2102" s="53"/>
      <c r="F2102" s="52"/>
      <c r="G2102" s="53"/>
      <c r="H2102" s="54"/>
      <c r="I2102" s="53"/>
      <c r="J2102" s="53"/>
      <c r="K2102" s="53"/>
      <c r="L2102" s="53"/>
      <c r="M2102" s="53"/>
      <c r="N2102" s="53"/>
      <c r="O2102" s="52"/>
      <c r="P2102" s="52"/>
      <c r="Q2102" s="52"/>
      <c r="R2102" s="46" t="str">
        <f>IFERROR(__xludf.DUMMYFUNCTION("if(isblank($A2102),"""",REGEXREPLACE($A2102,   "",?(\d),?"",  ""$1""&amp;""-""&amp;$H2102))"),"")</f>
        <v/>
      </c>
      <c r="S2102" s="47" t="b">
        <f t="shared" si="2"/>
        <v>0</v>
      </c>
      <c r="T2102" s="47" t="str">
        <f>IFERROR(__xludf.DUMMYFUNCTION("iferror(split(A2102,"","",TRUE,TRUE),"""")"),"")</f>
        <v/>
      </c>
      <c r="U2102" s="47"/>
      <c r="V2102" s="47"/>
      <c r="W2102" s="47"/>
      <c r="X2102" s="46" t="str">
        <f>IFERROR(__xludf.DUMMYFUNCTION("if(T2102="""","""",if($S2102,""Not aligned w/ a specific learning goal."",T2102&amp;"": ""&amp;vlookup(to_text(T2102),'1.Learning-Goals'!$A$3:$B$100,2,FALSE)))"),"")</f>
        <v/>
      </c>
      <c r="Y2102" s="46" t="str">
        <f>IFERROR(__xludf.DUMMYFUNCTION("if(U2102="""","""",if($S2102,""Not aligned w/ a specific learning goal."",U2102&amp;"": ""&amp;vlookup(to_text(U2102),'1.Learning-Goals'!$A$3:$B$100,2,FALSE)))"),"")</f>
        <v/>
      </c>
      <c r="Z2102" s="46" t="str">
        <f>IFERROR(__xludf.DUMMYFUNCTION("if(V2102="""","""",if($S2102,""Not aligned w/ a specific learning goal."",V2102&amp;"": ""&amp;vlookup(to_text(V2102),'1.Learning-Goals'!$A$3:$B$100,2,FALSE)))"),"")</f>
        <v/>
      </c>
      <c r="AA2102" s="46" t="str">
        <f>IFERROR(__xludf.DUMMYFUNCTION("if(W2102="""","""",if($S2102,""Not aligned w/ a specific learning goal."",W2102&amp;"": ""&amp;vlookup(to_text(W2102),'1.Learning-Goals'!$A$3:$B$100,2,FALSE)))"),"")</f>
        <v/>
      </c>
      <c r="AB2102" s="48"/>
      <c r="AC2102" s="48"/>
      <c r="AD2102" s="48"/>
      <c r="AE2102" s="48"/>
      <c r="AF2102" s="48"/>
      <c r="AG2102" s="48"/>
      <c r="AH2102" s="48"/>
      <c r="AI2102" s="48"/>
    </row>
    <row r="2103" ht="15.75" customHeight="1">
      <c r="A2103" s="41"/>
      <c r="B2103" s="42" t="str">
        <f t="shared" si="1"/>
        <v/>
      </c>
      <c r="C2103" s="52"/>
      <c r="D2103" s="53"/>
      <c r="E2103" s="53"/>
      <c r="F2103" s="52"/>
      <c r="G2103" s="53"/>
      <c r="H2103" s="54"/>
      <c r="I2103" s="53"/>
      <c r="J2103" s="53"/>
      <c r="K2103" s="53"/>
      <c r="L2103" s="53"/>
      <c r="M2103" s="53"/>
      <c r="N2103" s="53"/>
      <c r="O2103" s="52"/>
      <c r="P2103" s="52"/>
      <c r="Q2103" s="52"/>
      <c r="R2103" s="46" t="str">
        <f>IFERROR(__xludf.DUMMYFUNCTION("if(isblank($A2103),"""",REGEXREPLACE($A2103,   "",?(\d),?"",  ""$1""&amp;""-""&amp;$H2103))"),"")</f>
        <v/>
      </c>
      <c r="S2103" s="47" t="b">
        <f t="shared" si="2"/>
        <v>0</v>
      </c>
      <c r="T2103" s="47" t="str">
        <f>IFERROR(__xludf.DUMMYFUNCTION("iferror(split(A2103,"","",TRUE,TRUE),"""")"),"")</f>
        <v/>
      </c>
      <c r="U2103" s="47"/>
      <c r="V2103" s="47"/>
      <c r="W2103" s="47"/>
      <c r="X2103" s="46" t="str">
        <f>IFERROR(__xludf.DUMMYFUNCTION("if(T2103="""","""",if($S2103,""Not aligned w/ a specific learning goal."",T2103&amp;"": ""&amp;vlookup(to_text(T2103),'1.Learning-Goals'!$A$3:$B$100,2,FALSE)))"),"")</f>
        <v/>
      </c>
      <c r="Y2103" s="46" t="str">
        <f>IFERROR(__xludf.DUMMYFUNCTION("if(U2103="""","""",if($S2103,""Not aligned w/ a specific learning goal."",U2103&amp;"": ""&amp;vlookup(to_text(U2103),'1.Learning-Goals'!$A$3:$B$100,2,FALSE)))"),"")</f>
        <v/>
      </c>
      <c r="Z2103" s="46" t="str">
        <f>IFERROR(__xludf.DUMMYFUNCTION("if(V2103="""","""",if($S2103,""Not aligned w/ a specific learning goal."",V2103&amp;"": ""&amp;vlookup(to_text(V2103),'1.Learning-Goals'!$A$3:$B$100,2,FALSE)))"),"")</f>
        <v/>
      </c>
      <c r="AA2103" s="46" t="str">
        <f>IFERROR(__xludf.DUMMYFUNCTION("if(W2103="""","""",if($S2103,""Not aligned w/ a specific learning goal."",W2103&amp;"": ""&amp;vlookup(to_text(W2103),'1.Learning-Goals'!$A$3:$B$100,2,FALSE)))"),"")</f>
        <v/>
      </c>
      <c r="AB2103" s="48"/>
      <c r="AC2103" s="48"/>
      <c r="AD2103" s="48"/>
      <c r="AE2103" s="48"/>
      <c r="AF2103" s="48"/>
      <c r="AG2103" s="48"/>
      <c r="AH2103" s="48"/>
      <c r="AI2103" s="48"/>
    </row>
    <row r="2104" ht="15.75" customHeight="1">
      <c r="A2104" s="41"/>
      <c r="B2104" s="42" t="str">
        <f t="shared" si="1"/>
        <v/>
      </c>
      <c r="C2104" s="52"/>
      <c r="D2104" s="53"/>
      <c r="E2104" s="53"/>
      <c r="F2104" s="52"/>
      <c r="G2104" s="53"/>
      <c r="H2104" s="54"/>
      <c r="I2104" s="53"/>
      <c r="J2104" s="53"/>
      <c r="K2104" s="53"/>
      <c r="L2104" s="53"/>
      <c r="M2104" s="53"/>
      <c r="N2104" s="53"/>
      <c r="O2104" s="52"/>
      <c r="P2104" s="52"/>
      <c r="Q2104" s="52"/>
      <c r="R2104" s="46" t="str">
        <f>IFERROR(__xludf.DUMMYFUNCTION("if(isblank($A2104),"""",REGEXREPLACE($A2104,   "",?(\d),?"",  ""$1""&amp;""-""&amp;$H2104))"),"")</f>
        <v/>
      </c>
      <c r="S2104" s="47" t="b">
        <f t="shared" si="2"/>
        <v>0</v>
      </c>
      <c r="T2104" s="47" t="str">
        <f>IFERROR(__xludf.DUMMYFUNCTION("iferror(split(A2104,"","",TRUE,TRUE),"""")"),"")</f>
        <v/>
      </c>
      <c r="U2104" s="47"/>
      <c r="V2104" s="47"/>
      <c r="W2104" s="47"/>
      <c r="X2104" s="46" t="str">
        <f>IFERROR(__xludf.DUMMYFUNCTION("if(T2104="""","""",if($S2104,""Not aligned w/ a specific learning goal."",T2104&amp;"": ""&amp;vlookup(to_text(T2104),'1.Learning-Goals'!$A$3:$B$100,2,FALSE)))"),"")</f>
        <v/>
      </c>
      <c r="Y2104" s="46" t="str">
        <f>IFERROR(__xludf.DUMMYFUNCTION("if(U2104="""","""",if($S2104,""Not aligned w/ a specific learning goal."",U2104&amp;"": ""&amp;vlookup(to_text(U2104),'1.Learning-Goals'!$A$3:$B$100,2,FALSE)))"),"")</f>
        <v/>
      </c>
      <c r="Z2104" s="46" t="str">
        <f>IFERROR(__xludf.DUMMYFUNCTION("if(V2104="""","""",if($S2104,""Not aligned w/ a specific learning goal."",V2104&amp;"": ""&amp;vlookup(to_text(V2104),'1.Learning-Goals'!$A$3:$B$100,2,FALSE)))"),"")</f>
        <v/>
      </c>
      <c r="AA2104" s="46" t="str">
        <f>IFERROR(__xludf.DUMMYFUNCTION("if(W2104="""","""",if($S2104,""Not aligned w/ a specific learning goal."",W2104&amp;"": ""&amp;vlookup(to_text(W2104),'1.Learning-Goals'!$A$3:$B$100,2,FALSE)))"),"")</f>
        <v/>
      </c>
      <c r="AB2104" s="48"/>
      <c r="AC2104" s="48"/>
      <c r="AD2104" s="48"/>
      <c r="AE2104" s="48"/>
      <c r="AF2104" s="48"/>
      <c r="AG2104" s="48"/>
      <c r="AH2104" s="48"/>
      <c r="AI2104" s="48"/>
    </row>
    <row r="2105" ht="15.75" customHeight="1">
      <c r="A2105" s="41"/>
      <c r="B2105" s="42" t="str">
        <f t="shared" si="1"/>
        <v/>
      </c>
      <c r="C2105" s="52"/>
      <c r="D2105" s="53"/>
      <c r="E2105" s="53"/>
      <c r="F2105" s="52"/>
      <c r="G2105" s="53"/>
      <c r="H2105" s="54"/>
      <c r="I2105" s="53"/>
      <c r="J2105" s="53"/>
      <c r="K2105" s="53"/>
      <c r="L2105" s="53"/>
      <c r="M2105" s="53"/>
      <c r="N2105" s="53"/>
      <c r="O2105" s="52"/>
      <c r="P2105" s="52"/>
      <c r="Q2105" s="52"/>
      <c r="R2105" s="46" t="str">
        <f>IFERROR(__xludf.DUMMYFUNCTION("if(isblank($A2105),"""",REGEXREPLACE($A2105,   "",?(\d),?"",  ""$1""&amp;""-""&amp;$H2105))"),"")</f>
        <v/>
      </c>
      <c r="S2105" s="47" t="b">
        <f t="shared" si="2"/>
        <v>0</v>
      </c>
      <c r="T2105" s="47" t="str">
        <f>IFERROR(__xludf.DUMMYFUNCTION("iferror(split(A2105,"","",TRUE,TRUE),"""")"),"")</f>
        <v/>
      </c>
      <c r="U2105" s="47"/>
      <c r="V2105" s="47"/>
      <c r="W2105" s="47"/>
      <c r="X2105" s="46" t="str">
        <f>IFERROR(__xludf.DUMMYFUNCTION("if(T2105="""","""",if($S2105,""Not aligned w/ a specific learning goal."",T2105&amp;"": ""&amp;vlookup(to_text(T2105),'1.Learning-Goals'!$A$3:$B$100,2,FALSE)))"),"")</f>
        <v/>
      </c>
      <c r="Y2105" s="46" t="str">
        <f>IFERROR(__xludf.DUMMYFUNCTION("if(U2105="""","""",if($S2105,""Not aligned w/ a specific learning goal."",U2105&amp;"": ""&amp;vlookup(to_text(U2105),'1.Learning-Goals'!$A$3:$B$100,2,FALSE)))"),"")</f>
        <v/>
      </c>
      <c r="Z2105" s="46" t="str">
        <f>IFERROR(__xludf.DUMMYFUNCTION("if(V2105="""","""",if($S2105,""Not aligned w/ a specific learning goal."",V2105&amp;"": ""&amp;vlookup(to_text(V2105),'1.Learning-Goals'!$A$3:$B$100,2,FALSE)))"),"")</f>
        <v/>
      </c>
      <c r="AA2105" s="46" t="str">
        <f>IFERROR(__xludf.DUMMYFUNCTION("if(W2105="""","""",if($S2105,""Not aligned w/ a specific learning goal."",W2105&amp;"": ""&amp;vlookup(to_text(W2105),'1.Learning-Goals'!$A$3:$B$100,2,FALSE)))"),"")</f>
        <v/>
      </c>
      <c r="AB2105" s="48"/>
      <c r="AC2105" s="48"/>
      <c r="AD2105" s="48"/>
      <c r="AE2105" s="48"/>
      <c r="AF2105" s="48"/>
      <c r="AG2105" s="48"/>
      <c r="AH2105" s="48"/>
      <c r="AI2105" s="48"/>
    </row>
    <row r="2106" ht="15.75" customHeight="1">
      <c r="A2106" s="41"/>
      <c r="B2106" s="42" t="str">
        <f t="shared" si="1"/>
        <v/>
      </c>
      <c r="C2106" s="52"/>
      <c r="D2106" s="53"/>
      <c r="E2106" s="53"/>
      <c r="F2106" s="52"/>
      <c r="G2106" s="53"/>
      <c r="H2106" s="54"/>
      <c r="I2106" s="53"/>
      <c r="J2106" s="53"/>
      <c r="K2106" s="53"/>
      <c r="L2106" s="53"/>
      <c r="M2106" s="53"/>
      <c r="N2106" s="53"/>
      <c r="O2106" s="52"/>
      <c r="P2106" s="52"/>
      <c r="Q2106" s="52"/>
      <c r="R2106" s="46" t="str">
        <f>IFERROR(__xludf.DUMMYFUNCTION("if(isblank($A2106),"""",REGEXREPLACE($A2106,   "",?(\d),?"",  ""$1""&amp;""-""&amp;$H2106))"),"")</f>
        <v/>
      </c>
      <c r="S2106" s="47" t="b">
        <f t="shared" si="2"/>
        <v>0</v>
      </c>
      <c r="T2106" s="47" t="str">
        <f>IFERROR(__xludf.DUMMYFUNCTION("iferror(split(A2106,"","",TRUE,TRUE),"""")"),"")</f>
        <v/>
      </c>
      <c r="U2106" s="47"/>
      <c r="V2106" s="47"/>
      <c r="W2106" s="47"/>
      <c r="X2106" s="46" t="str">
        <f>IFERROR(__xludf.DUMMYFUNCTION("if(T2106="""","""",if($S2106,""Not aligned w/ a specific learning goal."",T2106&amp;"": ""&amp;vlookup(to_text(T2106),'1.Learning-Goals'!$A$3:$B$100,2,FALSE)))"),"")</f>
        <v/>
      </c>
      <c r="Y2106" s="46" t="str">
        <f>IFERROR(__xludf.DUMMYFUNCTION("if(U2106="""","""",if($S2106,""Not aligned w/ a specific learning goal."",U2106&amp;"": ""&amp;vlookup(to_text(U2106),'1.Learning-Goals'!$A$3:$B$100,2,FALSE)))"),"")</f>
        <v/>
      </c>
      <c r="Z2106" s="46" t="str">
        <f>IFERROR(__xludf.DUMMYFUNCTION("if(V2106="""","""",if($S2106,""Not aligned w/ a specific learning goal."",V2106&amp;"": ""&amp;vlookup(to_text(V2106),'1.Learning-Goals'!$A$3:$B$100,2,FALSE)))"),"")</f>
        <v/>
      </c>
      <c r="AA2106" s="46" t="str">
        <f>IFERROR(__xludf.DUMMYFUNCTION("if(W2106="""","""",if($S2106,""Not aligned w/ a specific learning goal."",W2106&amp;"": ""&amp;vlookup(to_text(W2106),'1.Learning-Goals'!$A$3:$B$100,2,FALSE)))"),"")</f>
        <v/>
      </c>
      <c r="AB2106" s="48"/>
      <c r="AC2106" s="48"/>
      <c r="AD2106" s="48"/>
      <c r="AE2106" s="48"/>
      <c r="AF2106" s="48"/>
      <c r="AG2106" s="48"/>
      <c r="AH2106" s="48"/>
      <c r="AI2106" s="48"/>
    </row>
    <row r="2107" ht="15.75" customHeight="1">
      <c r="A2107" s="41"/>
      <c r="B2107" s="42" t="str">
        <f t="shared" si="1"/>
        <v/>
      </c>
      <c r="C2107" s="52"/>
      <c r="D2107" s="53"/>
      <c r="E2107" s="53"/>
      <c r="F2107" s="52"/>
      <c r="G2107" s="53"/>
      <c r="H2107" s="54"/>
      <c r="I2107" s="53"/>
      <c r="J2107" s="53"/>
      <c r="K2107" s="53"/>
      <c r="L2107" s="53"/>
      <c r="M2107" s="53"/>
      <c r="N2107" s="53"/>
      <c r="O2107" s="52"/>
      <c r="P2107" s="52"/>
      <c r="Q2107" s="52"/>
      <c r="R2107" s="46" t="str">
        <f>IFERROR(__xludf.DUMMYFUNCTION("if(isblank($A2107),"""",REGEXREPLACE($A2107,   "",?(\d),?"",  ""$1""&amp;""-""&amp;$H2107))"),"")</f>
        <v/>
      </c>
      <c r="S2107" s="47" t="b">
        <f t="shared" si="2"/>
        <v>0</v>
      </c>
      <c r="T2107" s="47" t="str">
        <f>IFERROR(__xludf.DUMMYFUNCTION("iferror(split(A2107,"","",TRUE,TRUE),"""")"),"")</f>
        <v/>
      </c>
      <c r="U2107" s="47"/>
      <c r="V2107" s="47"/>
      <c r="W2107" s="47"/>
      <c r="X2107" s="46" t="str">
        <f>IFERROR(__xludf.DUMMYFUNCTION("if(T2107="""","""",if($S2107,""Not aligned w/ a specific learning goal."",T2107&amp;"": ""&amp;vlookup(to_text(T2107),'1.Learning-Goals'!$A$3:$B$100,2,FALSE)))"),"")</f>
        <v/>
      </c>
      <c r="Y2107" s="46" t="str">
        <f>IFERROR(__xludf.DUMMYFUNCTION("if(U2107="""","""",if($S2107,""Not aligned w/ a specific learning goal."",U2107&amp;"": ""&amp;vlookup(to_text(U2107),'1.Learning-Goals'!$A$3:$B$100,2,FALSE)))"),"")</f>
        <v/>
      </c>
      <c r="Z2107" s="46" t="str">
        <f>IFERROR(__xludf.DUMMYFUNCTION("if(V2107="""","""",if($S2107,""Not aligned w/ a specific learning goal."",V2107&amp;"": ""&amp;vlookup(to_text(V2107),'1.Learning-Goals'!$A$3:$B$100,2,FALSE)))"),"")</f>
        <v/>
      </c>
      <c r="AA2107" s="46" t="str">
        <f>IFERROR(__xludf.DUMMYFUNCTION("if(W2107="""","""",if($S2107,""Not aligned w/ a specific learning goal."",W2107&amp;"": ""&amp;vlookup(to_text(W2107),'1.Learning-Goals'!$A$3:$B$100,2,FALSE)))"),"")</f>
        <v/>
      </c>
      <c r="AB2107" s="48"/>
      <c r="AC2107" s="48"/>
      <c r="AD2107" s="48"/>
      <c r="AE2107" s="48"/>
      <c r="AF2107" s="48"/>
      <c r="AG2107" s="48"/>
      <c r="AH2107" s="48"/>
      <c r="AI2107" s="48"/>
    </row>
    <row r="2108" ht="15.75" customHeight="1">
      <c r="A2108" s="41"/>
      <c r="B2108" s="42" t="str">
        <f t="shared" si="1"/>
        <v/>
      </c>
      <c r="C2108" s="52"/>
      <c r="D2108" s="53"/>
      <c r="E2108" s="53"/>
      <c r="F2108" s="52"/>
      <c r="G2108" s="53"/>
      <c r="H2108" s="54"/>
      <c r="I2108" s="53"/>
      <c r="J2108" s="53"/>
      <c r="K2108" s="53"/>
      <c r="L2108" s="53"/>
      <c r="M2108" s="53"/>
      <c r="N2108" s="53"/>
      <c r="O2108" s="52"/>
      <c r="P2108" s="52"/>
      <c r="Q2108" s="52"/>
      <c r="R2108" s="46" t="str">
        <f>IFERROR(__xludf.DUMMYFUNCTION("if(isblank($A2108),"""",REGEXREPLACE($A2108,   "",?(\d),?"",  ""$1""&amp;""-""&amp;$H2108))"),"")</f>
        <v/>
      </c>
      <c r="S2108" s="47" t="b">
        <f t="shared" si="2"/>
        <v>0</v>
      </c>
      <c r="T2108" s="47" t="str">
        <f>IFERROR(__xludf.DUMMYFUNCTION("iferror(split(A2108,"","",TRUE,TRUE),"""")"),"")</f>
        <v/>
      </c>
      <c r="U2108" s="47"/>
      <c r="V2108" s="47"/>
      <c r="W2108" s="47"/>
      <c r="X2108" s="46" t="str">
        <f>IFERROR(__xludf.DUMMYFUNCTION("if(T2108="""","""",if($S2108,""Not aligned w/ a specific learning goal."",T2108&amp;"": ""&amp;vlookup(to_text(T2108),'1.Learning-Goals'!$A$3:$B$100,2,FALSE)))"),"")</f>
        <v/>
      </c>
      <c r="Y2108" s="46" t="str">
        <f>IFERROR(__xludf.DUMMYFUNCTION("if(U2108="""","""",if($S2108,""Not aligned w/ a specific learning goal."",U2108&amp;"": ""&amp;vlookup(to_text(U2108),'1.Learning-Goals'!$A$3:$B$100,2,FALSE)))"),"")</f>
        <v/>
      </c>
      <c r="Z2108" s="46" t="str">
        <f>IFERROR(__xludf.DUMMYFUNCTION("if(V2108="""","""",if($S2108,""Not aligned w/ a specific learning goal."",V2108&amp;"": ""&amp;vlookup(to_text(V2108),'1.Learning-Goals'!$A$3:$B$100,2,FALSE)))"),"")</f>
        <v/>
      </c>
      <c r="AA2108" s="46" t="str">
        <f>IFERROR(__xludf.DUMMYFUNCTION("if(W2108="""","""",if($S2108,""Not aligned w/ a specific learning goal."",W2108&amp;"": ""&amp;vlookup(to_text(W2108),'1.Learning-Goals'!$A$3:$B$100,2,FALSE)))"),"")</f>
        <v/>
      </c>
      <c r="AB2108" s="48"/>
      <c r="AC2108" s="48"/>
      <c r="AD2108" s="48"/>
      <c r="AE2108" s="48"/>
      <c r="AF2108" s="48"/>
      <c r="AG2108" s="48"/>
      <c r="AH2108" s="48"/>
      <c r="AI2108" s="48"/>
    </row>
    <row r="2109" ht="15.75" customHeight="1">
      <c r="A2109" s="41"/>
      <c r="B2109" s="42" t="str">
        <f t="shared" si="1"/>
        <v/>
      </c>
      <c r="C2109" s="52"/>
      <c r="D2109" s="53"/>
      <c r="E2109" s="53"/>
      <c r="F2109" s="52"/>
      <c r="G2109" s="53"/>
      <c r="H2109" s="54"/>
      <c r="I2109" s="53"/>
      <c r="J2109" s="53"/>
      <c r="K2109" s="53"/>
      <c r="L2109" s="53"/>
      <c r="M2109" s="53"/>
      <c r="N2109" s="53"/>
      <c r="O2109" s="52"/>
      <c r="P2109" s="52"/>
      <c r="Q2109" s="52"/>
      <c r="R2109" s="46" t="str">
        <f>IFERROR(__xludf.DUMMYFUNCTION("if(isblank($A2109),"""",REGEXREPLACE($A2109,   "",?(\d),?"",  ""$1""&amp;""-""&amp;$H2109))"),"")</f>
        <v/>
      </c>
      <c r="S2109" s="47" t="b">
        <f t="shared" si="2"/>
        <v>0</v>
      </c>
      <c r="T2109" s="47" t="str">
        <f>IFERROR(__xludf.DUMMYFUNCTION("iferror(split(A2109,"","",TRUE,TRUE),"""")"),"")</f>
        <v/>
      </c>
      <c r="U2109" s="47"/>
      <c r="V2109" s="47"/>
      <c r="W2109" s="47"/>
      <c r="X2109" s="46" t="str">
        <f>IFERROR(__xludf.DUMMYFUNCTION("if(T2109="""","""",if($S2109,""Not aligned w/ a specific learning goal."",T2109&amp;"": ""&amp;vlookup(to_text(T2109),'1.Learning-Goals'!$A$3:$B$100,2,FALSE)))"),"")</f>
        <v/>
      </c>
      <c r="Y2109" s="46" t="str">
        <f>IFERROR(__xludf.DUMMYFUNCTION("if(U2109="""","""",if($S2109,""Not aligned w/ a specific learning goal."",U2109&amp;"": ""&amp;vlookup(to_text(U2109),'1.Learning-Goals'!$A$3:$B$100,2,FALSE)))"),"")</f>
        <v/>
      </c>
      <c r="Z2109" s="46" t="str">
        <f>IFERROR(__xludf.DUMMYFUNCTION("if(V2109="""","""",if($S2109,""Not aligned w/ a specific learning goal."",V2109&amp;"": ""&amp;vlookup(to_text(V2109),'1.Learning-Goals'!$A$3:$B$100,2,FALSE)))"),"")</f>
        <v/>
      </c>
      <c r="AA2109" s="46" t="str">
        <f>IFERROR(__xludf.DUMMYFUNCTION("if(W2109="""","""",if($S2109,""Not aligned w/ a specific learning goal."",W2109&amp;"": ""&amp;vlookup(to_text(W2109),'1.Learning-Goals'!$A$3:$B$100,2,FALSE)))"),"")</f>
        <v/>
      </c>
      <c r="AB2109" s="48"/>
      <c r="AC2109" s="48"/>
      <c r="AD2109" s="48"/>
      <c r="AE2109" s="48"/>
      <c r="AF2109" s="48"/>
      <c r="AG2109" s="48"/>
      <c r="AH2109" s="48"/>
      <c r="AI2109" s="48"/>
    </row>
    <row r="2110" ht="15.75" customHeight="1">
      <c r="A2110" s="41"/>
      <c r="B2110" s="42" t="str">
        <f t="shared" si="1"/>
        <v/>
      </c>
      <c r="C2110" s="52"/>
      <c r="D2110" s="53"/>
      <c r="E2110" s="53"/>
      <c r="F2110" s="52"/>
      <c r="G2110" s="53"/>
      <c r="H2110" s="54"/>
      <c r="I2110" s="53"/>
      <c r="J2110" s="53"/>
      <c r="K2110" s="53"/>
      <c r="L2110" s="53"/>
      <c r="M2110" s="53"/>
      <c r="N2110" s="53"/>
      <c r="O2110" s="52"/>
      <c r="P2110" s="52"/>
      <c r="Q2110" s="52"/>
      <c r="R2110" s="46" t="str">
        <f>IFERROR(__xludf.DUMMYFUNCTION("if(isblank($A2110),"""",REGEXREPLACE($A2110,   "",?(\d),?"",  ""$1""&amp;""-""&amp;$H2110))"),"")</f>
        <v/>
      </c>
      <c r="S2110" s="47" t="b">
        <f t="shared" si="2"/>
        <v>0</v>
      </c>
      <c r="T2110" s="47" t="str">
        <f>IFERROR(__xludf.DUMMYFUNCTION("iferror(split(A2110,"","",TRUE,TRUE),"""")"),"")</f>
        <v/>
      </c>
      <c r="U2110" s="47"/>
      <c r="V2110" s="47"/>
      <c r="W2110" s="47"/>
      <c r="X2110" s="46" t="str">
        <f>IFERROR(__xludf.DUMMYFUNCTION("if(T2110="""","""",if($S2110,""Not aligned w/ a specific learning goal."",T2110&amp;"": ""&amp;vlookup(to_text(T2110),'1.Learning-Goals'!$A$3:$B$100,2,FALSE)))"),"")</f>
        <v/>
      </c>
      <c r="Y2110" s="46" t="str">
        <f>IFERROR(__xludf.DUMMYFUNCTION("if(U2110="""","""",if($S2110,""Not aligned w/ a specific learning goal."",U2110&amp;"": ""&amp;vlookup(to_text(U2110),'1.Learning-Goals'!$A$3:$B$100,2,FALSE)))"),"")</f>
        <v/>
      </c>
      <c r="Z2110" s="46" t="str">
        <f>IFERROR(__xludf.DUMMYFUNCTION("if(V2110="""","""",if($S2110,""Not aligned w/ a specific learning goal."",V2110&amp;"": ""&amp;vlookup(to_text(V2110),'1.Learning-Goals'!$A$3:$B$100,2,FALSE)))"),"")</f>
        <v/>
      </c>
      <c r="AA2110" s="46" t="str">
        <f>IFERROR(__xludf.DUMMYFUNCTION("if(W2110="""","""",if($S2110,""Not aligned w/ a specific learning goal."",W2110&amp;"": ""&amp;vlookup(to_text(W2110),'1.Learning-Goals'!$A$3:$B$100,2,FALSE)))"),"")</f>
        <v/>
      </c>
      <c r="AB2110" s="48"/>
      <c r="AC2110" s="48"/>
      <c r="AD2110" s="48"/>
      <c r="AE2110" s="48"/>
      <c r="AF2110" s="48"/>
      <c r="AG2110" s="48"/>
      <c r="AH2110" s="48"/>
      <c r="AI2110" s="48"/>
    </row>
    <row r="2111" ht="15.75" customHeight="1">
      <c r="A2111" s="41"/>
      <c r="B2111" s="42" t="str">
        <f t="shared" si="1"/>
        <v/>
      </c>
      <c r="C2111" s="52"/>
      <c r="D2111" s="53"/>
      <c r="E2111" s="53"/>
      <c r="F2111" s="52"/>
      <c r="G2111" s="53"/>
      <c r="H2111" s="54"/>
      <c r="I2111" s="53"/>
      <c r="J2111" s="53"/>
      <c r="K2111" s="53"/>
      <c r="L2111" s="53"/>
      <c r="M2111" s="53"/>
      <c r="N2111" s="53"/>
      <c r="O2111" s="52"/>
      <c r="P2111" s="52"/>
      <c r="Q2111" s="52"/>
      <c r="R2111" s="46" t="str">
        <f>IFERROR(__xludf.DUMMYFUNCTION("if(isblank($A2111),"""",REGEXREPLACE($A2111,   "",?(\d),?"",  ""$1""&amp;""-""&amp;$H2111))"),"")</f>
        <v/>
      </c>
      <c r="S2111" s="47" t="b">
        <f t="shared" si="2"/>
        <v>0</v>
      </c>
      <c r="T2111" s="47" t="str">
        <f>IFERROR(__xludf.DUMMYFUNCTION("iferror(split(A2111,"","",TRUE,TRUE),"""")"),"")</f>
        <v/>
      </c>
      <c r="U2111" s="47"/>
      <c r="V2111" s="47"/>
      <c r="W2111" s="47"/>
      <c r="X2111" s="46" t="str">
        <f>IFERROR(__xludf.DUMMYFUNCTION("if(T2111="""","""",if($S2111,""Not aligned w/ a specific learning goal."",T2111&amp;"": ""&amp;vlookup(to_text(T2111),'1.Learning-Goals'!$A$3:$B$100,2,FALSE)))"),"")</f>
        <v/>
      </c>
      <c r="Y2111" s="46" t="str">
        <f>IFERROR(__xludf.DUMMYFUNCTION("if(U2111="""","""",if($S2111,""Not aligned w/ a specific learning goal."",U2111&amp;"": ""&amp;vlookup(to_text(U2111),'1.Learning-Goals'!$A$3:$B$100,2,FALSE)))"),"")</f>
        <v/>
      </c>
      <c r="Z2111" s="46" t="str">
        <f>IFERROR(__xludf.DUMMYFUNCTION("if(V2111="""","""",if($S2111,""Not aligned w/ a specific learning goal."",V2111&amp;"": ""&amp;vlookup(to_text(V2111),'1.Learning-Goals'!$A$3:$B$100,2,FALSE)))"),"")</f>
        <v/>
      </c>
      <c r="AA2111" s="46" t="str">
        <f>IFERROR(__xludf.DUMMYFUNCTION("if(W2111="""","""",if($S2111,""Not aligned w/ a specific learning goal."",W2111&amp;"": ""&amp;vlookup(to_text(W2111),'1.Learning-Goals'!$A$3:$B$100,2,FALSE)))"),"")</f>
        <v/>
      </c>
      <c r="AB2111" s="48"/>
      <c r="AC2111" s="48"/>
      <c r="AD2111" s="48"/>
      <c r="AE2111" s="48"/>
      <c r="AF2111" s="48"/>
      <c r="AG2111" s="48"/>
      <c r="AH2111" s="48"/>
      <c r="AI2111" s="48"/>
    </row>
    <row r="2112" ht="15.75" customHeight="1">
      <c r="A2112" s="41"/>
      <c r="B2112" s="42" t="str">
        <f t="shared" si="1"/>
        <v/>
      </c>
      <c r="C2112" s="52"/>
      <c r="D2112" s="53"/>
      <c r="E2112" s="53"/>
      <c r="F2112" s="52"/>
      <c r="G2112" s="53"/>
      <c r="H2112" s="54"/>
      <c r="I2112" s="53"/>
      <c r="J2112" s="53"/>
      <c r="K2112" s="53"/>
      <c r="L2112" s="53"/>
      <c r="M2112" s="53"/>
      <c r="N2112" s="53"/>
      <c r="O2112" s="52"/>
      <c r="P2112" s="52"/>
      <c r="Q2112" s="52"/>
      <c r="R2112" s="46" t="str">
        <f>IFERROR(__xludf.DUMMYFUNCTION("if(isblank($A2112),"""",REGEXREPLACE($A2112,   "",?(\d),?"",  ""$1""&amp;""-""&amp;$H2112))"),"")</f>
        <v/>
      </c>
      <c r="S2112" s="47" t="b">
        <f t="shared" si="2"/>
        <v>0</v>
      </c>
      <c r="T2112" s="47" t="str">
        <f>IFERROR(__xludf.DUMMYFUNCTION("iferror(split(A2112,"","",TRUE,TRUE),"""")"),"")</f>
        <v/>
      </c>
      <c r="U2112" s="47"/>
      <c r="V2112" s="47"/>
      <c r="W2112" s="47"/>
      <c r="X2112" s="46" t="str">
        <f>IFERROR(__xludf.DUMMYFUNCTION("if(T2112="""","""",if($S2112,""Not aligned w/ a specific learning goal."",T2112&amp;"": ""&amp;vlookup(to_text(T2112),'1.Learning-Goals'!$A$3:$B$100,2,FALSE)))"),"")</f>
        <v/>
      </c>
      <c r="Y2112" s="46" t="str">
        <f>IFERROR(__xludf.DUMMYFUNCTION("if(U2112="""","""",if($S2112,""Not aligned w/ a specific learning goal."",U2112&amp;"": ""&amp;vlookup(to_text(U2112),'1.Learning-Goals'!$A$3:$B$100,2,FALSE)))"),"")</f>
        <v/>
      </c>
      <c r="Z2112" s="46" t="str">
        <f>IFERROR(__xludf.DUMMYFUNCTION("if(V2112="""","""",if($S2112,""Not aligned w/ a specific learning goal."",V2112&amp;"": ""&amp;vlookup(to_text(V2112),'1.Learning-Goals'!$A$3:$B$100,2,FALSE)))"),"")</f>
        <v/>
      </c>
      <c r="AA2112" s="46" t="str">
        <f>IFERROR(__xludf.DUMMYFUNCTION("if(W2112="""","""",if($S2112,""Not aligned w/ a specific learning goal."",W2112&amp;"": ""&amp;vlookup(to_text(W2112),'1.Learning-Goals'!$A$3:$B$100,2,FALSE)))"),"")</f>
        <v/>
      </c>
      <c r="AB2112" s="48"/>
      <c r="AC2112" s="48"/>
      <c r="AD2112" s="48"/>
      <c r="AE2112" s="48"/>
      <c r="AF2112" s="48"/>
      <c r="AG2112" s="48"/>
      <c r="AH2112" s="48"/>
      <c r="AI2112" s="48"/>
    </row>
    <row r="2113" ht="15.75" customHeight="1">
      <c r="A2113" s="41"/>
      <c r="B2113" s="42" t="str">
        <f t="shared" si="1"/>
        <v/>
      </c>
      <c r="C2113" s="52"/>
      <c r="D2113" s="53"/>
      <c r="E2113" s="53"/>
      <c r="F2113" s="52"/>
      <c r="G2113" s="53"/>
      <c r="H2113" s="54"/>
      <c r="I2113" s="53"/>
      <c r="J2113" s="53"/>
      <c r="K2113" s="53"/>
      <c r="L2113" s="53"/>
      <c r="M2113" s="53"/>
      <c r="N2113" s="53"/>
      <c r="O2113" s="52"/>
      <c r="P2113" s="52"/>
      <c r="Q2113" s="52"/>
      <c r="R2113" s="46" t="str">
        <f>IFERROR(__xludf.DUMMYFUNCTION("if(isblank($A2113),"""",REGEXREPLACE($A2113,   "",?(\d),?"",  ""$1""&amp;""-""&amp;$H2113))"),"")</f>
        <v/>
      </c>
      <c r="S2113" s="47" t="b">
        <f t="shared" si="2"/>
        <v>0</v>
      </c>
      <c r="T2113" s="47" t="str">
        <f>IFERROR(__xludf.DUMMYFUNCTION("iferror(split(A2113,"","",TRUE,TRUE),"""")"),"")</f>
        <v/>
      </c>
      <c r="U2113" s="47"/>
      <c r="V2113" s="47"/>
      <c r="W2113" s="47"/>
      <c r="X2113" s="46" t="str">
        <f>IFERROR(__xludf.DUMMYFUNCTION("if(T2113="""","""",if($S2113,""Not aligned w/ a specific learning goal."",T2113&amp;"": ""&amp;vlookup(to_text(T2113),'1.Learning-Goals'!$A$3:$B$100,2,FALSE)))"),"")</f>
        <v/>
      </c>
      <c r="Y2113" s="46" t="str">
        <f>IFERROR(__xludf.DUMMYFUNCTION("if(U2113="""","""",if($S2113,""Not aligned w/ a specific learning goal."",U2113&amp;"": ""&amp;vlookup(to_text(U2113),'1.Learning-Goals'!$A$3:$B$100,2,FALSE)))"),"")</f>
        <v/>
      </c>
      <c r="Z2113" s="46" t="str">
        <f>IFERROR(__xludf.DUMMYFUNCTION("if(V2113="""","""",if($S2113,""Not aligned w/ a specific learning goal."",V2113&amp;"": ""&amp;vlookup(to_text(V2113),'1.Learning-Goals'!$A$3:$B$100,2,FALSE)))"),"")</f>
        <v/>
      </c>
      <c r="AA2113" s="46" t="str">
        <f>IFERROR(__xludf.DUMMYFUNCTION("if(W2113="""","""",if($S2113,""Not aligned w/ a specific learning goal."",W2113&amp;"": ""&amp;vlookup(to_text(W2113),'1.Learning-Goals'!$A$3:$B$100,2,FALSE)))"),"")</f>
        <v/>
      </c>
      <c r="AB2113" s="48"/>
      <c r="AC2113" s="48"/>
      <c r="AD2113" s="48"/>
      <c r="AE2113" s="48"/>
      <c r="AF2113" s="48"/>
      <c r="AG2113" s="48"/>
      <c r="AH2113" s="48"/>
      <c r="AI2113" s="48"/>
    </row>
    <row r="2114" ht="15.75" customHeight="1">
      <c r="A2114" s="41"/>
      <c r="B2114" s="42" t="str">
        <f t="shared" si="1"/>
        <v/>
      </c>
      <c r="C2114" s="52"/>
      <c r="D2114" s="53"/>
      <c r="E2114" s="53"/>
      <c r="F2114" s="52"/>
      <c r="G2114" s="53"/>
      <c r="H2114" s="54"/>
      <c r="I2114" s="53"/>
      <c r="J2114" s="53"/>
      <c r="K2114" s="53"/>
      <c r="L2114" s="53"/>
      <c r="M2114" s="53"/>
      <c r="N2114" s="53"/>
      <c r="O2114" s="52"/>
      <c r="P2114" s="52"/>
      <c r="Q2114" s="52"/>
      <c r="R2114" s="46" t="str">
        <f>IFERROR(__xludf.DUMMYFUNCTION("if(isblank($A2114),"""",REGEXREPLACE($A2114,   "",?(\d),?"",  ""$1""&amp;""-""&amp;$H2114))"),"")</f>
        <v/>
      </c>
      <c r="S2114" s="47" t="b">
        <f t="shared" si="2"/>
        <v>0</v>
      </c>
      <c r="T2114" s="47" t="str">
        <f>IFERROR(__xludf.DUMMYFUNCTION("iferror(split(A2114,"","",TRUE,TRUE),"""")"),"")</f>
        <v/>
      </c>
      <c r="U2114" s="47"/>
      <c r="V2114" s="47"/>
      <c r="W2114" s="47"/>
      <c r="X2114" s="46" t="str">
        <f>IFERROR(__xludf.DUMMYFUNCTION("if(T2114="""","""",if($S2114,""Not aligned w/ a specific learning goal."",T2114&amp;"": ""&amp;vlookup(to_text(T2114),'1.Learning-Goals'!$A$3:$B$100,2,FALSE)))"),"")</f>
        <v/>
      </c>
      <c r="Y2114" s="46" t="str">
        <f>IFERROR(__xludf.DUMMYFUNCTION("if(U2114="""","""",if($S2114,""Not aligned w/ a specific learning goal."",U2114&amp;"": ""&amp;vlookup(to_text(U2114),'1.Learning-Goals'!$A$3:$B$100,2,FALSE)))"),"")</f>
        <v/>
      </c>
      <c r="Z2114" s="46" t="str">
        <f>IFERROR(__xludf.DUMMYFUNCTION("if(V2114="""","""",if($S2114,""Not aligned w/ a specific learning goal."",V2114&amp;"": ""&amp;vlookup(to_text(V2114),'1.Learning-Goals'!$A$3:$B$100,2,FALSE)))"),"")</f>
        <v/>
      </c>
      <c r="AA2114" s="46" t="str">
        <f>IFERROR(__xludf.DUMMYFUNCTION("if(W2114="""","""",if($S2114,""Not aligned w/ a specific learning goal."",W2114&amp;"": ""&amp;vlookup(to_text(W2114),'1.Learning-Goals'!$A$3:$B$100,2,FALSE)))"),"")</f>
        <v/>
      </c>
      <c r="AB2114" s="48"/>
      <c r="AC2114" s="48"/>
      <c r="AD2114" s="48"/>
      <c r="AE2114" s="48"/>
      <c r="AF2114" s="48"/>
      <c r="AG2114" s="48"/>
      <c r="AH2114" s="48"/>
      <c r="AI2114" s="48"/>
    </row>
    <row r="2115" ht="15.75" customHeight="1">
      <c r="A2115" s="41"/>
      <c r="B2115" s="42" t="str">
        <f t="shared" si="1"/>
        <v/>
      </c>
      <c r="C2115" s="52"/>
      <c r="D2115" s="53"/>
      <c r="E2115" s="53"/>
      <c r="F2115" s="52"/>
      <c r="G2115" s="53"/>
      <c r="H2115" s="54"/>
      <c r="I2115" s="53"/>
      <c r="J2115" s="53"/>
      <c r="K2115" s="53"/>
      <c r="L2115" s="53"/>
      <c r="M2115" s="53"/>
      <c r="N2115" s="53"/>
      <c r="O2115" s="52"/>
      <c r="P2115" s="52"/>
      <c r="Q2115" s="52"/>
      <c r="R2115" s="46" t="str">
        <f>IFERROR(__xludf.DUMMYFUNCTION("if(isblank($A2115),"""",REGEXREPLACE($A2115,   "",?(\d),?"",  ""$1""&amp;""-""&amp;$H2115))"),"")</f>
        <v/>
      </c>
      <c r="S2115" s="47" t="b">
        <f t="shared" si="2"/>
        <v>0</v>
      </c>
      <c r="T2115" s="47" t="str">
        <f>IFERROR(__xludf.DUMMYFUNCTION("iferror(split(A2115,"","",TRUE,TRUE),"""")"),"")</f>
        <v/>
      </c>
      <c r="U2115" s="47"/>
      <c r="V2115" s="47"/>
      <c r="W2115" s="47"/>
      <c r="X2115" s="46" t="str">
        <f>IFERROR(__xludf.DUMMYFUNCTION("if(T2115="""","""",if($S2115,""Not aligned w/ a specific learning goal."",T2115&amp;"": ""&amp;vlookup(to_text(T2115),'1.Learning-Goals'!$A$3:$B$100,2,FALSE)))"),"")</f>
        <v/>
      </c>
      <c r="Y2115" s="46" t="str">
        <f>IFERROR(__xludf.DUMMYFUNCTION("if(U2115="""","""",if($S2115,""Not aligned w/ a specific learning goal."",U2115&amp;"": ""&amp;vlookup(to_text(U2115),'1.Learning-Goals'!$A$3:$B$100,2,FALSE)))"),"")</f>
        <v/>
      </c>
      <c r="Z2115" s="46" t="str">
        <f>IFERROR(__xludf.DUMMYFUNCTION("if(V2115="""","""",if($S2115,""Not aligned w/ a specific learning goal."",V2115&amp;"": ""&amp;vlookup(to_text(V2115),'1.Learning-Goals'!$A$3:$B$100,2,FALSE)))"),"")</f>
        <v/>
      </c>
      <c r="AA2115" s="46" t="str">
        <f>IFERROR(__xludf.DUMMYFUNCTION("if(W2115="""","""",if($S2115,""Not aligned w/ a specific learning goal."",W2115&amp;"": ""&amp;vlookup(to_text(W2115),'1.Learning-Goals'!$A$3:$B$100,2,FALSE)))"),"")</f>
        <v/>
      </c>
      <c r="AB2115" s="48"/>
      <c r="AC2115" s="48"/>
      <c r="AD2115" s="48"/>
      <c r="AE2115" s="48"/>
      <c r="AF2115" s="48"/>
      <c r="AG2115" s="48"/>
      <c r="AH2115" s="48"/>
      <c r="AI2115" s="48"/>
    </row>
    <row r="2116" ht="15.75" customHeight="1">
      <c r="A2116" s="41"/>
      <c r="B2116" s="42" t="str">
        <f t="shared" si="1"/>
        <v/>
      </c>
      <c r="C2116" s="52"/>
      <c r="D2116" s="53"/>
      <c r="E2116" s="53"/>
      <c r="F2116" s="52"/>
      <c r="G2116" s="53"/>
      <c r="H2116" s="54"/>
      <c r="I2116" s="53"/>
      <c r="J2116" s="53"/>
      <c r="K2116" s="53"/>
      <c r="L2116" s="53"/>
      <c r="M2116" s="53"/>
      <c r="N2116" s="53"/>
      <c r="O2116" s="52"/>
      <c r="P2116" s="52"/>
      <c r="Q2116" s="52"/>
      <c r="R2116" s="46" t="str">
        <f>IFERROR(__xludf.DUMMYFUNCTION("if(isblank($A2116),"""",REGEXREPLACE($A2116,   "",?(\d),?"",  ""$1""&amp;""-""&amp;$H2116))"),"")</f>
        <v/>
      </c>
      <c r="S2116" s="47" t="b">
        <f t="shared" si="2"/>
        <v>0</v>
      </c>
      <c r="T2116" s="47" t="str">
        <f>IFERROR(__xludf.DUMMYFUNCTION("iferror(split(A2116,"","",TRUE,TRUE),"""")"),"")</f>
        <v/>
      </c>
      <c r="U2116" s="47"/>
      <c r="V2116" s="47"/>
      <c r="W2116" s="47"/>
      <c r="X2116" s="46" t="str">
        <f>IFERROR(__xludf.DUMMYFUNCTION("if(T2116="""","""",if($S2116,""Not aligned w/ a specific learning goal."",T2116&amp;"": ""&amp;vlookup(to_text(T2116),'1.Learning-Goals'!$A$3:$B$100,2,FALSE)))"),"")</f>
        <v/>
      </c>
      <c r="Y2116" s="46" t="str">
        <f>IFERROR(__xludf.DUMMYFUNCTION("if(U2116="""","""",if($S2116,""Not aligned w/ a specific learning goal."",U2116&amp;"": ""&amp;vlookup(to_text(U2116),'1.Learning-Goals'!$A$3:$B$100,2,FALSE)))"),"")</f>
        <v/>
      </c>
      <c r="Z2116" s="46" t="str">
        <f>IFERROR(__xludf.DUMMYFUNCTION("if(V2116="""","""",if($S2116,""Not aligned w/ a specific learning goal."",V2116&amp;"": ""&amp;vlookup(to_text(V2116),'1.Learning-Goals'!$A$3:$B$100,2,FALSE)))"),"")</f>
        <v/>
      </c>
      <c r="AA2116" s="46" t="str">
        <f>IFERROR(__xludf.DUMMYFUNCTION("if(W2116="""","""",if($S2116,""Not aligned w/ a specific learning goal."",W2116&amp;"": ""&amp;vlookup(to_text(W2116),'1.Learning-Goals'!$A$3:$B$100,2,FALSE)))"),"")</f>
        <v/>
      </c>
      <c r="AB2116" s="48"/>
      <c r="AC2116" s="48"/>
      <c r="AD2116" s="48"/>
      <c r="AE2116" s="48"/>
      <c r="AF2116" s="48"/>
      <c r="AG2116" s="48"/>
      <c r="AH2116" s="48"/>
      <c r="AI2116" s="48"/>
    </row>
    <row r="2117" ht="15.75" customHeight="1">
      <c r="A2117" s="41"/>
      <c r="B2117" s="42" t="str">
        <f t="shared" si="1"/>
        <v/>
      </c>
      <c r="C2117" s="52"/>
      <c r="D2117" s="53"/>
      <c r="E2117" s="53"/>
      <c r="F2117" s="52"/>
      <c r="G2117" s="53"/>
      <c r="H2117" s="54"/>
      <c r="I2117" s="53"/>
      <c r="J2117" s="53"/>
      <c r="K2117" s="53"/>
      <c r="L2117" s="53"/>
      <c r="M2117" s="53"/>
      <c r="N2117" s="53"/>
      <c r="O2117" s="52"/>
      <c r="P2117" s="52"/>
      <c r="Q2117" s="52"/>
      <c r="R2117" s="46" t="str">
        <f>IFERROR(__xludf.DUMMYFUNCTION("if(isblank($A2117),"""",REGEXREPLACE($A2117,   "",?(\d),?"",  ""$1""&amp;""-""&amp;$H2117))"),"")</f>
        <v/>
      </c>
      <c r="S2117" s="47" t="b">
        <f t="shared" si="2"/>
        <v>0</v>
      </c>
      <c r="T2117" s="47" t="str">
        <f>IFERROR(__xludf.DUMMYFUNCTION("iferror(split(A2117,"","",TRUE,TRUE),"""")"),"")</f>
        <v/>
      </c>
      <c r="U2117" s="47"/>
      <c r="V2117" s="47"/>
      <c r="W2117" s="47"/>
      <c r="X2117" s="46" t="str">
        <f>IFERROR(__xludf.DUMMYFUNCTION("if(T2117="""","""",if($S2117,""Not aligned w/ a specific learning goal."",T2117&amp;"": ""&amp;vlookup(to_text(T2117),'1.Learning-Goals'!$A$3:$B$100,2,FALSE)))"),"")</f>
        <v/>
      </c>
      <c r="Y2117" s="46" t="str">
        <f>IFERROR(__xludf.DUMMYFUNCTION("if(U2117="""","""",if($S2117,""Not aligned w/ a specific learning goal."",U2117&amp;"": ""&amp;vlookup(to_text(U2117),'1.Learning-Goals'!$A$3:$B$100,2,FALSE)))"),"")</f>
        <v/>
      </c>
      <c r="Z2117" s="46" t="str">
        <f>IFERROR(__xludf.DUMMYFUNCTION("if(V2117="""","""",if($S2117,""Not aligned w/ a specific learning goal."",V2117&amp;"": ""&amp;vlookup(to_text(V2117),'1.Learning-Goals'!$A$3:$B$100,2,FALSE)))"),"")</f>
        <v/>
      </c>
      <c r="AA2117" s="46" t="str">
        <f>IFERROR(__xludf.DUMMYFUNCTION("if(W2117="""","""",if($S2117,""Not aligned w/ a specific learning goal."",W2117&amp;"": ""&amp;vlookup(to_text(W2117),'1.Learning-Goals'!$A$3:$B$100,2,FALSE)))"),"")</f>
        <v/>
      </c>
      <c r="AB2117" s="48"/>
      <c r="AC2117" s="48"/>
      <c r="AD2117" s="48"/>
      <c r="AE2117" s="48"/>
      <c r="AF2117" s="48"/>
      <c r="AG2117" s="48"/>
      <c r="AH2117" s="48"/>
      <c r="AI2117" s="48"/>
    </row>
    <row r="2118" ht="15.75" customHeight="1">
      <c r="A2118" s="41"/>
      <c r="B2118" s="42" t="str">
        <f t="shared" si="1"/>
        <v/>
      </c>
      <c r="C2118" s="52"/>
      <c r="D2118" s="53"/>
      <c r="E2118" s="53"/>
      <c r="F2118" s="52"/>
      <c r="G2118" s="53"/>
      <c r="H2118" s="54"/>
      <c r="I2118" s="53"/>
      <c r="J2118" s="53"/>
      <c r="K2118" s="53"/>
      <c r="L2118" s="53"/>
      <c r="M2118" s="53"/>
      <c r="N2118" s="53"/>
      <c r="O2118" s="52"/>
      <c r="P2118" s="52"/>
      <c r="Q2118" s="52"/>
      <c r="R2118" s="46" t="str">
        <f>IFERROR(__xludf.DUMMYFUNCTION("if(isblank($A2118),"""",REGEXREPLACE($A2118,   "",?(\d),?"",  ""$1""&amp;""-""&amp;$H2118))"),"")</f>
        <v/>
      </c>
      <c r="S2118" s="47" t="b">
        <f t="shared" si="2"/>
        <v>0</v>
      </c>
      <c r="T2118" s="47" t="str">
        <f>IFERROR(__xludf.DUMMYFUNCTION("iferror(split(A2118,"","",TRUE,TRUE),"""")"),"")</f>
        <v/>
      </c>
      <c r="U2118" s="47"/>
      <c r="V2118" s="47"/>
      <c r="W2118" s="47"/>
      <c r="X2118" s="46" t="str">
        <f>IFERROR(__xludf.DUMMYFUNCTION("if(T2118="""","""",if($S2118,""Not aligned w/ a specific learning goal."",T2118&amp;"": ""&amp;vlookup(to_text(T2118),'1.Learning-Goals'!$A$3:$B$100,2,FALSE)))"),"")</f>
        <v/>
      </c>
      <c r="Y2118" s="46" t="str">
        <f>IFERROR(__xludf.DUMMYFUNCTION("if(U2118="""","""",if($S2118,""Not aligned w/ a specific learning goal."",U2118&amp;"": ""&amp;vlookup(to_text(U2118),'1.Learning-Goals'!$A$3:$B$100,2,FALSE)))"),"")</f>
        <v/>
      </c>
      <c r="Z2118" s="46" t="str">
        <f>IFERROR(__xludf.DUMMYFUNCTION("if(V2118="""","""",if($S2118,""Not aligned w/ a specific learning goal."",V2118&amp;"": ""&amp;vlookup(to_text(V2118),'1.Learning-Goals'!$A$3:$B$100,2,FALSE)))"),"")</f>
        <v/>
      </c>
      <c r="AA2118" s="46" t="str">
        <f>IFERROR(__xludf.DUMMYFUNCTION("if(W2118="""","""",if($S2118,""Not aligned w/ a specific learning goal."",W2118&amp;"": ""&amp;vlookup(to_text(W2118),'1.Learning-Goals'!$A$3:$B$100,2,FALSE)))"),"")</f>
        <v/>
      </c>
      <c r="AB2118" s="48"/>
      <c r="AC2118" s="48"/>
      <c r="AD2118" s="48"/>
      <c r="AE2118" s="48"/>
      <c r="AF2118" s="48"/>
      <c r="AG2118" s="48"/>
      <c r="AH2118" s="48"/>
      <c r="AI2118" s="48"/>
    </row>
    <row r="2119" ht="15.75" customHeight="1">
      <c r="A2119" s="41"/>
      <c r="B2119" s="42" t="str">
        <f t="shared" si="1"/>
        <v/>
      </c>
      <c r="C2119" s="52"/>
      <c r="D2119" s="53"/>
      <c r="E2119" s="53"/>
      <c r="F2119" s="52"/>
      <c r="G2119" s="53"/>
      <c r="H2119" s="54"/>
      <c r="I2119" s="53"/>
      <c r="J2119" s="53"/>
      <c r="K2119" s="53"/>
      <c r="L2119" s="53"/>
      <c r="M2119" s="53"/>
      <c r="N2119" s="53"/>
      <c r="O2119" s="52"/>
      <c r="P2119" s="52"/>
      <c r="Q2119" s="52"/>
      <c r="R2119" s="46" t="str">
        <f>IFERROR(__xludf.DUMMYFUNCTION("if(isblank($A2119),"""",REGEXREPLACE($A2119,   "",?(\d),?"",  ""$1""&amp;""-""&amp;$H2119))"),"")</f>
        <v/>
      </c>
      <c r="S2119" s="47" t="b">
        <f t="shared" si="2"/>
        <v>0</v>
      </c>
      <c r="T2119" s="47" t="str">
        <f>IFERROR(__xludf.DUMMYFUNCTION("iferror(split(A2119,"","",TRUE,TRUE),"""")"),"")</f>
        <v/>
      </c>
      <c r="U2119" s="47"/>
      <c r="V2119" s="47"/>
      <c r="W2119" s="47"/>
      <c r="X2119" s="46" t="str">
        <f>IFERROR(__xludf.DUMMYFUNCTION("if(T2119="""","""",if($S2119,""Not aligned w/ a specific learning goal."",T2119&amp;"": ""&amp;vlookup(to_text(T2119),'1.Learning-Goals'!$A$3:$B$100,2,FALSE)))"),"")</f>
        <v/>
      </c>
      <c r="Y2119" s="46" t="str">
        <f>IFERROR(__xludf.DUMMYFUNCTION("if(U2119="""","""",if($S2119,""Not aligned w/ a specific learning goal."",U2119&amp;"": ""&amp;vlookup(to_text(U2119),'1.Learning-Goals'!$A$3:$B$100,2,FALSE)))"),"")</f>
        <v/>
      </c>
      <c r="Z2119" s="46" t="str">
        <f>IFERROR(__xludf.DUMMYFUNCTION("if(V2119="""","""",if($S2119,""Not aligned w/ a specific learning goal."",V2119&amp;"": ""&amp;vlookup(to_text(V2119),'1.Learning-Goals'!$A$3:$B$100,2,FALSE)))"),"")</f>
        <v/>
      </c>
      <c r="AA2119" s="46" t="str">
        <f>IFERROR(__xludf.DUMMYFUNCTION("if(W2119="""","""",if($S2119,""Not aligned w/ a specific learning goal."",W2119&amp;"": ""&amp;vlookup(to_text(W2119),'1.Learning-Goals'!$A$3:$B$100,2,FALSE)))"),"")</f>
        <v/>
      </c>
      <c r="AB2119" s="48"/>
      <c r="AC2119" s="48"/>
      <c r="AD2119" s="48"/>
      <c r="AE2119" s="48"/>
      <c r="AF2119" s="48"/>
      <c r="AG2119" s="48"/>
      <c r="AH2119" s="48"/>
      <c r="AI2119" s="48"/>
    </row>
    <row r="2120" ht="15.75" customHeight="1">
      <c r="A2120" s="41"/>
      <c r="B2120" s="42" t="str">
        <f t="shared" si="1"/>
        <v/>
      </c>
      <c r="C2120" s="52"/>
      <c r="D2120" s="53"/>
      <c r="E2120" s="53"/>
      <c r="F2120" s="52"/>
      <c r="G2120" s="53"/>
      <c r="H2120" s="54"/>
      <c r="I2120" s="53"/>
      <c r="J2120" s="53"/>
      <c r="K2120" s="53"/>
      <c r="L2120" s="53"/>
      <c r="M2120" s="53"/>
      <c r="N2120" s="53"/>
      <c r="O2120" s="52"/>
      <c r="P2120" s="52"/>
      <c r="Q2120" s="52"/>
      <c r="R2120" s="46" t="str">
        <f>IFERROR(__xludf.DUMMYFUNCTION("if(isblank($A2120),"""",REGEXREPLACE($A2120,   "",?(\d),?"",  ""$1""&amp;""-""&amp;$H2120))"),"")</f>
        <v/>
      </c>
      <c r="S2120" s="47" t="b">
        <f t="shared" si="2"/>
        <v>0</v>
      </c>
      <c r="T2120" s="47" t="str">
        <f>IFERROR(__xludf.DUMMYFUNCTION("iferror(split(A2120,"","",TRUE,TRUE),"""")"),"")</f>
        <v/>
      </c>
      <c r="U2120" s="47"/>
      <c r="V2120" s="47"/>
      <c r="W2120" s="47"/>
      <c r="X2120" s="46" t="str">
        <f>IFERROR(__xludf.DUMMYFUNCTION("if(T2120="""","""",if($S2120,""Not aligned w/ a specific learning goal."",T2120&amp;"": ""&amp;vlookup(to_text(T2120),'1.Learning-Goals'!$A$3:$B$100,2,FALSE)))"),"")</f>
        <v/>
      </c>
      <c r="Y2120" s="46" t="str">
        <f>IFERROR(__xludf.DUMMYFUNCTION("if(U2120="""","""",if($S2120,""Not aligned w/ a specific learning goal."",U2120&amp;"": ""&amp;vlookup(to_text(U2120),'1.Learning-Goals'!$A$3:$B$100,2,FALSE)))"),"")</f>
        <v/>
      </c>
      <c r="Z2120" s="46" t="str">
        <f>IFERROR(__xludf.DUMMYFUNCTION("if(V2120="""","""",if($S2120,""Not aligned w/ a specific learning goal."",V2120&amp;"": ""&amp;vlookup(to_text(V2120),'1.Learning-Goals'!$A$3:$B$100,2,FALSE)))"),"")</f>
        <v/>
      </c>
      <c r="AA2120" s="46" t="str">
        <f>IFERROR(__xludf.DUMMYFUNCTION("if(W2120="""","""",if($S2120,""Not aligned w/ a specific learning goal."",W2120&amp;"": ""&amp;vlookup(to_text(W2120),'1.Learning-Goals'!$A$3:$B$100,2,FALSE)))"),"")</f>
        <v/>
      </c>
      <c r="AB2120" s="48"/>
      <c r="AC2120" s="48"/>
      <c r="AD2120" s="48"/>
      <c r="AE2120" s="48"/>
      <c r="AF2120" s="48"/>
      <c r="AG2120" s="48"/>
      <c r="AH2120" s="48"/>
      <c r="AI2120" s="48"/>
    </row>
    <row r="2121" ht="15.75" customHeight="1">
      <c r="A2121" s="41"/>
      <c r="B2121" s="42" t="str">
        <f t="shared" si="1"/>
        <v/>
      </c>
      <c r="C2121" s="52"/>
      <c r="D2121" s="53"/>
      <c r="E2121" s="53"/>
      <c r="F2121" s="52"/>
      <c r="G2121" s="53"/>
      <c r="H2121" s="54"/>
      <c r="I2121" s="53"/>
      <c r="J2121" s="53"/>
      <c r="K2121" s="53"/>
      <c r="L2121" s="53"/>
      <c r="M2121" s="53"/>
      <c r="N2121" s="53"/>
      <c r="O2121" s="52"/>
      <c r="P2121" s="52"/>
      <c r="Q2121" s="52"/>
      <c r="R2121" s="46" t="str">
        <f>IFERROR(__xludf.DUMMYFUNCTION("if(isblank($A2121),"""",REGEXREPLACE($A2121,   "",?(\d),?"",  ""$1""&amp;""-""&amp;$H2121))"),"")</f>
        <v/>
      </c>
      <c r="S2121" s="47" t="b">
        <f t="shared" si="2"/>
        <v>0</v>
      </c>
      <c r="T2121" s="47" t="str">
        <f>IFERROR(__xludf.DUMMYFUNCTION("iferror(split(A2121,"","",TRUE,TRUE),"""")"),"")</f>
        <v/>
      </c>
      <c r="U2121" s="47"/>
      <c r="V2121" s="47"/>
      <c r="W2121" s="47"/>
      <c r="X2121" s="46" t="str">
        <f>IFERROR(__xludf.DUMMYFUNCTION("if(T2121="""","""",if($S2121,""Not aligned w/ a specific learning goal."",T2121&amp;"": ""&amp;vlookup(to_text(T2121),'1.Learning-Goals'!$A$3:$B$100,2,FALSE)))"),"")</f>
        <v/>
      </c>
      <c r="Y2121" s="46" t="str">
        <f>IFERROR(__xludf.DUMMYFUNCTION("if(U2121="""","""",if($S2121,""Not aligned w/ a specific learning goal."",U2121&amp;"": ""&amp;vlookup(to_text(U2121),'1.Learning-Goals'!$A$3:$B$100,2,FALSE)))"),"")</f>
        <v/>
      </c>
      <c r="Z2121" s="46" t="str">
        <f>IFERROR(__xludf.DUMMYFUNCTION("if(V2121="""","""",if($S2121,""Not aligned w/ a specific learning goal."",V2121&amp;"": ""&amp;vlookup(to_text(V2121),'1.Learning-Goals'!$A$3:$B$100,2,FALSE)))"),"")</f>
        <v/>
      </c>
      <c r="AA2121" s="46" t="str">
        <f>IFERROR(__xludf.DUMMYFUNCTION("if(W2121="""","""",if($S2121,""Not aligned w/ a specific learning goal."",W2121&amp;"": ""&amp;vlookup(to_text(W2121),'1.Learning-Goals'!$A$3:$B$100,2,FALSE)))"),"")</f>
        <v/>
      </c>
      <c r="AB2121" s="48"/>
      <c r="AC2121" s="48"/>
      <c r="AD2121" s="48"/>
      <c r="AE2121" s="48"/>
      <c r="AF2121" s="48"/>
      <c r="AG2121" s="48"/>
      <c r="AH2121" s="48"/>
      <c r="AI2121" s="48"/>
    </row>
    <row r="2122" ht="15.75" customHeight="1">
      <c r="A2122" s="41"/>
      <c r="B2122" s="42" t="str">
        <f t="shared" si="1"/>
        <v/>
      </c>
      <c r="C2122" s="52"/>
      <c r="D2122" s="53"/>
      <c r="E2122" s="53"/>
      <c r="F2122" s="52"/>
      <c r="G2122" s="53"/>
      <c r="H2122" s="54"/>
      <c r="I2122" s="53"/>
      <c r="J2122" s="53"/>
      <c r="K2122" s="53"/>
      <c r="L2122" s="53"/>
      <c r="M2122" s="53"/>
      <c r="N2122" s="53"/>
      <c r="O2122" s="52"/>
      <c r="P2122" s="52"/>
      <c r="Q2122" s="52"/>
      <c r="R2122" s="46" t="str">
        <f>IFERROR(__xludf.DUMMYFUNCTION("if(isblank($A2122),"""",REGEXREPLACE($A2122,   "",?(\d),?"",  ""$1""&amp;""-""&amp;$H2122))"),"")</f>
        <v/>
      </c>
      <c r="S2122" s="47" t="b">
        <f t="shared" si="2"/>
        <v>0</v>
      </c>
      <c r="T2122" s="47" t="str">
        <f>IFERROR(__xludf.DUMMYFUNCTION("iferror(split(A2122,"","",TRUE,TRUE),"""")"),"")</f>
        <v/>
      </c>
      <c r="U2122" s="47"/>
      <c r="V2122" s="47"/>
      <c r="W2122" s="47"/>
      <c r="X2122" s="46" t="str">
        <f>IFERROR(__xludf.DUMMYFUNCTION("if(T2122="""","""",if($S2122,""Not aligned w/ a specific learning goal."",T2122&amp;"": ""&amp;vlookup(to_text(T2122),'1.Learning-Goals'!$A$3:$B$100,2,FALSE)))"),"")</f>
        <v/>
      </c>
      <c r="Y2122" s="46" t="str">
        <f>IFERROR(__xludf.DUMMYFUNCTION("if(U2122="""","""",if($S2122,""Not aligned w/ a specific learning goal."",U2122&amp;"": ""&amp;vlookup(to_text(U2122),'1.Learning-Goals'!$A$3:$B$100,2,FALSE)))"),"")</f>
        <v/>
      </c>
      <c r="Z2122" s="46" t="str">
        <f>IFERROR(__xludf.DUMMYFUNCTION("if(V2122="""","""",if($S2122,""Not aligned w/ a specific learning goal."",V2122&amp;"": ""&amp;vlookup(to_text(V2122),'1.Learning-Goals'!$A$3:$B$100,2,FALSE)))"),"")</f>
        <v/>
      </c>
      <c r="AA2122" s="46" t="str">
        <f>IFERROR(__xludf.DUMMYFUNCTION("if(W2122="""","""",if($S2122,""Not aligned w/ a specific learning goal."",W2122&amp;"": ""&amp;vlookup(to_text(W2122),'1.Learning-Goals'!$A$3:$B$100,2,FALSE)))"),"")</f>
        <v/>
      </c>
      <c r="AB2122" s="48"/>
      <c r="AC2122" s="48"/>
      <c r="AD2122" s="48"/>
      <c r="AE2122" s="48"/>
      <c r="AF2122" s="48"/>
      <c r="AG2122" s="48"/>
      <c r="AH2122" s="48"/>
      <c r="AI2122" s="48"/>
    </row>
    <row r="2123" ht="15.75" customHeight="1">
      <c r="A2123" s="41"/>
      <c r="B2123" s="42" t="str">
        <f t="shared" si="1"/>
        <v/>
      </c>
      <c r="C2123" s="52"/>
      <c r="D2123" s="53"/>
      <c r="E2123" s="53"/>
      <c r="F2123" s="52"/>
      <c r="G2123" s="53"/>
      <c r="H2123" s="54"/>
      <c r="I2123" s="53"/>
      <c r="J2123" s="53"/>
      <c r="K2123" s="53"/>
      <c r="L2123" s="53"/>
      <c r="M2123" s="53"/>
      <c r="N2123" s="53"/>
      <c r="O2123" s="52"/>
      <c r="P2123" s="52"/>
      <c r="Q2123" s="52"/>
      <c r="R2123" s="46" t="str">
        <f>IFERROR(__xludf.DUMMYFUNCTION("if(isblank($A2123),"""",REGEXREPLACE($A2123,   "",?(\d),?"",  ""$1""&amp;""-""&amp;$H2123))"),"")</f>
        <v/>
      </c>
      <c r="S2123" s="47" t="b">
        <f t="shared" si="2"/>
        <v>0</v>
      </c>
      <c r="T2123" s="47" t="str">
        <f>IFERROR(__xludf.DUMMYFUNCTION("iferror(split(A2123,"","",TRUE,TRUE),"""")"),"")</f>
        <v/>
      </c>
      <c r="U2123" s="47"/>
      <c r="V2123" s="47"/>
      <c r="W2123" s="47"/>
      <c r="X2123" s="46" t="str">
        <f>IFERROR(__xludf.DUMMYFUNCTION("if(T2123="""","""",if($S2123,""Not aligned w/ a specific learning goal."",T2123&amp;"": ""&amp;vlookup(to_text(T2123),'1.Learning-Goals'!$A$3:$B$100,2,FALSE)))"),"")</f>
        <v/>
      </c>
      <c r="Y2123" s="46" t="str">
        <f>IFERROR(__xludf.DUMMYFUNCTION("if(U2123="""","""",if($S2123,""Not aligned w/ a specific learning goal."",U2123&amp;"": ""&amp;vlookup(to_text(U2123),'1.Learning-Goals'!$A$3:$B$100,2,FALSE)))"),"")</f>
        <v/>
      </c>
      <c r="Z2123" s="46" t="str">
        <f>IFERROR(__xludf.DUMMYFUNCTION("if(V2123="""","""",if($S2123,""Not aligned w/ a specific learning goal."",V2123&amp;"": ""&amp;vlookup(to_text(V2123),'1.Learning-Goals'!$A$3:$B$100,2,FALSE)))"),"")</f>
        <v/>
      </c>
      <c r="AA2123" s="46" t="str">
        <f>IFERROR(__xludf.DUMMYFUNCTION("if(W2123="""","""",if($S2123,""Not aligned w/ a specific learning goal."",W2123&amp;"": ""&amp;vlookup(to_text(W2123),'1.Learning-Goals'!$A$3:$B$100,2,FALSE)))"),"")</f>
        <v/>
      </c>
      <c r="AB2123" s="48"/>
      <c r="AC2123" s="48"/>
      <c r="AD2123" s="48"/>
      <c r="AE2123" s="48"/>
      <c r="AF2123" s="48"/>
      <c r="AG2123" s="48"/>
      <c r="AH2123" s="48"/>
      <c r="AI2123" s="48"/>
    </row>
    <row r="2124" ht="15.75" customHeight="1">
      <c r="A2124" s="41"/>
      <c r="B2124" s="42" t="str">
        <f t="shared" si="1"/>
        <v/>
      </c>
      <c r="C2124" s="52"/>
      <c r="D2124" s="53"/>
      <c r="E2124" s="53"/>
      <c r="F2124" s="52"/>
      <c r="G2124" s="53"/>
      <c r="H2124" s="54"/>
      <c r="I2124" s="53"/>
      <c r="J2124" s="53"/>
      <c r="K2124" s="53"/>
      <c r="L2124" s="53"/>
      <c r="M2124" s="53"/>
      <c r="N2124" s="53"/>
      <c r="O2124" s="52"/>
      <c r="P2124" s="52"/>
      <c r="Q2124" s="52"/>
      <c r="R2124" s="46" t="str">
        <f>IFERROR(__xludf.DUMMYFUNCTION("if(isblank($A2124),"""",REGEXREPLACE($A2124,   "",?(\d),?"",  ""$1""&amp;""-""&amp;$H2124))"),"")</f>
        <v/>
      </c>
      <c r="S2124" s="47" t="b">
        <f t="shared" si="2"/>
        <v>0</v>
      </c>
      <c r="T2124" s="47" t="str">
        <f>IFERROR(__xludf.DUMMYFUNCTION("iferror(split(A2124,"","",TRUE,TRUE),"""")"),"")</f>
        <v/>
      </c>
      <c r="U2124" s="47"/>
      <c r="V2124" s="47"/>
      <c r="W2124" s="47"/>
      <c r="X2124" s="46" t="str">
        <f>IFERROR(__xludf.DUMMYFUNCTION("if(T2124="""","""",if($S2124,""Not aligned w/ a specific learning goal."",T2124&amp;"": ""&amp;vlookup(to_text(T2124),'1.Learning-Goals'!$A$3:$B$100,2,FALSE)))"),"")</f>
        <v/>
      </c>
      <c r="Y2124" s="46" t="str">
        <f>IFERROR(__xludf.DUMMYFUNCTION("if(U2124="""","""",if($S2124,""Not aligned w/ a specific learning goal."",U2124&amp;"": ""&amp;vlookup(to_text(U2124),'1.Learning-Goals'!$A$3:$B$100,2,FALSE)))"),"")</f>
        <v/>
      </c>
      <c r="Z2124" s="46" t="str">
        <f>IFERROR(__xludf.DUMMYFUNCTION("if(V2124="""","""",if($S2124,""Not aligned w/ a specific learning goal."",V2124&amp;"": ""&amp;vlookup(to_text(V2124),'1.Learning-Goals'!$A$3:$B$100,2,FALSE)))"),"")</f>
        <v/>
      </c>
      <c r="AA2124" s="46" t="str">
        <f>IFERROR(__xludf.DUMMYFUNCTION("if(W2124="""","""",if($S2124,""Not aligned w/ a specific learning goal."",W2124&amp;"": ""&amp;vlookup(to_text(W2124),'1.Learning-Goals'!$A$3:$B$100,2,FALSE)))"),"")</f>
        <v/>
      </c>
      <c r="AB2124" s="48"/>
      <c r="AC2124" s="48"/>
      <c r="AD2124" s="48"/>
      <c r="AE2124" s="48"/>
      <c r="AF2124" s="48"/>
      <c r="AG2124" s="48"/>
      <c r="AH2124" s="48"/>
      <c r="AI2124" s="48"/>
    </row>
    <row r="2125" ht="15.75" customHeight="1">
      <c r="A2125" s="41"/>
      <c r="B2125" s="42" t="str">
        <f t="shared" si="1"/>
        <v/>
      </c>
      <c r="C2125" s="52"/>
      <c r="D2125" s="53"/>
      <c r="E2125" s="53"/>
      <c r="F2125" s="52"/>
      <c r="G2125" s="53"/>
      <c r="H2125" s="54"/>
      <c r="I2125" s="53"/>
      <c r="J2125" s="53"/>
      <c r="K2125" s="53"/>
      <c r="L2125" s="53"/>
      <c r="M2125" s="53"/>
      <c r="N2125" s="53"/>
      <c r="O2125" s="52"/>
      <c r="P2125" s="52"/>
      <c r="Q2125" s="52"/>
      <c r="R2125" s="46" t="str">
        <f>IFERROR(__xludf.DUMMYFUNCTION("if(isblank($A2125),"""",REGEXREPLACE($A2125,   "",?(\d),?"",  ""$1""&amp;""-""&amp;$H2125))"),"")</f>
        <v/>
      </c>
      <c r="S2125" s="47" t="b">
        <f t="shared" si="2"/>
        <v>0</v>
      </c>
      <c r="T2125" s="47" t="str">
        <f>IFERROR(__xludf.DUMMYFUNCTION("iferror(split(A2125,"","",TRUE,TRUE),"""")"),"")</f>
        <v/>
      </c>
      <c r="U2125" s="47"/>
      <c r="V2125" s="47"/>
      <c r="W2125" s="47"/>
      <c r="X2125" s="46" t="str">
        <f>IFERROR(__xludf.DUMMYFUNCTION("if(T2125="""","""",if($S2125,""Not aligned w/ a specific learning goal."",T2125&amp;"": ""&amp;vlookup(to_text(T2125),'1.Learning-Goals'!$A$3:$B$100,2,FALSE)))"),"")</f>
        <v/>
      </c>
      <c r="Y2125" s="46" t="str">
        <f>IFERROR(__xludf.DUMMYFUNCTION("if(U2125="""","""",if($S2125,""Not aligned w/ a specific learning goal."",U2125&amp;"": ""&amp;vlookup(to_text(U2125),'1.Learning-Goals'!$A$3:$B$100,2,FALSE)))"),"")</f>
        <v/>
      </c>
      <c r="Z2125" s="46" t="str">
        <f>IFERROR(__xludf.DUMMYFUNCTION("if(V2125="""","""",if($S2125,""Not aligned w/ a specific learning goal."",V2125&amp;"": ""&amp;vlookup(to_text(V2125),'1.Learning-Goals'!$A$3:$B$100,2,FALSE)))"),"")</f>
        <v/>
      </c>
      <c r="AA2125" s="46" t="str">
        <f>IFERROR(__xludf.DUMMYFUNCTION("if(W2125="""","""",if($S2125,""Not aligned w/ a specific learning goal."",W2125&amp;"": ""&amp;vlookup(to_text(W2125),'1.Learning-Goals'!$A$3:$B$100,2,FALSE)))"),"")</f>
        <v/>
      </c>
      <c r="AB2125" s="48"/>
      <c r="AC2125" s="48"/>
      <c r="AD2125" s="48"/>
      <c r="AE2125" s="48"/>
      <c r="AF2125" s="48"/>
      <c r="AG2125" s="48"/>
      <c r="AH2125" s="48"/>
      <c r="AI2125" s="48"/>
    </row>
    <row r="2126" ht="15.75" customHeight="1">
      <c r="A2126" s="41"/>
      <c r="B2126" s="42" t="str">
        <f t="shared" si="1"/>
        <v/>
      </c>
      <c r="C2126" s="52"/>
      <c r="D2126" s="53"/>
      <c r="E2126" s="53"/>
      <c r="F2126" s="52"/>
      <c r="G2126" s="53"/>
      <c r="H2126" s="54"/>
      <c r="I2126" s="53"/>
      <c r="J2126" s="53"/>
      <c r="K2126" s="53"/>
      <c r="L2126" s="53"/>
      <c r="M2126" s="53"/>
      <c r="N2126" s="53"/>
      <c r="O2126" s="52"/>
      <c r="P2126" s="52"/>
      <c r="Q2126" s="52"/>
      <c r="R2126" s="46" t="str">
        <f>IFERROR(__xludf.DUMMYFUNCTION("if(isblank($A2126),"""",REGEXREPLACE($A2126,   "",?(\d),?"",  ""$1""&amp;""-""&amp;$H2126))"),"")</f>
        <v/>
      </c>
      <c r="S2126" s="47" t="b">
        <f t="shared" si="2"/>
        <v>0</v>
      </c>
      <c r="T2126" s="47" t="str">
        <f>IFERROR(__xludf.DUMMYFUNCTION("iferror(split(A2126,"","",TRUE,TRUE),"""")"),"")</f>
        <v/>
      </c>
      <c r="U2126" s="47"/>
      <c r="V2126" s="47"/>
      <c r="W2126" s="47"/>
      <c r="X2126" s="46" t="str">
        <f>IFERROR(__xludf.DUMMYFUNCTION("if(T2126="""","""",if($S2126,""Not aligned w/ a specific learning goal."",T2126&amp;"": ""&amp;vlookup(to_text(T2126),'1.Learning-Goals'!$A$3:$B$100,2,FALSE)))"),"")</f>
        <v/>
      </c>
      <c r="Y2126" s="46" t="str">
        <f>IFERROR(__xludf.DUMMYFUNCTION("if(U2126="""","""",if($S2126,""Not aligned w/ a specific learning goal."",U2126&amp;"": ""&amp;vlookup(to_text(U2126),'1.Learning-Goals'!$A$3:$B$100,2,FALSE)))"),"")</f>
        <v/>
      </c>
      <c r="Z2126" s="46" t="str">
        <f>IFERROR(__xludf.DUMMYFUNCTION("if(V2126="""","""",if($S2126,""Not aligned w/ a specific learning goal."",V2126&amp;"": ""&amp;vlookup(to_text(V2126),'1.Learning-Goals'!$A$3:$B$100,2,FALSE)))"),"")</f>
        <v/>
      </c>
      <c r="AA2126" s="46" t="str">
        <f>IFERROR(__xludf.DUMMYFUNCTION("if(W2126="""","""",if($S2126,""Not aligned w/ a specific learning goal."",W2126&amp;"": ""&amp;vlookup(to_text(W2126),'1.Learning-Goals'!$A$3:$B$100,2,FALSE)))"),"")</f>
        <v/>
      </c>
      <c r="AB2126" s="48"/>
      <c r="AC2126" s="48"/>
      <c r="AD2126" s="48"/>
      <c r="AE2126" s="48"/>
      <c r="AF2126" s="48"/>
      <c r="AG2126" s="48"/>
      <c r="AH2126" s="48"/>
      <c r="AI2126" s="48"/>
    </row>
    <row r="2127" ht="15.75" customHeight="1">
      <c r="A2127" s="41"/>
      <c r="B2127" s="42" t="str">
        <f t="shared" si="1"/>
        <v/>
      </c>
      <c r="C2127" s="52"/>
      <c r="D2127" s="53"/>
      <c r="E2127" s="53"/>
      <c r="F2127" s="52"/>
      <c r="G2127" s="53"/>
      <c r="H2127" s="54"/>
      <c r="I2127" s="53"/>
      <c r="J2127" s="53"/>
      <c r="K2127" s="53"/>
      <c r="L2127" s="53"/>
      <c r="M2127" s="53"/>
      <c r="N2127" s="53"/>
      <c r="O2127" s="52"/>
      <c r="P2127" s="52"/>
      <c r="Q2127" s="52"/>
      <c r="R2127" s="46" t="str">
        <f>IFERROR(__xludf.DUMMYFUNCTION("if(isblank($A2127),"""",REGEXREPLACE($A2127,   "",?(\d),?"",  ""$1""&amp;""-""&amp;$H2127))"),"")</f>
        <v/>
      </c>
      <c r="S2127" s="47" t="b">
        <f t="shared" si="2"/>
        <v>0</v>
      </c>
      <c r="T2127" s="47" t="str">
        <f>IFERROR(__xludf.DUMMYFUNCTION("iferror(split(A2127,"","",TRUE,TRUE),"""")"),"")</f>
        <v/>
      </c>
      <c r="U2127" s="47"/>
      <c r="V2127" s="47"/>
      <c r="W2127" s="47"/>
      <c r="X2127" s="46" t="str">
        <f>IFERROR(__xludf.DUMMYFUNCTION("if(T2127="""","""",if($S2127,""Not aligned w/ a specific learning goal."",T2127&amp;"": ""&amp;vlookup(to_text(T2127),'1.Learning-Goals'!$A$3:$B$100,2,FALSE)))"),"")</f>
        <v/>
      </c>
      <c r="Y2127" s="46" t="str">
        <f>IFERROR(__xludf.DUMMYFUNCTION("if(U2127="""","""",if($S2127,""Not aligned w/ a specific learning goal."",U2127&amp;"": ""&amp;vlookup(to_text(U2127),'1.Learning-Goals'!$A$3:$B$100,2,FALSE)))"),"")</f>
        <v/>
      </c>
      <c r="Z2127" s="46" t="str">
        <f>IFERROR(__xludf.DUMMYFUNCTION("if(V2127="""","""",if($S2127,""Not aligned w/ a specific learning goal."",V2127&amp;"": ""&amp;vlookup(to_text(V2127),'1.Learning-Goals'!$A$3:$B$100,2,FALSE)))"),"")</f>
        <v/>
      </c>
      <c r="AA2127" s="46" t="str">
        <f>IFERROR(__xludf.DUMMYFUNCTION("if(W2127="""","""",if($S2127,""Not aligned w/ a specific learning goal."",W2127&amp;"": ""&amp;vlookup(to_text(W2127),'1.Learning-Goals'!$A$3:$B$100,2,FALSE)))"),"")</f>
        <v/>
      </c>
      <c r="AB2127" s="48"/>
      <c r="AC2127" s="48"/>
      <c r="AD2127" s="48"/>
      <c r="AE2127" s="48"/>
      <c r="AF2127" s="48"/>
      <c r="AG2127" s="48"/>
      <c r="AH2127" s="48"/>
      <c r="AI2127" s="48"/>
    </row>
    <row r="2128" ht="15.75" customHeight="1">
      <c r="A2128" s="41"/>
      <c r="B2128" s="42" t="str">
        <f t="shared" si="1"/>
        <v/>
      </c>
      <c r="C2128" s="52"/>
      <c r="D2128" s="53"/>
      <c r="E2128" s="53"/>
      <c r="F2128" s="52"/>
      <c r="G2128" s="53"/>
      <c r="H2128" s="54"/>
      <c r="I2128" s="53"/>
      <c r="J2128" s="53"/>
      <c r="K2128" s="53"/>
      <c r="L2128" s="53"/>
      <c r="M2128" s="53"/>
      <c r="N2128" s="53"/>
      <c r="O2128" s="52"/>
      <c r="P2128" s="52"/>
      <c r="Q2128" s="52"/>
      <c r="R2128" s="46" t="str">
        <f>IFERROR(__xludf.DUMMYFUNCTION("if(isblank($A2128),"""",REGEXREPLACE($A2128,   "",?(\d),?"",  ""$1""&amp;""-""&amp;$H2128))"),"")</f>
        <v/>
      </c>
      <c r="S2128" s="47" t="b">
        <f t="shared" si="2"/>
        <v>0</v>
      </c>
      <c r="T2128" s="47" t="str">
        <f>IFERROR(__xludf.DUMMYFUNCTION("iferror(split(A2128,"","",TRUE,TRUE),"""")"),"")</f>
        <v/>
      </c>
      <c r="U2128" s="47"/>
      <c r="V2128" s="47"/>
      <c r="W2128" s="47"/>
      <c r="X2128" s="46" t="str">
        <f>IFERROR(__xludf.DUMMYFUNCTION("if(T2128="""","""",if($S2128,""Not aligned w/ a specific learning goal."",T2128&amp;"": ""&amp;vlookup(to_text(T2128),'1.Learning-Goals'!$A$3:$B$100,2,FALSE)))"),"")</f>
        <v/>
      </c>
      <c r="Y2128" s="46" t="str">
        <f>IFERROR(__xludf.DUMMYFUNCTION("if(U2128="""","""",if($S2128,""Not aligned w/ a specific learning goal."",U2128&amp;"": ""&amp;vlookup(to_text(U2128),'1.Learning-Goals'!$A$3:$B$100,2,FALSE)))"),"")</f>
        <v/>
      </c>
      <c r="Z2128" s="46" t="str">
        <f>IFERROR(__xludf.DUMMYFUNCTION("if(V2128="""","""",if($S2128,""Not aligned w/ a specific learning goal."",V2128&amp;"": ""&amp;vlookup(to_text(V2128),'1.Learning-Goals'!$A$3:$B$100,2,FALSE)))"),"")</f>
        <v/>
      </c>
      <c r="AA2128" s="46" t="str">
        <f>IFERROR(__xludf.DUMMYFUNCTION("if(W2128="""","""",if($S2128,""Not aligned w/ a specific learning goal."",W2128&amp;"": ""&amp;vlookup(to_text(W2128),'1.Learning-Goals'!$A$3:$B$100,2,FALSE)))"),"")</f>
        <v/>
      </c>
      <c r="AB2128" s="48"/>
      <c r="AC2128" s="48"/>
      <c r="AD2128" s="48"/>
      <c r="AE2128" s="48"/>
      <c r="AF2128" s="48"/>
      <c r="AG2128" s="48"/>
      <c r="AH2128" s="48"/>
      <c r="AI2128" s="48"/>
    </row>
    <row r="2129" ht="15.75" customHeight="1">
      <c r="A2129" s="41"/>
      <c r="B2129" s="42" t="str">
        <f t="shared" si="1"/>
        <v/>
      </c>
      <c r="C2129" s="52"/>
      <c r="D2129" s="53"/>
      <c r="E2129" s="53"/>
      <c r="F2129" s="52"/>
      <c r="G2129" s="53"/>
      <c r="H2129" s="54"/>
      <c r="I2129" s="53"/>
      <c r="J2129" s="53"/>
      <c r="K2129" s="53"/>
      <c r="L2129" s="53"/>
      <c r="M2129" s="53"/>
      <c r="N2129" s="53"/>
      <c r="O2129" s="52"/>
      <c r="P2129" s="52"/>
      <c r="Q2129" s="52"/>
      <c r="R2129" s="46" t="str">
        <f>IFERROR(__xludf.DUMMYFUNCTION("if(isblank($A2129),"""",REGEXREPLACE($A2129,   "",?(\d),?"",  ""$1""&amp;""-""&amp;$H2129))"),"")</f>
        <v/>
      </c>
      <c r="S2129" s="47" t="b">
        <f t="shared" si="2"/>
        <v>0</v>
      </c>
      <c r="T2129" s="47" t="str">
        <f>IFERROR(__xludf.DUMMYFUNCTION("iferror(split(A2129,"","",TRUE,TRUE),"""")"),"")</f>
        <v/>
      </c>
      <c r="U2129" s="47"/>
      <c r="V2129" s="47"/>
      <c r="W2129" s="47"/>
      <c r="X2129" s="46" t="str">
        <f>IFERROR(__xludf.DUMMYFUNCTION("if(T2129="""","""",if($S2129,""Not aligned w/ a specific learning goal."",T2129&amp;"": ""&amp;vlookup(to_text(T2129),'1.Learning-Goals'!$A$3:$B$100,2,FALSE)))"),"")</f>
        <v/>
      </c>
      <c r="Y2129" s="46" t="str">
        <f>IFERROR(__xludf.DUMMYFUNCTION("if(U2129="""","""",if($S2129,""Not aligned w/ a specific learning goal."",U2129&amp;"": ""&amp;vlookup(to_text(U2129),'1.Learning-Goals'!$A$3:$B$100,2,FALSE)))"),"")</f>
        <v/>
      </c>
      <c r="Z2129" s="46" t="str">
        <f>IFERROR(__xludf.DUMMYFUNCTION("if(V2129="""","""",if($S2129,""Not aligned w/ a specific learning goal."",V2129&amp;"": ""&amp;vlookup(to_text(V2129),'1.Learning-Goals'!$A$3:$B$100,2,FALSE)))"),"")</f>
        <v/>
      </c>
      <c r="AA2129" s="46" t="str">
        <f>IFERROR(__xludf.DUMMYFUNCTION("if(W2129="""","""",if($S2129,""Not aligned w/ a specific learning goal."",W2129&amp;"": ""&amp;vlookup(to_text(W2129),'1.Learning-Goals'!$A$3:$B$100,2,FALSE)))"),"")</f>
        <v/>
      </c>
      <c r="AB2129" s="48"/>
      <c r="AC2129" s="48"/>
      <c r="AD2129" s="48"/>
      <c r="AE2129" s="48"/>
      <c r="AF2129" s="48"/>
      <c r="AG2129" s="48"/>
      <c r="AH2129" s="48"/>
      <c r="AI2129" s="48"/>
    </row>
    <row r="2130" ht="15.75" customHeight="1">
      <c r="A2130" s="41"/>
      <c r="B2130" s="42" t="str">
        <f t="shared" si="1"/>
        <v/>
      </c>
      <c r="C2130" s="52"/>
      <c r="D2130" s="53"/>
      <c r="E2130" s="53"/>
      <c r="F2130" s="52"/>
      <c r="G2130" s="53"/>
      <c r="H2130" s="54"/>
      <c r="I2130" s="53"/>
      <c r="J2130" s="53"/>
      <c r="K2130" s="53"/>
      <c r="L2130" s="53"/>
      <c r="M2130" s="53"/>
      <c r="N2130" s="53"/>
      <c r="O2130" s="52"/>
      <c r="P2130" s="52"/>
      <c r="Q2130" s="52"/>
      <c r="R2130" s="46" t="str">
        <f>IFERROR(__xludf.DUMMYFUNCTION("if(isblank($A2130),"""",REGEXREPLACE($A2130,   "",?(\d),?"",  ""$1""&amp;""-""&amp;$H2130))"),"")</f>
        <v/>
      </c>
      <c r="S2130" s="47" t="b">
        <f t="shared" si="2"/>
        <v>0</v>
      </c>
      <c r="T2130" s="47" t="str">
        <f>IFERROR(__xludf.DUMMYFUNCTION("iferror(split(A2130,"","",TRUE,TRUE),"""")"),"")</f>
        <v/>
      </c>
      <c r="U2130" s="47"/>
      <c r="V2130" s="47"/>
      <c r="W2130" s="47"/>
      <c r="X2130" s="46" t="str">
        <f>IFERROR(__xludf.DUMMYFUNCTION("if(T2130="""","""",if($S2130,""Not aligned w/ a specific learning goal."",T2130&amp;"": ""&amp;vlookup(to_text(T2130),'1.Learning-Goals'!$A$3:$B$100,2,FALSE)))"),"")</f>
        <v/>
      </c>
      <c r="Y2130" s="46" t="str">
        <f>IFERROR(__xludf.DUMMYFUNCTION("if(U2130="""","""",if($S2130,""Not aligned w/ a specific learning goal."",U2130&amp;"": ""&amp;vlookup(to_text(U2130),'1.Learning-Goals'!$A$3:$B$100,2,FALSE)))"),"")</f>
        <v/>
      </c>
      <c r="Z2130" s="46" t="str">
        <f>IFERROR(__xludf.DUMMYFUNCTION("if(V2130="""","""",if($S2130,""Not aligned w/ a specific learning goal."",V2130&amp;"": ""&amp;vlookup(to_text(V2130),'1.Learning-Goals'!$A$3:$B$100,2,FALSE)))"),"")</f>
        <v/>
      </c>
      <c r="AA2130" s="46" t="str">
        <f>IFERROR(__xludf.DUMMYFUNCTION("if(W2130="""","""",if($S2130,""Not aligned w/ a specific learning goal."",W2130&amp;"": ""&amp;vlookup(to_text(W2130),'1.Learning-Goals'!$A$3:$B$100,2,FALSE)))"),"")</f>
        <v/>
      </c>
      <c r="AB2130" s="48"/>
      <c r="AC2130" s="48"/>
      <c r="AD2130" s="48"/>
      <c r="AE2130" s="48"/>
      <c r="AF2130" s="48"/>
      <c r="AG2130" s="48"/>
      <c r="AH2130" s="48"/>
      <c r="AI2130" s="48"/>
    </row>
    <row r="2131" ht="15.75" customHeight="1">
      <c r="A2131" s="41"/>
      <c r="B2131" s="42" t="str">
        <f t="shared" si="1"/>
        <v/>
      </c>
      <c r="C2131" s="52"/>
      <c r="D2131" s="53"/>
      <c r="E2131" s="53"/>
      <c r="F2131" s="52"/>
      <c r="G2131" s="53"/>
      <c r="H2131" s="54"/>
      <c r="I2131" s="53"/>
      <c r="J2131" s="53"/>
      <c r="K2131" s="53"/>
      <c r="L2131" s="53"/>
      <c r="M2131" s="53"/>
      <c r="N2131" s="53"/>
      <c r="O2131" s="52"/>
      <c r="P2131" s="52"/>
      <c r="Q2131" s="52"/>
      <c r="R2131" s="46" t="str">
        <f>IFERROR(__xludf.DUMMYFUNCTION("if(isblank($A2131),"""",REGEXREPLACE($A2131,   "",?(\d),?"",  ""$1""&amp;""-""&amp;$H2131))"),"")</f>
        <v/>
      </c>
      <c r="S2131" s="47" t="b">
        <f t="shared" si="2"/>
        <v>0</v>
      </c>
      <c r="T2131" s="47" t="str">
        <f>IFERROR(__xludf.DUMMYFUNCTION("iferror(split(A2131,"","",TRUE,TRUE),"""")"),"")</f>
        <v/>
      </c>
      <c r="U2131" s="47"/>
      <c r="V2131" s="47"/>
      <c r="W2131" s="47"/>
      <c r="X2131" s="46" t="str">
        <f>IFERROR(__xludf.DUMMYFUNCTION("if(T2131="""","""",if($S2131,""Not aligned w/ a specific learning goal."",T2131&amp;"": ""&amp;vlookup(to_text(T2131),'1.Learning-Goals'!$A$3:$B$100,2,FALSE)))"),"")</f>
        <v/>
      </c>
      <c r="Y2131" s="46" t="str">
        <f>IFERROR(__xludf.DUMMYFUNCTION("if(U2131="""","""",if($S2131,""Not aligned w/ a specific learning goal."",U2131&amp;"": ""&amp;vlookup(to_text(U2131),'1.Learning-Goals'!$A$3:$B$100,2,FALSE)))"),"")</f>
        <v/>
      </c>
      <c r="Z2131" s="46" t="str">
        <f>IFERROR(__xludf.DUMMYFUNCTION("if(V2131="""","""",if($S2131,""Not aligned w/ a specific learning goal."",V2131&amp;"": ""&amp;vlookup(to_text(V2131),'1.Learning-Goals'!$A$3:$B$100,2,FALSE)))"),"")</f>
        <v/>
      </c>
      <c r="AA2131" s="46" t="str">
        <f>IFERROR(__xludf.DUMMYFUNCTION("if(W2131="""","""",if($S2131,""Not aligned w/ a specific learning goal."",W2131&amp;"": ""&amp;vlookup(to_text(W2131),'1.Learning-Goals'!$A$3:$B$100,2,FALSE)))"),"")</f>
        <v/>
      </c>
      <c r="AB2131" s="48"/>
      <c r="AC2131" s="48"/>
      <c r="AD2131" s="48"/>
      <c r="AE2131" s="48"/>
      <c r="AF2131" s="48"/>
      <c r="AG2131" s="48"/>
      <c r="AH2131" s="48"/>
      <c r="AI2131" s="48"/>
    </row>
    <row r="2132" ht="15.75" customHeight="1">
      <c r="A2132" s="41"/>
      <c r="B2132" s="42" t="str">
        <f t="shared" si="1"/>
        <v/>
      </c>
      <c r="C2132" s="52"/>
      <c r="D2132" s="53"/>
      <c r="E2132" s="53"/>
      <c r="F2132" s="52"/>
      <c r="G2132" s="53"/>
      <c r="H2132" s="54"/>
      <c r="I2132" s="53"/>
      <c r="J2132" s="53"/>
      <c r="K2132" s="53"/>
      <c r="L2132" s="53"/>
      <c r="M2132" s="53"/>
      <c r="N2132" s="53"/>
      <c r="O2132" s="52"/>
      <c r="P2132" s="52"/>
      <c r="Q2132" s="52"/>
      <c r="R2132" s="46" t="str">
        <f>IFERROR(__xludf.DUMMYFUNCTION("if(isblank($A2132),"""",REGEXREPLACE($A2132,   "",?(\d),?"",  ""$1""&amp;""-""&amp;$H2132))"),"")</f>
        <v/>
      </c>
      <c r="S2132" s="47" t="b">
        <f t="shared" si="2"/>
        <v>0</v>
      </c>
      <c r="T2132" s="47" t="str">
        <f>IFERROR(__xludf.DUMMYFUNCTION("iferror(split(A2132,"","",TRUE,TRUE),"""")"),"")</f>
        <v/>
      </c>
      <c r="U2132" s="47"/>
      <c r="V2132" s="47"/>
      <c r="W2132" s="47"/>
      <c r="X2132" s="46" t="str">
        <f>IFERROR(__xludf.DUMMYFUNCTION("if(T2132="""","""",if($S2132,""Not aligned w/ a specific learning goal."",T2132&amp;"": ""&amp;vlookup(to_text(T2132),'1.Learning-Goals'!$A$3:$B$100,2,FALSE)))"),"")</f>
        <v/>
      </c>
      <c r="Y2132" s="46" t="str">
        <f>IFERROR(__xludf.DUMMYFUNCTION("if(U2132="""","""",if($S2132,""Not aligned w/ a specific learning goal."",U2132&amp;"": ""&amp;vlookup(to_text(U2132),'1.Learning-Goals'!$A$3:$B$100,2,FALSE)))"),"")</f>
        <v/>
      </c>
      <c r="Z2132" s="46" t="str">
        <f>IFERROR(__xludf.DUMMYFUNCTION("if(V2132="""","""",if($S2132,""Not aligned w/ a specific learning goal."",V2132&amp;"": ""&amp;vlookup(to_text(V2132),'1.Learning-Goals'!$A$3:$B$100,2,FALSE)))"),"")</f>
        <v/>
      </c>
      <c r="AA2132" s="46" t="str">
        <f>IFERROR(__xludf.DUMMYFUNCTION("if(W2132="""","""",if($S2132,""Not aligned w/ a specific learning goal."",W2132&amp;"": ""&amp;vlookup(to_text(W2132),'1.Learning-Goals'!$A$3:$B$100,2,FALSE)))"),"")</f>
        <v/>
      </c>
      <c r="AB2132" s="48"/>
      <c r="AC2132" s="48"/>
      <c r="AD2132" s="48"/>
      <c r="AE2132" s="48"/>
      <c r="AF2132" s="48"/>
      <c r="AG2132" s="48"/>
      <c r="AH2132" s="48"/>
      <c r="AI2132" s="48"/>
    </row>
    <row r="2133" ht="15.75" customHeight="1">
      <c r="A2133" s="41"/>
      <c r="B2133" s="42" t="str">
        <f t="shared" si="1"/>
        <v/>
      </c>
      <c r="C2133" s="52"/>
      <c r="D2133" s="53"/>
      <c r="E2133" s="53"/>
      <c r="F2133" s="52"/>
      <c r="G2133" s="53"/>
      <c r="H2133" s="54"/>
      <c r="I2133" s="53"/>
      <c r="J2133" s="53"/>
      <c r="K2133" s="53"/>
      <c r="L2133" s="53"/>
      <c r="M2133" s="53"/>
      <c r="N2133" s="53"/>
      <c r="O2133" s="52"/>
      <c r="P2133" s="52"/>
      <c r="Q2133" s="52"/>
      <c r="R2133" s="46" t="str">
        <f>IFERROR(__xludf.DUMMYFUNCTION("if(isblank($A2133),"""",REGEXREPLACE($A2133,   "",?(\d),?"",  ""$1""&amp;""-""&amp;$H2133))"),"")</f>
        <v/>
      </c>
      <c r="S2133" s="47" t="b">
        <f t="shared" si="2"/>
        <v>0</v>
      </c>
      <c r="T2133" s="47" t="str">
        <f>IFERROR(__xludf.DUMMYFUNCTION("iferror(split(A2133,"","",TRUE,TRUE),"""")"),"")</f>
        <v/>
      </c>
      <c r="U2133" s="47"/>
      <c r="V2133" s="47"/>
      <c r="W2133" s="47"/>
      <c r="X2133" s="46" t="str">
        <f>IFERROR(__xludf.DUMMYFUNCTION("if(T2133="""","""",if($S2133,""Not aligned w/ a specific learning goal."",T2133&amp;"": ""&amp;vlookup(to_text(T2133),'1.Learning-Goals'!$A$3:$B$100,2,FALSE)))"),"")</f>
        <v/>
      </c>
      <c r="Y2133" s="46" t="str">
        <f>IFERROR(__xludf.DUMMYFUNCTION("if(U2133="""","""",if($S2133,""Not aligned w/ a specific learning goal."",U2133&amp;"": ""&amp;vlookup(to_text(U2133),'1.Learning-Goals'!$A$3:$B$100,2,FALSE)))"),"")</f>
        <v/>
      </c>
      <c r="Z2133" s="46" t="str">
        <f>IFERROR(__xludf.DUMMYFUNCTION("if(V2133="""","""",if($S2133,""Not aligned w/ a specific learning goal."",V2133&amp;"": ""&amp;vlookup(to_text(V2133),'1.Learning-Goals'!$A$3:$B$100,2,FALSE)))"),"")</f>
        <v/>
      </c>
      <c r="AA2133" s="46" t="str">
        <f>IFERROR(__xludf.DUMMYFUNCTION("if(W2133="""","""",if($S2133,""Not aligned w/ a specific learning goal."",W2133&amp;"": ""&amp;vlookup(to_text(W2133),'1.Learning-Goals'!$A$3:$B$100,2,FALSE)))"),"")</f>
        <v/>
      </c>
      <c r="AB2133" s="48"/>
      <c r="AC2133" s="48"/>
      <c r="AD2133" s="48"/>
      <c r="AE2133" s="48"/>
      <c r="AF2133" s="48"/>
      <c r="AG2133" s="48"/>
      <c r="AH2133" s="48"/>
      <c r="AI2133" s="48"/>
    </row>
    <row r="2134" ht="15.75" customHeight="1">
      <c r="A2134" s="41"/>
      <c r="B2134" s="42" t="str">
        <f t="shared" si="1"/>
        <v/>
      </c>
      <c r="C2134" s="52"/>
      <c r="D2134" s="53"/>
      <c r="E2134" s="53"/>
      <c r="F2134" s="52"/>
      <c r="G2134" s="53"/>
      <c r="H2134" s="54"/>
      <c r="I2134" s="53"/>
      <c r="J2134" s="53"/>
      <c r="K2134" s="53"/>
      <c r="L2134" s="53"/>
      <c r="M2134" s="53"/>
      <c r="N2134" s="53"/>
      <c r="O2134" s="52"/>
      <c r="P2134" s="52"/>
      <c r="Q2134" s="52"/>
      <c r="R2134" s="46" t="str">
        <f>IFERROR(__xludf.DUMMYFUNCTION("if(isblank($A2134),"""",REGEXREPLACE($A2134,   "",?(\d),?"",  ""$1""&amp;""-""&amp;$H2134))"),"")</f>
        <v/>
      </c>
      <c r="S2134" s="47" t="b">
        <f t="shared" si="2"/>
        <v>0</v>
      </c>
      <c r="T2134" s="47" t="str">
        <f>IFERROR(__xludf.DUMMYFUNCTION("iferror(split(A2134,"","",TRUE,TRUE),"""")"),"")</f>
        <v/>
      </c>
      <c r="U2134" s="47"/>
      <c r="V2134" s="47"/>
      <c r="W2134" s="47"/>
      <c r="X2134" s="46" t="str">
        <f>IFERROR(__xludf.DUMMYFUNCTION("if(T2134="""","""",if($S2134,""Not aligned w/ a specific learning goal."",T2134&amp;"": ""&amp;vlookup(to_text(T2134),'1.Learning-Goals'!$A$3:$B$100,2,FALSE)))"),"")</f>
        <v/>
      </c>
      <c r="Y2134" s="46" t="str">
        <f>IFERROR(__xludf.DUMMYFUNCTION("if(U2134="""","""",if($S2134,""Not aligned w/ a specific learning goal."",U2134&amp;"": ""&amp;vlookup(to_text(U2134),'1.Learning-Goals'!$A$3:$B$100,2,FALSE)))"),"")</f>
        <v/>
      </c>
      <c r="Z2134" s="46" t="str">
        <f>IFERROR(__xludf.DUMMYFUNCTION("if(V2134="""","""",if($S2134,""Not aligned w/ a specific learning goal."",V2134&amp;"": ""&amp;vlookup(to_text(V2134),'1.Learning-Goals'!$A$3:$B$100,2,FALSE)))"),"")</f>
        <v/>
      </c>
      <c r="AA2134" s="46" t="str">
        <f>IFERROR(__xludf.DUMMYFUNCTION("if(W2134="""","""",if($S2134,""Not aligned w/ a specific learning goal."",W2134&amp;"": ""&amp;vlookup(to_text(W2134),'1.Learning-Goals'!$A$3:$B$100,2,FALSE)))"),"")</f>
        <v/>
      </c>
      <c r="AB2134" s="48"/>
      <c r="AC2134" s="48"/>
      <c r="AD2134" s="48"/>
      <c r="AE2134" s="48"/>
      <c r="AF2134" s="48"/>
      <c r="AG2134" s="48"/>
      <c r="AH2134" s="48"/>
      <c r="AI2134" s="48"/>
    </row>
    <row r="2135" ht="15.75" customHeight="1">
      <c r="A2135" s="41"/>
      <c r="B2135" s="42" t="str">
        <f t="shared" si="1"/>
        <v/>
      </c>
      <c r="C2135" s="52"/>
      <c r="D2135" s="53"/>
      <c r="E2135" s="53"/>
      <c r="F2135" s="52"/>
      <c r="G2135" s="53"/>
      <c r="H2135" s="54"/>
      <c r="I2135" s="53"/>
      <c r="J2135" s="53"/>
      <c r="K2135" s="53"/>
      <c r="L2135" s="53"/>
      <c r="M2135" s="53"/>
      <c r="N2135" s="53"/>
      <c r="O2135" s="52"/>
      <c r="P2135" s="52"/>
      <c r="Q2135" s="52"/>
      <c r="R2135" s="46" t="str">
        <f>IFERROR(__xludf.DUMMYFUNCTION("if(isblank($A2135),"""",REGEXREPLACE($A2135,   "",?(\d),?"",  ""$1""&amp;""-""&amp;$H2135))"),"")</f>
        <v/>
      </c>
      <c r="S2135" s="47" t="b">
        <f t="shared" si="2"/>
        <v>0</v>
      </c>
      <c r="T2135" s="47" t="str">
        <f>IFERROR(__xludf.DUMMYFUNCTION("iferror(split(A2135,"","",TRUE,TRUE),"""")"),"")</f>
        <v/>
      </c>
      <c r="U2135" s="47"/>
      <c r="V2135" s="47"/>
      <c r="W2135" s="47"/>
      <c r="X2135" s="46" t="str">
        <f>IFERROR(__xludf.DUMMYFUNCTION("if(T2135="""","""",if($S2135,""Not aligned w/ a specific learning goal."",T2135&amp;"": ""&amp;vlookup(to_text(T2135),'1.Learning-Goals'!$A$3:$B$100,2,FALSE)))"),"")</f>
        <v/>
      </c>
      <c r="Y2135" s="46" t="str">
        <f>IFERROR(__xludf.DUMMYFUNCTION("if(U2135="""","""",if($S2135,""Not aligned w/ a specific learning goal."",U2135&amp;"": ""&amp;vlookup(to_text(U2135),'1.Learning-Goals'!$A$3:$B$100,2,FALSE)))"),"")</f>
        <v/>
      </c>
      <c r="Z2135" s="46" t="str">
        <f>IFERROR(__xludf.DUMMYFUNCTION("if(V2135="""","""",if($S2135,""Not aligned w/ a specific learning goal."",V2135&amp;"": ""&amp;vlookup(to_text(V2135),'1.Learning-Goals'!$A$3:$B$100,2,FALSE)))"),"")</f>
        <v/>
      </c>
      <c r="AA2135" s="46" t="str">
        <f>IFERROR(__xludf.DUMMYFUNCTION("if(W2135="""","""",if($S2135,""Not aligned w/ a specific learning goal."",W2135&amp;"": ""&amp;vlookup(to_text(W2135),'1.Learning-Goals'!$A$3:$B$100,2,FALSE)))"),"")</f>
        <v/>
      </c>
      <c r="AB2135" s="48"/>
      <c r="AC2135" s="48"/>
      <c r="AD2135" s="48"/>
      <c r="AE2135" s="48"/>
      <c r="AF2135" s="48"/>
      <c r="AG2135" s="48"/>
      <c r="AH2135" s="48"/>
      <c r="AI2135" s="48"/>
    </row>
    <row r="2136" ht="15.75" customHeight="1">
      <c r="A2136" s="41"/>
      <c r="B2136" s="42" t="str">
        <f t="shared" si="1"/>
        <v/>
      </c>
      <c r="C2136" s="52"/>
      <c r="D2136" s="53"/>
      <c r="E2136" s="53"/>
      <c r="F2136" s="52"/>
      <c r="G2136" s="53"/>
      <c r="H2136" s="54"/>
      <c r="I2136" s="53"/>
      <c r="J2136" s="53"/>
      <c r="K2136" s="53"/>
      <c r="L2136" s="53"/>
      <c r="M2136" s="53"/>
      <c r="N2136" s="53"/>
      <c r="O2136" s="52"/>
      <c r="P2136" s="52"/>
      <c r="Q2136" s="52"/>
      <c r="R2136" s="46" t="str">
        <f>IFERROR(__xludf.DUMMYFUNCTION("if(isblank($A2136),"""",REGEXREPLACE($A2136,   "",?(\d),?"",  ""$1""&amp;""-""&amp;$H2136))"),"")</f>
        <v/>
      </c>
      <c r="S2136" s="47" t="b">
        <f t="shared" si="2"/>
        <v>0</v>
      </c>
      <c r="T2136" s="47" t="str">
        <f>IFERROR(__xludf.DUMMYFUNCTION("iferror(split(A2136,"","",TRUE,TRUE),"""")"),"")</f>
        <v/>
      </c>
      <c r="U2136" s="47"/>
      <c r="V2136" s="47"/>
      <c r="W2136" s="47"/>
      <c r="X2136" s="46" t="str">
        <f>IFERROR(__xludf.DUMMYFUNCTION("if(T2136="""","""",if($S2136,""Not aligned w/ a specific learning goal."",T2136&amp;"": ""&amp;vlookup(to_text(T2136),'1.Learning-Goals'!$A$3:$B$100,2,FALSE)))"),"")</f>
        <v/>
      </c>
      <c r="Y2136" s="46" t="str">
        <f>IFERROR(__xludf.DUMMYFUNCTION("if(U2136="""","""",if($S2136,""Not aligned w/ a specific learning goal."",U2136&amp;"": ""&amp;vlookup(to_text(U2136),'1.Learning-Goals'!$A$3:$B$100,2,FALSE)))"),"")</f>
        <v/>
      </c>
      <c r="Z2136" s="46" t="str">
        <f>IFERROR(__xludf.DUMMYFUNCTION("if(V2136="""","""",if($S2136,""Not aligned w/ a specific learning goal."",V2136&amp;"": ""&amp;vlookup(to_text(V2136),'1.Learning-Goals'!$A$3:$B$100,2,FALSE)))"),"")</f>
        <v/>
      </c>
      <c r="AA2136" s="46" t="str">
        <f>IFERROR(__xludf.DUMMYFUNCTION("if(W2136="""","""",if($S2136,""Not aligned w/ a specific learning goal."",W2136&amp;"": ""&amp;vlookup(to_text(W2136),'1.Learning-Goals'!$A$3:$B$100,2,FALSE)))"),"")</f>
        <v/>
      </c>
      <c r="AB2136" s="48"/>
      <c r="AC2136" s="48"/>
      <c r="AD2136" s="48"/>
      <c r="AE2136" s="48"/>
      <c r="AF2136" s="48"/>
      <c r="AG2136" s="48"/>
      <c r="AH2136" s="48"/>
      <c r="AI2136" s="48"/>
    </row>
    <row r="2137" ht="15.75" customHeight="1">
      <c r="A2137" s="41"/>
      <c r="B2137" s="42" t="str">
        <f t="shared" si="1"/>
        <v/>
      </c>
      <c r="C2137" s="52"/>
      <c r="D2137" s="53"/>
      <c r="E2137" s="53"/>
      <c r="F2137" s="52"/>
      <c r="G2137" s="53"/>
      <c r="H2137" s="54"/>
      <c r="I2137" s="53"/>
      <c r="J2137" s="53"/>
      <c r="K2137" s="53"/>
      <c r="L2137" s="53"/>
      <c r="M2137" s="53"/>
      <c r="N2137" s="53"/>
      <c r="O2137" s="52"/>
      <c r="P2137" s="52"/>
      <c r="Q2137" s="52"/>
      <c r="R2137" s="46" t="str">
        <f>IFERROR(__xludf.DUMMYFUNCTION("if(isblank($A2137),"""",REGEXREPLACE($A2137,   "",?(\d),?"",  ""$1""&amp;""-""&amp;$H2137))"),"")</f>
        <v/>
      </c>
      <c r="S2137" s="47" t="b">
        <f t="shared" si="2"/>
        <v>0</v>
      </c>
      <c r="T2137" s="47" t="str">
        <f>IFERROR(__xludf.DUMMYFUNCTION("iferror(split(A2137,"","",TRUE,TRUE),"""")"),"")</f>
        <v/>
      </c>
      <c r="U2137" s="47"/>
      <c r="V2137" s="47"/>
      <c r="W2137" s="47"/>
      <c r="X2137" s="46" t="str">
        <f>IFERROR(__xludf.DUMMYFUNCTION("if(T2137="""","""",if($S2137,""Not aligned w/ a specific learning goal."",T2137&amp;"": ""&amp;vlookup(to_text(T2137),'1.Learning-Goals'!$A$3:$B$100,2,FALSE)))"),"")</f>
        <v/>
      </c>
      <c r="Y2137" s="46" t="str">
        <f>IFERROR(__xludf.DUMMYFUNCTION("if(U2137="""","""",if($S2137,""Not aligned w/ a specific learning goal."",U2137&amp;"": ""&amp;vlookup(to_text(U2137),'1.Learning-Goals'!$A$3:$B$100,2,FALSE)))"),"")</f>
        <v/>
      </c>
      <c r="Z2137" s="46" t="str">
        <f>IFERROR(__xludf.DUMMYFUNCTION("if(V2137="""","""",if($S2137,""Not aligned w/ a specific learning goal."",V2137&amp;"": ""&amp;vlookup(to_text(V2137),'1.Learning-Goals'!$A$3:$B$100,2,FALSE)))"),"")</f>
        <v/>
      </c>
      <c r="AA2137" s="46" t="str">
        <f>IFERROR(__xludf.DUMMYFUNCTION("if(W2137="""","""",if($S2137,""Not aligned w/ a specific learning goal."",W2137&amp;"": ""&amp;vlookup(to_text(W2137),'1.Learning-Goals'!$A$3:$B$100,2,FALSE)))"),"")</f>
        <v/>
      </c>
      <c r="AB2137" s="48"/>
      <c r="AC2137" s="48"/>
      <c r="AD2137" s="48"/>
      <c r="AE2137" s="48"/>
      <c r="AF2137" s="48"/>
      <c r="AG2137" s="48"/>
      <c r="AH2137" s="48"/>
      <c r="AI2137" s="48"/>
    </row>
    <row r="2138" ht="15.75" customHeight="1">
      <c r="A2138" s="41"/>
      <c r="B2138" s="42" t="str">
        <f t="shared" si="1"/>
        <v/>
      </c>
      <c r="C2138" s="52"/>
      <c r="D2138" s="53"/>
      <c r="E2138" s="53"/>
      <c r="F2138" s="52"/>
      <c r="G2138" s="53"/>
      <c r="H2138" s="54"/>
      <c r="I2138" s="53"/>
      <c r="J2138" s="53"/>
      <c r="K2138" s="53"/>
      <c r="L2138" s="53"/>
      <c r="M2138" s="53"/>
      <c r="N2138" s="53"/>
      <c r="O2138" s="52"/>
      <c r="P2138" s="52"/>
      <c r="Q2138" s="52"/>
      <c r="R2138" s="46" t="str">
        <f>IFERROR(__xludf.DUMMYFUNCTION("if(isblank($A2138),"""",REGEXREPLACE($A2138,   "",?(\d),?"",  ""$1""&amp;""-""&amp;$H2138))"),"")</f>
        <v/>
      </c>
      <c r="S2138" s="47" t="b">
        <f t="shared" si="2"/>
        <v>0</v>
      </c>
      <c r="T2138" s="47" t="str">
        <f>IFERROR(__xludf.DUMMYFUNCTION("iferror(split(A2138,"","",TRUE,TRUE),"""")"),"")</f>
        <v/>
      </c>
      <c r="U2138" s="47"/>
      <c r="V2138" s="47"/>
      <c r="W2138" s="47"/>
      <c r="X2138" s="46" t="str">
        <f>IFERROR(__xludf.DUMMYFUNCTION("if(T2138="""","""",if($S2138,""Not aligned w/ a specific learning goal."",T2138&amp;"": ""&amp;vlookup(to_text(T2138),'1.Learning-Goals'!$A$3:$B$100,2,FALSE)))"),"")</f>
        <v/>
      </c>
      <c r="Y2138" s="46" t="str">
        <f>IFERROR(__xludf.DUMMYFUNCTION("if(U2138="""","""",if($S2138,""Not aligned w/ a specific learning goal."",U2138&amp;"": ""&amp;vlookup(to_text(U2138),'1.Learning-Goals'!$A$3:$B$100,2,FALSE)))"),"")</f>
        <v/>
      </c>
      <c r="Z2138" s="46" t="str">
        <f>IFERROR(__xludf.DUMMYFUNCTION("if(V2138="""","""",if($S2138,""Not aligned w/ a specific learning goal."",V2138&amp;"": ""&amp;vlookup(to_text(V2138),'1.Learning-Goals'!$A$3:$B$100,2,FALSE)))"),"")</f>
        <v/>
      </c>
      <c r="AA2138" s="46" t="str">
        <f>IFERROR(__xludf.DUMMYFUNCTION("if(W2138="""","""",if($S2138,""Not aligned w/ a specific learning goal."",W2138&amp;"": ""&amp;vlookup(to_text(W2138),'1.Learning-Goals'!$A$3:$B$100,2,FALSE)))"),"")</f>
        <v/>
      </c>
      <c r="AB2138" s="48"/>
      <c r="AC2138" s="48"/>
      <c r="AD2138" s="48"/>
      <c r="AE2138" s="48"/>
      <c r="AF2138" s="48"/>
      <c r="AG2138" s="48"/>
      <c r="AH2138" s="48"/>
      <c r="AI2138" s="48"/>
    </row>
    <row r="2139" ht="15.75" customHeight="1">
      <c r="A2139" s="41"/>
      <c r="B2139" s="42" t="str">
        <f t="shared" si="1"/>
        <v/>
      </c>
      <c r="C2139" s="52"/>
      <c r="D2139" s="53"/>
      <c r="E2139" s="53"/>
      <c r="F2139" s="52"/>
      <c r="G2139" s="53"/>
      <c r="H2139" s="54"/>
      <c r="I2139" s="53"/>
      <c r="J2139" s="53"/>
      <c r="K2139" s="53"/>
      <c r="L2139" s="53"/>
      <c r="M2139" s="53"/>
      <c r="N2139" s="53"/>
      <c r="O2139" s="52"/>
      <c r="P2139" s="52"/>
      <c r="Q2139" s="52"/>
      <c r="R2139" s="46" t="str">
        <f>IFERROR(__xludf.DUMMYFUNCTION("if(isblank($A2139),"""",REGEXREPLACE($A2139,   "",?(\d),?"",  ""$1""&amp;""-""&amp;$H2139))"),"")</f>
        <v/>
      </c>
      <c r="S2139" s="47" t="b">
        <f t="shared" si="2"/>
        <v>0</v>
      </c>
      <c r="T2139" s="47" t="str">
        <f>IFERROR(__xludf.DUMMYFUNCTION("iferror(split(A2139,"","",TRUE,TRUE),"""")"),"")</f>
        <v/>
      </c>
      <c r="U2139" s="47"/>
      <c r="V2139" s="47"/>
      <c r="W2139" s="47"/>
      <c r="X2139" s="46" t="str">
        <f>IFERROR(__xludf.DUMMYFUNCTION("if(T2139="""","""",if($S2139,""Not aligned w/ a specific learning goal."",T2139&amp;"": ""&amp;vlookup(to_text(T2139),'1.Learning-Goals'!$A$3:$B$100,2,FALSE)))"),"")</f>
        <v/>
      </c>
      <c r="Y2139" s="46" t="str">
        <f>IFERROR(__xludf.DUMMYFUNCTION("if(U2139="""","""",if($S2139,""Not aligned w/ a specific learning goal."",U2139&amp;"": ""&amp;vlookup(to_text(U2139),'1.Learning-Goals'!$A$3:$B$100,2,FALSE)))"),"")</f>
        <v/>
      </c>
      <c r="Z2139" s="46" t="str">
        <f>IFERROR(__xludf.DUMMYFUNCTION("if(V2139="""","""",if($S2139,""Not aligned w/ a specific learning goal."",V2139&amp;"": ""&amp;vlookup(to_text(V2139),'1.Learning-Goals'!$A$3:$B$100,2,FALSE)))"),"")</f>
        <v/>
      </c>
      <c r="AA2139" s="46" t="str">
        <f>IFERROR(__xludf.DUMMYFUNCTION("if(W2139="""","""",if($S2139,""Not aligned w/ a specific learning goal."",W2139&amp;"": ""&amp;vlookup(to_text(W2139),'1.Learning-Goals'!$A$3:$B$100,2,FALSE)))"),"")</f>
        <v/>
      </c>
      <c r="AB2139" s="48"/>
      <c r="AC2139" s="48"/>
      <c r="AD2139" s="48"/>
      <c r="AE2139" s="48"/>
      <c r="AF2139" s="48"/>
      <c r="AG2139" s="48"/>
      <c r="AH2139" s="48"/>
      <c r="AI2139" s="48"/>
    </row>
    <row r="2140" ht="15.75" customHeight="1">
      <c r="A2140" s="41"/>
      <c r="B2140" s="42" t="str">
        <f t="shared" si="1"/>
        <v/>
      </c>
      <c r="C2140" s="52"/>
      <c r="D2140" s="53"/>
      <c r="E2140" s="53"/>
      <c r="F2140" s="52"/>
      <c r="G2140" s="53"/>
      <c r="H2140" s="54"/>
      <c r="I2140" s="53"/>
      <c r="J2140" s="53"/>
      <c r="K2140" s="53"/>
      <c r="L2140" s="53"/>
      <c r="M2140" s="53"/>
      <c r="N2140" s="53"/>
      <c r="O2140" s="52"/>
      <c r="P2140" s="52"/>
      <c r="Q2140" s="52"/>
      <c r="R2140" s="46" t="str">
        <f>IFERROR(__xludf.DUMMYFUNCTION("if(isblank($A2140),"""",REGEXREPLACE($A2140,   "",?(\d),?"",  ""$1""&amp;""-""&amp;$H2140))"),"")</f>
        <v/>
      </c>
      <c r="S2140" s="47" t="b">
        <f t="shared" si="2"/>
        <v>0</v>
      </c>
      <c r="T2140" s="47" t="str">
        <f>IFERROR(__xludf.DUMMYFUNCTION("iferror(split(A2140,"","",TRUE,TRUE),"""")"),"")</f>
        <v/>
      </c>
      <c r="U2140" s="47"/>
      <c r="V2140" s="47"/>
      <c r="W2140" s="47"/>
      <c r="X2140" s="46" t="str">
        <f>IFERROR(__xludf.DUMMYFUNCTION("if(T2140="""","""",if($S2140,""Not aligned w/ a specific learning goal."",T2140&amp;"": ""&amp;vlookup(to_text(T2140),'1.Learning-Goals'!$A$3:$B$100,2,FALSE)))"),"")</f>
        <v/>
      </c>
      <c r="Y2140" s="46" t="str">
        <f>IFERROR(__xludf.DUMMYFUNCTION("if(U2140="""","""",if($S2140,""Not aligned w/ a specific learning goal."",U2140&amp;"": ""&amp;vlookup(to_text(U2140),'1.Learning-Goals'!$A$3:$B$100,2,FALSE)))"),"")</f>
        <v/>
      </c>
      <c r="Z2140" s="46" t="str">
        <f>IFERROR(__xludf.DUMMYFUNCTION("if(V2140="""","""",if($S2140,""Not aligned w/ a specific learning goal."",V2140&amp;"": ""&amp;vlookup(to_text(V2140),'1.Learning-Goals'!$A$3:$B$100,2,FALSE)))"),"")</f>
        <v/>
      </c>
      <c r="AA2140" s="46" t="str">
        <f>IFERROR(__xludf.DUMMYFUNCTION("if(W2140="""","""",if($S2140,""Not aligned w/ a specific learning goal."",W2140&amp;"": ""&amp;vlookup(to_text(W2140),'1.Learning-Goals'!$A$3:$B$100,2,FALSE)))"),"")</f>
        <v/>
      </c>
      <c r="AB2140" s="48"/>
      <c r="AC2140" s="48"/>
      <c r="AD2140" s="48"/>
      <c r="AE2140" s="48"/>
      <c r="AF2140" s="48"/>
      <c r="AG2140" s="48"/>
      <c r="AH2140" s="48"/>
      <c r="AI2140" s="48"/>
    </row>
    <row r="2141" ht="15.75" customHeight="1">
      <c r="A2141" s="41"/>
      <c r="B2141" s="42" t="str">
        <f t="shared" si="1"/>
        <v/>
      </c>
      <c r="C2141" s="52"/>
      <c r="D2141" s="53"/>
      <c r="E2141" s="53"/>
      <c r="F2141" s="52"/>
      <c r="G2141" s="53"/>
      <c r="H2141" s="54"/>
      <c r="I2141" s="53"/>
      <c r="J2141" s="53"/>
      <c r="K2141" s="53"/>
      <c r="L2141" s="53"/>
      <c r="M2141" s="53"/>
      <c r="N2141" s="53"/>
      <c r="O2141" s="52"/>
      <c r="P2141" s="52"/>
      <c r="Q2141" s="52"/>
      <c r="R2141" s="46" t="str">
        <f>IFERROR(__xludf.DUMMYFUNCTION("if(isblank($A2141),"""",REGEXREPLACE($A2141,   "",?(\d),?"",  ""$1""&amp;""-""&amp;$H2141))"),"")</f>
        <v/>
      </c>
      <c r="S2141" s="47" t="b">
        <f t="shared" si="2"/>
        <v>0</v>
      </c>
      <c r="T2141" s="47" t="str">
        <f>IFERROR(__xludf.DUMMYFUNCTION("iferror(split(A2141,"","",TRUE,TRUE),"""")"),"")</f>
        <v/>
      </c>
      <c r="U2141" s="47"/>
      <c r="V2141" s="47"/>
      <c r="W2141" s="47"/>
      <c r="X2141" s="46" t="str">
        <f>IFERROR(__xludf.DUMMYFUNCTION("if(T2141="""","""",if($S2141,""Not aligned w/ a specific learning goal."",T2141&amp;"": ""&amp;vlookup(to_text(T2141),'1.Learning-Goals'!$A$3:$B$100,2,FALSE)))"),"")</f>
        <v/>
      </c>
      <c r="Y2141" s="46" t="str">
        <f>IFERROR(__xludf.DUMMYFUNCTION("if(U2141="""","""",if($S2141,""Not aligned w/ a specific learning goal."",U2141&amp;"": ""&amp;vlookup(to_text(U2141),'1.Learning-Goals'!$A$3:$B$100,2,FALSE)))"),"")</f>
        <v/>
      </c>
      <c r="Z2141" s="46" t="str">
        <f>IFERROR(__xludf.DUMMYFUNCTION("if(V2141="""","""",if($S2141,""Not aligned w/ a specific learning goal."",V2141&amp;"": ""&amp;vlookup(to_text(V2141),'1.Learning-Goals'!$A$3:$B$100,2,FALSE)))"),"")</f>
        <v/>
      </c>
      <c r="AA2141" s="46" t="str">
        <f>IFERROR(__xludf.DUMMYFUNCTION("if(W2141="""","""",if($S2141,""Not aligned w/ a specific learning goal."",W2141&amp;"": ""&amp;vlookup(to_text(W2141),'1.Learning-Goals'!$A$3:$B$100,2,FALSE)))"),"")</f>
        <v/>
      </c>
      <c r="AB2141" s="48"/>
      <c r="AC2141" s="48"/>
      <c r="AD2141" s="48"/>
      <c r="AE2141" s="48"/>
      <c r="AF2141" s="48"/>
      <c r="AG2141" s="48"/>
      <c r="AH2141" s="48"/>
      <c r="AI2141" s="48"/>
    </row>
    <row r="2142" ht="15.75" customHeight="1">
      <c r="A2142" s="41"/>
      <c r="B2142" s="42" t="str">
        <f t="shared" si="1"/>
        <v/>
      </c>
      <c r="C2142" s="52"/>
      <c r="D2142" s="53"/>
      <c r="E2142" s="53"/>
      <c r="F2142" s="52"/>
      <c r="G2142" s="53"/>
      <c r="H2142" s="54"/>
      <c r="I2142" s="53"/>
      <c r="J2142" s="53"/>
      <c r="K2142" s="53"/>
      <c r="L2142" s="53"/>
      <c r="M2142" s="53"/>
      <c r="N2142" s="53"/>
      <c r="O2142" s="52"/>
      <c r="P2142" s="52"/>
      <c r="Q2142" s="52"/>
      <c r="R2142" s="46" t="str">
        <f>IFERROR(__xludf.DUMMYFUNCTION("if(isblank($A2142),"""",REGEXREPLACE($A2142,   "",?(\d),?"",  ""$1""&amp;""-""&amp;$H2142))"),"")</f>
        <v/>
      </c>
      <c r="S2142" s="47" t="b">
        <f t="shared" si="2"/>
        <v>0</v>
      </c>
      <c r="T2142" s="47" t="str">
        <f>IFERROR(__xludf.DUMMYFUNCTION("iferror(split(A2142,"","",TRUE,TRUE),"""")"),"")</f>
        <v/>
      </c>
      <c r="U2142" s="47"/>
      <c r="V2142" s="47"/>
      <c r="W2142" s="47"/>
      <c r="X2142" s="46" t="str">
        <f>IFERROR(__xludf.DUMMYFUNCTION("if(T2142="""","""",if($S2142,""Not aligned w/ a specific learning goal."",T2142&amp;"": ""&amp;vlookup(to_text(T2142),'1.Learning-Goals'!$A$3:$B$100,2,FALSE)))"),"")</f>
        <v/>
      </c>
      <c r="Y2142" s="46" t="str">
        <f>IFERROR(__xludf.DUMMYFUNCTION("if(U2142="""","""",if($S2142,""Not aligned w/ a specific learning goal."",U2142&amp;"": ""&amp;vlookup(to_text(U2142),'1.Learning-Goals'!$A$3:$B$100,2,FALSE)))"),"")</f>
        <v/>
      </c>
      <c r="Z2142" s="46" t="str">
        <f>IFERROR(__xludf.DUMMYFUNCTION("if(V2142="""","""",if($S2142,""Not aligned w/ a specific learning goal."",V2142&amp;"": ""&amp;vlookup(to_text(V2142),'1.Learning-Goals'!$A$3:$B$100,2,FALSE)))"),"")</f>
        <v/>
      </c>
      <c r="AA2142" s="46" t="str">
        <f>IFERROR(__xludf.DUMMYFUNCTION("if(W2142="""","""",if($S2142,""Not aligned w/ a specific learning goal."",W2142&amp;"": ""&amp;vlookup(to_text(W2142),'1.Learning-Goals'!$A$3:$B$100,2,FALSE)))"),"")</f>
        <v/>
      </c>
      <c r="AB2142" s="48"/>
      <c r="AC2142" s="48"/>
      <c r="AD2142" s="48"/>
      <c r="AE2142" s="48"/>
      <c r="AF2142" s="48"/>
      <c r="AG2142" s="48"/>
      <c r="AH2142" s="48"/>
      <c r="AI2142" s="48"/>
    </row>
    <row r="2143" ht="15.75" customHeight="1">
      <c r="A2143" s="41"/>
      <c r="B2143" s="42" t="str">
        <f t="shared" si="1"/>
        <v/>
      </c>
      <c r="C2143" s="52"/>
      <c r="D2143" s="53"/>
      <c r="E2143" s="53"/>
      <c r="F2143" s="52"/>
      <c r="G2143" s="53"/>
      <c r="H2143" s="54"/>
      <c r="I2143" s="53"/>
      <c r="J2143" s="53"/>
      <c r="K2143" s="53"/>
      <c r="L2143" s="53"/>
      <c r="M2143" s="53"/>
      <c r="N2143" s="53"/>
      <c r="O2143" s="52"/>
      <c r="P2143" s="52"/>
      <c r="Q2143" s="52"/>
      <c r="R2143" s="46" t="str">
        <f>IFERROR(__xludf.DUMMYFUNCTION("if(isblank($A2143),"""",REGEXREPLACE($A2143,   "",?(\d),?"",  ""$1""&amp;""-""&amp;$H2143))"),"")</f>
        <v/>
      </c>
      <c r="S2143" s="47" t="b">
        <f t="shared" si="2"/>
        <v>0</v>
      </c>
      <c r="T2143" s="47" t="str">
        <f>IFERROR(__xludf.DUMMYFUNCTION("iferror(split(A2143,"","",TRUE,TRUE),"""")"),"")</f>
        <v/>
      </c>
      <c r="U2143" s="47"/>
      <c r="V2143" s="47"/>
      <c r="W2143" s="47"/>
      <c r="X2143" s="46" t="str">
        <f>IFERROR(__xludf.DUMMYFUNCTION("if(T2143="""","""",if($S2143,""Not aligned w/ a specific learning goal."",T2143&amp;"": ""&amp;vlookup(to_text(T2143),'1.Learning-Goals'!$A$3:$B$100,2,FALSE)))"),"")</f>
        <v/>
      </c>
      <c r="Y2143" s="46" t="str">
        <f>IFERROR(__xludf.DUMMYFUNCTION("if(U2143="""","""",if($S2143,""Not aligned w/ a specific learning goal."",U2143&amp;"": ""&amp;vlookup(to_text(U2143),'1.Learning-Goals'!$A$3:$B$100,2,FALSE)))"),"")</f>
        <v/>
      </c>
      <c r="Z2143" s="46" t="str">
        <f>IFERROR(__xludf.DUMMYFUNCTION("if(V2143="""","""",if($S2143,""Not aligned w/ a specific learning goal."",V2143&amp;"": ""&amp;vlookup(to_text(V2143),'1.Learning-Goals'!$A$3:$B$100,2,FALSE)))"),"")</f>
        <v/>
      </c>
      <c r="AA2143" s="46" t="str">
        <f>IFERROR(__xludf.DUMMYFUNCTION("if(W2143="""","""",if($S2143,""Not aligned w/ a specific learning goal."",W2143&amp;"": ""&amp;vlookup(to_text(W2143),'1.Learning-Goals'!$A$3:$B$100,2,FALSE)))"),"")</f>
        <v/>
      </c>
      <c r="AB2143" s="48"/>
      <c r="AC2143" s="48"/>
      <c r="AD2143" s="48"/>
      <c r="AE2143" s="48"/>
      <c r="AF2143" s="48"/>
      <c r="AG2143" s="48"/>
      <c r="AH2143" s="48"/>
      <c r="AI2143" s="48"/>
    </row>
    <row r="2144" ht="15.75" customHeight="1">
      <c r="A2144" s="41"/>
      <c r="B2144" s="42" t="str">
        <f t="shared" si="1"/>
        <v/>
      </c>
      <c r="C2144" s="52"/>
      <c r="D2144" s="53"/>
      <c r="E2144" s="53"/>
      <c r="F2144" s="52"/>
      <c r="G2144" s="53"/>
      <c r="H2144" s="54"/>
      <c r="I2144" s="53"/>
      <c r="J2144" s="53"/>
      <c r="K2144" s="53"/>
      <c r="L2144" s="53"/>
      <c r="M2144" s="53"/>
      <c r="N2144" s="53"/>
      <c r="O2144" s="52"/>
      <c r="P2144" s="52"/>
      <c r="Q2144" s="52"/>
      <c r="R2144" s="46" t="str">
        <f>IFERROR(__xludf.DUMMYFUNCTION("if(isblank($A2144),"""",REGEXREPLACE($A2144,   "",?(\d),?"",  ""$1""&amp;""-""&amp;$H2144))"),"")</f>
        <v/>
      </c>
      <c r="S2144" s="47" t="b">
        <f t="shared" si="2"/>
        <v>0</v>
      </c>
      <c r="T2144" s="47" t="str">
        <f>IFERROR(__xludf.DUMMYFUNCTION("iferror(split(A2144,"","",TRUE,TRUE),"""")"),"")</f>
        <v/>
      </c>
      <c r="U2144" s="47"/>
      <c r="V2144" s="47"/>
      <c r="W2144" s="47"/>
      <c r="X2144" s="46" t="str">
        <f>IFERROR(__xludf.DUMMYFUNCTION("if(T2144="""","""",if($S2144,""Not aligned w/ a specific learning goal."",T2144&amp;"": ""&amp;vlookup(to_text(T2144),'1.Learning-Goals'!$A$3:$B$100,2,FALSE)))"),"")</f>
        <v/>
      </c>
      <c r="Y2144" s="46" t="str">
        <f>IFERROR(__xludf.DUMMYFUNCTION("if(U2144="""","""",if($S2144,""Not aligned w/ a specific learning goal."",U2144&amp;"": ""&amp;vlookup(to_text(U2144),'1.Learning-Goals'!$A$3:$B$100,2,FALSE)))"),"")</f>
        <v/>
      </c>
      <c r="Z2144" s="46" t="str">
        <f>IFERROR(__xludf.DUMMYFUNCTION("if(V2144="""","""",if($S2144,""Not aligned w/ a specific learning goal."",V2144&amp;"": ""&amp;vlookup(to_text(V2144),'1.Learning-Goals'!$A$3:$B$100,2,FALSE)))"),"")</f>
        <v/>
      </c>
      <c r="AA2144" s="46" t="str">
        <f>IFERROR(__xludf.DUMMYFUNCTION("if(W2144="""","""",if($S2144,""Not aligned w/ a specific learning goal."",W2144&amp;"": ""&amp;vlookup(to_text(W2144),'1.Learning-Goals'!$A$3:$B$100,2,FALSE)))"),"")</f>
        <v/>
      </c>
      <c r="AB2144" s="48"/>
      <c r="AC2144" s="48"/>
      <c r="AD2144" s="48"/>
      <c r="AE2144" s="48"/>
      <c r="AF2144" s="48"/>
      <c r="AG2144" s="48"/>
      <c r="AH2144" s="48"/>
      <c r="AI2144" s="48"/>
    </row>
    <row r="2145" ht="15.75" customHeight="1">
      <c r="A2145" s="41"/>
      <c r="B2145" s="42" t="str">
        <f t="shared" si="1"/>
        <v/>
      </c>
      <c r="C2145" s="52"/>
      <c r="D2145" s="53"/>
      <c r="E2145" s="53"/>
      <c r="F2145" s="52"/>
      <c r="G2145" s="53"/>
      <c r="H2145" s="54"/>
      <c r="I2145" s="53"/>
      <c r="J2145" s="53"/>
      <c r="K2145" s="53"/>
      <c r="L2145" s="53"/>
      <c r="M2145" s="53"/>
      <c r="N2145" s="53"/>
      <c r="O2145" s="52"/>
      <c r="P2145" s="52"/>
      <c r="Q2145" s="52"/>
      <c r="R2145" s="46" t="str">
        <f>IFERROR(__xludf.DUMMYFUNCTION("if(isblank($A2145),"""",REGEXREPLACE($A2145,   "",?(\d),?"",  ""$1""&amp;""-""&amp;$H2145))"),"")</f>
        <v/>
      </c>
      <c r="S2145" s="47" t="b">
        <f t="shared" si="2"/>
        <v>0</v>
      </c>
      <c r="T2145" s="47" t="str">
        <f>IFERROR(__xludf.DUMMYFUNCTION("iferror(split(A2145,"","",TRUE,TRUE),"""")"),"")</f>
        <v/>
      </c>
      <c r="U2145" s="47"/>
      <c r="V2145" s="47"/>
      <c r="W2145" s="47"/>
      <c r="X2145" s="46" t="str">
        <f>IFERROR(__xludf.DUMMYFUNCTION("if(T2145="""","""",if($S2145,""Not aligned w/ a specific learning goal."",T2145&amp;"": ""&amp;vlookup(to_text(T2145),'1.Learning-Goals'!$A$3:$B$100,2,FALSE)))"),"")</f>
        <v/>
      </c>
      <c r="Y2145" s="46" t="str">
        <f>IFERROR(__xludf.DUMMYFUNCTION("if(U2145="""","""",if($S2145,""Not aligned w/ a specific learning goal."",U2145&amp;"": ""&amp;vlookup(to_text(U2145),'1.Learning-Goals'!$A$3:$B$100,2,FALSE)))"),"")</f>
        <v/>
      </c>
      <c r="Z2145" s="46" t="str">
        <f>IFERROR(__xludf.DUMMYFUNCTION("if(V2145="""","""",if($S2145,""Not aligned w/ a specific learning goal."",V2145&amp;"": ""&amp;vlookup(to_text(V2145),'1.Learning-Goals'!$A$3:$B$100,2,FALSE)))"),"")</f>
        <v/>
      </c>
      <c r="AA2145" s="46" t="str">
        <f>IFERROR(__xludf.DUMMYFUNCTION("if(W2145="""","""",if($S2145,""Not aligned w/ a specific learning goal."",W2145&amp;"": ""&amp;vlookup(to_text(W2145),'1.Learning-Goals'!$A$3:$B$100,2,FALSE)))"),"")</f>
        <v/>
      </c>
      <c r="AB2145" s="48"/>
      <c r="AC2145" s="48"/>
      <c r="AD2145" s="48"/>
      <c r="AE2145" s="48"/>
      <c r="AF2145" s="48"/>
      <c r="AG2145" s="48"/>
      <c r="AH2145" s="48"/>
      <c r="AI2145" s="48"/>
    </row>
    <row r="2146" ht="15.75" customHeight="1">
      <c r="A2146" s="41"/>
      <c r="B2146" s="42" t="str">
        <f t="shared" si="1"/>
        <v/>
      </c>
      <c r="C2146" s="52"/>
      <c r="D2146" s="53"/>
      <c r="E2146" s="53"/>
      <c r="F2146" s="52"/>
      <c r="G2146" s="53"/>
      <c r="H2146" s="54"/>
      <c r="I2146" s="53"/>
      <c r="J2146" s="53"/>
      <c r="K2146" s="53"/>
      <c r="L2146" s="53"/>
      <c r="M2146" s="53"/>
      <c r="N2146" s="53"/>
      <c r="O2146" s="52"/>
      <c r="P2146" s="52"/>
      <c r="Q2146" s="52"/>
      <c r="R2146" s="46" t="str">
        <f>IFERROR(__xludf.DUMMYFUNCTION("if(isblank($A2146),"""",REGEXREPLACE($A2146,   "",?(\d),?"",  ""$1""&amp;""-""&amp;$H2146))"),"")</f>
        <v/>
      </c>
      <c r="S2146" s="47" t="b">
        <f t="shared" si="2"/>
        <v>0</v>
      </c>
      <c r="T2146" s="47" t="str">
        <f>IFERROR(__xludf.DUMMYFUNCTION("iferror(split(A2146,"","",TRUE,TRUE),"""")"),"")</f>
        <v/>
      </c>
      <c r="U2146" s="47"/>
      <c r="V2146" s="47"/>
      <c r="W2146" s="47"/>
      <c r="X2146" s="46" t="str">
        <f>IFERROR(__xludf.DUMMYFUNCTION("if(T2146="""","""",if($S2146,""Not aligned w/ a specific learning goal."",T2146&amp;"": ""&amp;vlookup(to_text(T2146),'1.Learning-Goals'!$A$3:$B$100,2,FALSE)))"),"")</f>
        <v/>
      </c>
      <c r="Y2146" s="46" t="str">
        <f>IFERROR(__xludf.DUMMYFUNCTION("if(U2146="""","""",if($S2146,""Not aligned w/ a specific learning goal."",U2146&amp;"": ""&amp;vlookup(to_text(U2146),'1.Learning-Goals'!$A$3:$B$100,2,FALSE)))"),"")</f>
        <v/>
      </c>
      <c r="Z2146" s="46" t="str">
        <f>IFERROR(__xludf.DUMMYFUNCTION("if(V2146="""","""",if($S2146,""Not aligned w/ a specific learning goal."",V2146&amp;"": ""&amp;vlookup(to_text(V2146),'1.Learning-Goals'!$A$3:$B$100,2,FALSE)))"),"")</f>
        <v/>
      </c>
      <c r="AA2146" s="46" t="str">
        <f>IFERROR(__xludf.DUMMYFUNCTION("if(W2146="""","""",if($S2146,""Not aligned w/ a specific learning goal."",W2146&amp;"": ""&amp;vlookup(to_text(W2146),'1.Learning-Goals'!$A$3:$B$100,2,FALSE)))"),"")</f>
        <v/>
      </c>
      <c r="AB2146" s="48"/>
      <c r="AC2146" s="48"/>
      <c r="AD2146" s="48"/>
      <c r="AE2146" s="48"/>
      <c r="AF2146" s="48"/>
      <c r="AG2146" s="48"/>
      <c r="AH2146" s="48"/>
      <c r="AI2146" s="48"/>
    </row>
    <row r="2147" ht="15.75" customHeight="1">
      <c r="A2147" s="41"/>
      <c r="B2147" s="42" t="str">
        <f t="shared" si="1"/>
        <v/>
      </c>
      <c r="C2147" s="52"/>
      <c r="D2147" s="53"/>
      <c r="E2147" s="53"/>
      <c r="F2147" s="52"/>
      <c r="G2147" s="53"/>
      <c r="H2147" s="54"/>
      <c r="I2147" s="53"/>
      <c r="J2147" s="53"/>
      <c r="K2147" s="53"/>
      <c r="L2147" s="53"/>
      <c r="M2147" s="53"/>
      <c r="N2147" s="53"/>
      <c r="O2147" s="52"/>
      <c r="P2147" s="52"/>
      <c r="Q2147" s="52"/>
      <c r="R2147" s="46" t="str">
        <f>IFERROR(__xludf.DUMMYFUNCTION("if(isblank($A2147),"""",REGEXREPLACE($A2147,   "",?(\d),?"",  ""$1""&amp;""-""&amp;$H2147))"),"")</f>
        <v/>
      </c>
      <c r="S2147" s="47" t="b">
        <f t="shared" si="2"/>
        <v>0</v>
      </c>
      <c r="T2147" s="47" t="str">
        <f>IFERROR(__xludf.DUMMYFUNCTION("iferror(split(A2147,"","",TRUE,TRUE),"""")"),"")</f>
        <v/>
      </c>
      <c r="U2147" s="47"/>
      <c r="V2147" s="47"/>
      <c r="W2147" s="47"/>
      <c r="X2147" s="46" t="str">
        <f>IFERROR(__xludf.DUMMYFUNCTION("if(T2147="""","""",if($S2147,""Not aligned w/ a specific learning goal."",T2147&amp;"": ""&amp;vlookup(to_text(T2147),'1.Learning-Goals'!$A$3:$B$100,2,FALSE)))"),"")</f>
        <v/>
      </c>
      <c r="Y2147" s="46" t="str">
        <f>IFERROR(__xludf.DUMMYFUNCTION("if(U2147="""","""",if($S2147,""Not aligned w/ a specific learning goal."",U2147&amp;"": ""&amp;vlookup(to_text(U2147),'1.Learning-Goals'!$A$3:$B$100,2,FALSE)))"),"")</f>
        <v/>
      </c>
      <c r="Z2147" s="46" t="str">
        <f>IFERROR(__xludf.DUMMYFUNCTION("if(V2147="""","""",if($S2147,""Not aligned w/ a specific learning goal."",V2147&amp;"": ""&amp;vlookup(to_text(V2147),'1.Learning-Goals'!$A$3:$B$100,2,FALSE)))"),"")</f>
        <v/>
      </c>
      <c r="AA2147" s="46" t="str">
        <f>IFERROR(__xludf.DUMMYFUNCTION("if(W2147="""","""",if($S2147,""Not aligned w/ a specific learning goal."",W2147&amp;"": ""&amp;vlookup(to_text(W2147),'1.Learning-Goals'!$A$3:$B$100,2,FALSE)))"),"")</f>
        <v/>
      </c>
      <c r="AB2147" s="48"/>
      <c r="AC2147" s="48"/>
      <c r="AD2147" s="48"/>
      <c r="AE2147" s="48"/>
      <c r="AF2147" s="48"/>
      <c r="AG2147" s="48"/>
      <c r="AH2147" s="48"/>
      <c r="AI2147" s="48"/>
    </row>
    <row r="2148" ht="15.75" customHeight="1">
      <c r="A2148" s="41"/>
      <c r="B2148" s="42" t="str">
        <f t="shared" si="1"/>
        <v/>
      </c>
      <c r="C2148" s="52"/>
      <c r="D2148" s="53"/>
      <c r="E2148" s="53"/>
      <c r="F2148" s="52"/>
      <c r="G2148" s="53"/>
      <c r="H2148" s="54"/>
      <c r="I2148" s="53"/>
      <c r="J2148" s="53"/>
      <c r="K2148" s="53"/>
      <c r="L2148" s="53"/>
      <c r="M2148" s="53"/>
      <c r="N2148" s="53"/>
      <c r="O2148" s="52"/>
      <c r="P2148" s="52"/>
      <c r="Q2148" s="52"/>
      <c r="R2148" s="46" t="str">
        <f>IFERROR(__xludf.DUMMYFUNCTION("if(isblank($A2148),"""",REGEXREPLACE($A2148,   "",?(\d),?"",  ""$1""&amp;""-""&amp;$H2148))"),"")</f>
        <v/>
      </c>
      <c r="S2148" s="47" t="b">
        <f t="shared" si="2"/>
        <v>0</v>
      </c>
      <c r="T2148" s="47" t="str">
        <f>IFERROR(__xludf.DUMMYFUNCTION("iferror(split(A2148,"","",TRUE,TRUE),"""")"),"")</f>
        <v/>
      </c>
      <c r="U2148" s="47"/>
      <c r="V2148" s="47"/>
      <c r="W2148" s="47"/>
      <c r="X2148" s="46" t="str">
        <f>IFERROR(__xludf.DUMMYFUNCTION("if(T2148="""","""",if($S2148,""Not aligned w/ a specific learning goal."",T2148&amp;"": ""&amp;vlookup(to_text(T2148),'1.Learning-Goals'!$A$3:$B$100,2,FALSE)))"),"")</f>
        <v/>
      </c>
      <c r="Y2148" s="46" t="str">
        <f>IFERROR(__xludf.DUMMYFUNCTION("if(U2148="""","""",if($S2148,""Not aligned w/ a specific learning goal."",U2148&amp;"": ""&amp;vlookup(to_text(U2148),'1.Learning-Goals'!$A$3:$B$100,2,FALSE)))"),"")</f>
        <v/>
      </c>
      <c r="Z2148" s="46" t="str">
        <f>IFERROR(__xludf.DUMMYFUNCTION("if(V2148="""","""",if($S2148,""Not aligned w/ a specific learning goal."",V2148&amp;"": ""&amp;vlookup(to_text(V2148),'1.Learning-Goals'!$A$3:$B$100,2,FALSE)))"),"")</f>
        <v/>
      </c>
      <c r="AA2148" s="46" t="str">
        <f>IFERROR(__xludf.DUMMYFUNCTION("if(W2148="""","""",if($S2148,""Not aligned w/ a specific learning goal."",W2148&amp;"": ""&amp;vlookup(to_text(W2148),'1.Learning-Goals'!$A$3:$B$100,2,FALSE)))"),"")</f>
        <v/>
      </c>
      <c r="AB2148" s="48"/>
      <c r="AC2148" s="48"/>
      <c r="AD2148" s="48"/>
      <c r="AE2148" s="48"/>
      <c r="AF2148" s="48"/>
      <c r="AG2148" s="48"/>
      <c r="AH2148" s="48"/>
      <c r="AI2148" s="48"/>
    </row>
    <row r="2149" ht="15.75" customHeight="1">
      <c r="A2149" s="41"/>
      <c r="B2149" s="42" t="str">
        <f t="shared" si="1"/>
        <v/>
      </c>
      <c r="C2149" s="52"/>
      <c r="D2149" s="53"/>
      <c r="E2149" s="53"/>
      <c r="F2149" s="52"/>
      <c r="G2149" s="53"/>
      <c r="H2149" s="54"/>
      <c r="I2149" s="53"/>
      <c r="J2149" s="53"/>
      <c r="K2149" s="53"/>
      <c r="L2149" s="53"/>
      <c r="M2149" s="53"/>
      <c r="N2149" s="53"/>
      <c r="O2149" s="52"/>
      <c r="P2149" s="52"/>
      <c r="Q2149" s="52"/>
      <c r="R2149" s="46" t="str">
        <f>IFERROR(__xludf.DUMMYFUNCTION("if(isblank($A2149),"""",REGEXREPLACE($A2149,   "",?(\d),?"",  ""$1""&amp;""-""&amp;$H2149))"),"")</f>
        <v/>
      </c>
      <c r="S2149" s="47" t="b">
        <f t="shared" si="2"/>
        <v>0</v>
      </c>
      <c r="T2149" s="47" t="str">
        <f>IFERROR(__xludf.DUMMYFUNCTION("iferror(split(A2149,"","",TRUE,TRUE),"""")"),"")</f>
        <v/>
      </c>
      <c r="U2149" s="47"/>
      <c r="V2149" s="47"/>
      <c r="W2149" s="47"/>
      <c r="X2149" s="46" t="str">
        <f>IFERROR(__xludf.DUMMYFUNCTION("if(T2149="""","""",if($S2149,""Not aligned w/ a specific learning goal."",T2149&amp;"": ""&amp;vlookup(to_text(T2149),'1.Learning-Goals'!$A$3:$B$100,2,FALSE)))"),"")</f>
        <v/>
      </c>
      <c r="Y2149" s="46" t="str">
        <f>IFERROR(__xludf.DUMMYFUNCTION("if(U2149="""","""",if($S2149,""Not aligned w/ a specific learning goal."",U2149&amp;"": ""&amp;vlookup(to_text(U2149),'1.Learning-Goals'!$A$3:$B$100,2,FALSE)))"),"")</f>
        <v/>
      </c>
      <c r="Z2149" s="46" t="str">
        <f>IFERROR(__xludf.DUMMYFUNCTION("if(V2149="""","""",if($S2149,""Not aligned w/ a specific learning goal."",V2149&amp;"": ""&amp;vlookup(to_text(V2149),'1.Learning-Goals'!$A$3:$B$100,2,FALSE)))"),"")</f>
        <v/>
      </c>
      <c r="AA2149" s="46" t="str">
        <f>IFERROR(__xludf.DUMMYFUNCTION("if(W2149="""","""",if($S2149,""Not aligned w/ a specific learning goal."",W2149&amp;"": ""&amp;vlookup(to_text(W2149),'1.Learning-Goals'!$A$3:$B$100,2,FALSE)))"),"")</f>
        <v/>
      </c>
      <c r="AB2149" s="48"/>
      <c r="AC2149" s="48"/>
      <c r="AD2149" s="48"/>
      <c r="AE2149" s="48"/>
      <c r="AF2149" s="48"/>
      <c r="AG2149" s="48"/>
      <c r="AH2149" s="48"/>
      <c r="AI2149" s="48"/>
    </row>
    <row r="2150" ht="15.75" customHeight="1">
      <c r="A2150" s="41"/>
      <c r="B2150" s="42" t="str">
        <f t="shared" si="1"/>
        <v/>
      </c>
      <c r="C2150" s="52"/>
      <c r="D2150" s="53"/>
      <c r="E2150" s="53"/>
      <c r="F2150" s="52"/>
      <c r="G2150" s="53"/>
      <c r="H2150" s="54"/>
      <c r="I2150" s="53"/>
      <c r="J2150" s="53"/>
      <c r="K2150" s="53"/>
      <c r="L2150" s="53"/>
      <c r="M2150" s="53"/>
      <c r="N2150" s="53"/>
      <c r="O2150" s="52"/>
      <c r="P2150" s="52"/>
      <c r="Q2150" s="52"/>
      <c r="R2150" s="46" t="str">
        <f>IFERROR(__xludf.DUMMYFUNCTION("if(isblank($A2150),"""",REGEXREPLACE($A2150,   "",?(\d),?"",  ""$1""&amp;""-""&amp;$H2150))"),"")</f>
        <v/>
      </c>
      <c r="S2150" s="47" t="b">
        <f t="shared" si="2"/>
        <v>0</v>
      </c>
      <c r="T2150" s="47" t="str">
        <f>IFERROR(__xludf.DUMMYFUNCTION("iferror(split(A2150,"","",TRUE,TRUE),"""")"),"")</f>
        <v/>
      </c>
      <c r="U2150" s="47"/>
      <c r="V2150" s="47"/>
      <c r="W2150" s="47"/>
      <c r="X2150" s="46" t="str">
        <f>IFERROR(__xludf.DUMMYFUNCTION("if(T2150="""","""",if($S2150,""Not aligned w/ a specific learning goal."",T2150&amp;"": ""&amp;vlookup(to_text(T2150),'1.Learning-Goals'!$A$3:$B$100,2,FALSE)))"),"")</f>
        <v/>
      </c>
      <c r="Y2150" s="46" t="str">
        <f>IFERROR(__xludf.DUMMYFUNCTION("if(U2150="""","""",if($S2150,""Not aligned w/ a specific learning goal."",U2150&amp;"": ""&amp;vlookup(to_text(U2150),'1.Learning-Goals'!$A$3:$B$100,2,FALSE)))"),"")</f>
        <v/>
      </c>
      <c r="Z2150" s="46" t="str">
        <f>IFERROR(__xludf.DUMMYFUNCTION("if(V2150="""","""",if($S2150,""Not aligned w/ a specific learning goal."",V2150&amp;"": ""&amp;vlookup(to_text(V2150),'1.Learning-Goals'!$A$3:$B$100,2,FALSE)))"),"")</f>
        <v/>
      </c>
      <c r="AA2150" s="46" t="str">
        <f>IFERROR(__xludf.DUMMYFUNCTION("if(W2150="""","""",if($S2150,""Not aligned w/ a specific learning goal."",W2150&amp;"": ""&amp;vlookup(to_text(W2150),'1.Learning-Goals'!$A$3:$B$100,2,FALSE)))"),"")</f>
        <v/>
      </c>
      <c r="AB2150" s="48"/>
      <c r="AC2150" s="48"/>
      <c r="AD2150" s="48"/>
      <c r="AE2150" s="48"/>
      <c r="AF2150" s="48"/>
      <c r="AG2150" s="48"/>
      <c r="AH2150" s="48"/>
      <c r="AI2150" s="48"/>
    </row>
    <row r="2151" ht="15.75" customHeight="1">
      <c r="A2151" s="41"/>
      <c r="B2151" s="42" t="str">
        <f t="shared" si="1"/>
        <v/>
      </c>
      <c r="C2151" s="52"/>
      <c r="D2151" s="53"/>
      <c r="E2151" s="53"/>
      <c r="F2151" s="52"/>
      <c r="G2151" s="53"/>
      <c r="H2151" s="54"/>
      <c r="I2151" s="53"/>
      <c r="J2151" s="53"/>
      <c r="K2151" s="53"/>
      <c r="L2151" s="53"/>
      <c r="M2151" s="53"/>
      <c r="N2151" s="53"/>
      <c r="O2151" s="52"/>
      <c r="P2151" s="52"/>
      <c r="Q2151" s="52"/>
      <c r="R2151" s="46" t="str">
        <f>IFERROR(__xludf.DUMMYFUNCTION("if(isblank($A2151),"""",REGEXREPLACE($A2151,   "",?(\d),?"",  ""$1""&amp;""-""&amp;$H2151))"),"")</f>
        <v/>
      </c>
      <c r="S2151" s="47" t="b">
        <f t="shared" si="2"/>
        <v>0</v>
      </c>
      <c r="T2151" s="47" t="str">
        <f>IFERROR(__xludf.DUMMYFUNCTION("iferror(split(A2151,"","",TRUE,TRUE),"""")"),"")</f>
        <v/>
      </c>
      <c r="U2151" s="47"/>
      <c r="V2151" s="47"/>
      <c r="W2151" s="47"/>
      <c r="X2151" s="46" t="str">
        <f>IFERROR(__xludf.DUMMYFUNCTION("if(T2151="""","""",if($S2151,""Not aligned w/ a specific learning goal."",T2151&amp;"": ""&amp;vlookup(to_text(T2151),'1.Learning-Goals'!$A$3:$B$100,2,FALSE)))"),"")</f>
        <v/>
      </c>
      <c r="Y2151" s="46" t="str">
        <f>IFERROR(__xludf.DUMMYFUNCTION("if(U2151="""","""",if($S2151,""Not aligned w/ a specific learning goal."",U2151&amp;"": ""&amp;vlookup(to_text(U2151),'1.Learning-Goals'!$A$3:$B$100,2,FALSE)))"),"")</f>
        <v/>
      </c>
      <c r="Z2151" s="46" t="str">
        <f>IFERROR(__xludf.DUMMYFUNCTION("if(V2151="""","""",if($S2151,""Not aligned w/ a specific learning goal."",V2151&amp;"": ""&amp;vlookup(to_text(V2151),'1.Learning-Goals'!$A$3:$B$100,2,FALSE)))"),"")</f>
        <v/>
      </c>
      <c r="AA2151" s="46" t="str">
        <f>IFERROR(__xludf.DUMMYFUNCTION("if(W2151="""","""",if($S2151,""Not aligned w/ a specific learning goal."",W2151&amp;"": ""&amp;vlookup(to_text(W2151),'1.Learning-Goals'!$A$3:$B$100,2,FALSE)))"),"")</f>
        <v/>
      </c>
      <c r="AB2151" s="48"/>
      <c r="AC2151" s="48"/>
      <c r="AD2151" s="48"/>
      <c r="AE2151" s="48"/>
      <c r="AF2151" s="48"/>
      <c r="AG2151" s="48"/>
      <c r="AH2151" s="48"/>
      <c r="AI2151" s="48"/>
    </row>
    <row r="2152" ht="15.75" customHeight="1">
      <c r="A2152" s="41"/>
      <c r="B2152" s="42" t="str">
        <f t="shared" si="1"/>
        <v/>
      </c>
      <c r="C2152" s="52"/>
      <c r="D2152" s="53"/>
      <c r="E2152" s="53"/>
      <c r="F2152" s="52"/>
      <c r="G2152" s="53"/>
      <c r="H2152" s="54"/>
      <c r="I2152" s="53"/>
      <c r="J2152" s="53"/>
      <c r="K2152" s="53"/>
      <c r="L2152" s="53"/>
      <c r="M2152" s="53"/>
      <c r="N2152" s="53"/>
      <c r="O2152" s="52"/>
      <c r="P2152" s="52"/>
      <c r="Q2152" s="52"/>
      <c r="R2152" s="46" t="str">
        <f>IFERROR(__xludf.DUMMYFUNCTION("if(isblank($A2152),"""",REGEXREPLACE($A2152,   "",?(\d),?"",  ""$1""&amp;""-""&amp;$H2152))"),"")</f>
        <v/>
      </c>
      <c r="S2152" s="47" t="b">
        <f t="shared" si="2"/>
        <v>0</v>
      </c>
      <c r="T2152" s="47" t="str">
        <f>IFERROR(__xludf.DUMMYFUNCTION("iferror(split(A2152,"","",TRUE,TRUE),"""")"),"")</f>
        <v/>
      </c>
      <c r="U2152" s="47"/>
      <c r="V2152" s="47"/>
      <c r="W2152" s="47"/>
      <c r="X2152" s="46" t="str">
        <f>IFERROR(__xludf.DUMMYFUNCTION("if(T2152="""","""",if($S2152,""Not aligned w/ a specific learning goal."",T2152&amp;"": ""&amp;vlookup(to_text(T2152),'1.Learning-Goals'!$A$3:$B$100,2,FALSE)))"),"")</f>
        <v/>
      </c>
      <c r="Y2152" s="46" t="str">
        <f>IFERROR(__xludf.DUMMYFUNCTION("if(U2152="""","""",if($S2152,""Not aligned w/ a specific learning goal."",U2152&amp;"": ""&amp;vlookup(to_text(U2152),'1.Learning-Goals'!$A$3:$B$100,2,FALSE)))"),"")</f>
        <v/>
      </c>
      <c r="Z2152" s="46" t="str">
        <f>IFERROR(__xludf.DUMMYFUNCTION("if(V2152="""","""",if($S2152,""Not aligned w/ a specific learning goal."",V2152&amp;"": ""&amp;vlookup(to_text(V2152),'1.Learning-Goals'!$A$3:$B$100,2,FALSE)))"),"")</f>
        <v/>
      </c>
      <c r="AA2152" s="46" t="str">
        <f>IFERROR(__xludf.DUMMYFUNCTION("if(W2152="""","""",if($S2152,""Not aligned w/ a specific learning goal."",W2152&amp;"": ""&amp;vlookup(to_text(W2152),'1.Learning-Goals'!$A$3:$B$100,2,FALSE)))"),"")</f>
        <v/>
      </c>
      <c r="AB2152" s="48"/>
      <c r="AC2152" s="48"/>
      <c r="AD2152" s="48"/>
      <c r="AE2152" s="48"/>
      <c r="AF2152" s="48"/>
      <c r="AG2152" s="48"/>
      <c r="AH2152" s="48"/>
      <c r="AI2152" s="48"/>
    </row>
    <row r="2153" ht="15.75" customHeight="1">
      <c r="A2153" s="41"/>
      <c r="B2153" s="42" t="str">
        <f t="shared" si="1"/>
        <v/>
      </c>
      <c r="C2153" s="52"/>
      <c r="D2153" s="53"/>
      <c r="E2153" s="53"/>
      <c r="F2153" s="52"/>
      <c r="G2153" s="53"/>
      <c r="H2153" s="54"/>
      <c r="I2153" s="53"/>
      <c r="J2153" s="53"/>
      <c r="K2153" s="53"/>
      <c r="L2153" s="53"/>
      <c r="M2153" s="53"/>
      <c r="N2153" s="53"/>
      <c r="O2153" s="52"/>
      <c r="P2153" s="52"/>
      <c r="Q2153" s="52"/>
      <c r="R2153" s="46" t="str">
        <f>IFERROR(__xludf.DUMMYFUNCTION("if(isblank($A2153),"""",REGEXREPLACE($A2153,   "",?(\d),?"",  ""$1""&amp;""-""&amp;$H2153))"),"")</f>
        <v/>
      </c>
      <c r="S2153" s="47" t="b">
        <f t="shared" si="2"/>
        <v>0</v>
      </c>
      <c r="T2153" s="47" t="str">
        <f>IFERROR(__xludf.DUMMYFUNCTION("iferror(split(A2153,"","",TRUE,TRUE),"""")"),"")</f>
        <v/>
      </c>
      <c r="U2153" s="47"/>
      <c r="V2153" s="47"/>
      <c r="W2153" s="47"/>
      <c r="X2153" s="46" t="str">
        <f>IFERROR(__xludf.DUMMYFUNCTION("if(T2153="""","""",if($S2153,""Not aligned w/ a specific learning goal."",T2153&amp;"": ""&amp;vlookup(to_text(T2153),'1.Learning-Goals'!$A$3:$B$100,2,FALSE)))"),"")</f>
        <v/>
      </c>
      <c r="Y2153" s="46" t="str">
        <f>IFERROR(__xludf.DUMMYFUNCTION("if(U2153="""","""",if($S2153,""Not aligned w/ a specific learning goal."",U2153&amp;"": ""&amp;vlookup(to_text(U2153),'1.Learning-Goals'!$A$3:$B$100,2,FALSE)))"),"")</f>
        <v/>
      </c>
      <c r="Z2153" s="46" t="str">
        <f>IFERROR(__xludf.DUMMYFUNCTION("if(V2153="""","""",if($S2153,""Not aligned w/ a specific learning goal."",V2153&amp;"": ""&amp;vlookup(to_text(V2153),'1.Learning-Goals'!$A$3:$B$100,2,FALSE)))"),"")</f>
        <v/>
      </c>
      <c r="AA2153" s="46" t="str">
        <f>IFERROR(__xludf.DUMMYFUNCTION("if(W2153="""","""",if($S2153,""Not aligned w/ a specific learning goal."",W2153&amp;"": ""&amp;vlookup(to_text(W2153),'1.Learning-Goals'!$A$3:$B$100,2,FALSE)))"),"")</f>
        <v/>
      </c>
      <c r="AB2153" s="48"/>
      <c r="AC2153" s="48"/>
      <c r="AD2153" s="48"/>
      <c r="AE2153" s="48"/>
      <c r="AF2153" s="48"/>
      <c r="AG2153" s="48"/>
      <c r="AH2153" s="48"/>
      <c r="AI2153" s="48"/>
    </row>
    <row r="2154" ht="15.75" customHeight="1">
      <c r="A2154" s="41"/>
      <c r="B2154" s="42" t="str">
        <f t="shared" si="1"/>
        <v/>
      </c>
      <c r="C2154" s="52"/>
      <c r="D2154" s="53"/>
      <c r="E2154" s="53"/>
      <c r="F2154" s="52"/>
      <c r="G2154" s="53"/>
      <c r="H2154" s="54"/>
      <c r="I2154" s="53"/>
      <c r="J2154" s="53"/>
      <c r="K2154" s="53"/>
      <c r="L2154" s="53"/>
      <c r="M2154" s="53"/>
      <c r="N2154" s="53"/>
      <c r="O2154" s="52"/>
      <c r="P2154" s="52"/>
      <c r="Q2154" s="52"/>
      <c r="R2154" s="46" t="str">
        <f>IFERROR(__xludf.DUMMYFUNCTION("if(isblank($A2154),"""",REGEXREPLACE($A2154,   "",?(\d),?"",  ""$1""&amp;""-""&amp;$H2154))"),"")</f>
        <v/>
      </c>
      <c r="S2154" s="47" t="b">
        <f t="shared" si="2"/>
        <v>0</v>
      </c>
      <c r="T2154" s="47" t="str">
        <f>IFERROR(__xludf.DUMMYFUNCTION("iferror(split(A2154,"","",TRUE,TRUE),"""")"),"")</f>
        <v/>
      </c>
      <c r="U2154" s="47"/>
      <c r="V2154" s="47"/>
      <c r="W2154" s="47"/>
      <c r="X2154" s="46" t="str">
        <f>IFERROR(__xludf.DUMMYFUNCTION("if(T2154="""","""",if($S2154,""Not aligned w/ a specific learning goal."",T2154&amp;"": ""&amp;vlookup(to_text(T2154),'1.Learning-Goals'!$A$3:$B$100,2,FALSE)))"),"")</f>
        <v/>
      </c>
      <c r="Y2154" s="46" t="str">
        <f>IFERROR(__xludf.DUMMYFUNCTION("if(U2154="""","""",if($S2154,""Not aligned w/ a specific learning goal."",U2154&amp;"": ""&amp;vlookup(to_text(U2154),'1.Learning-Goals'!$A$3:$B$100,2,FALSE)))"),"")</f>
        <v/>
      </c>
      <c r="Z2154" s="46" t="str">
        <f>IFERROR(__xludf.DUMMYFUNCTION("if(V2154="""","""",if($S2154,""Not aligned w/ a specific learning goal."",V2154&amp;"": ""&amp;vlookup(to_text(V2154),'1.Learning-Goals'!$A$3:$B$100,2,FALSE)))"),"")</f>
        <v/>
      </c>
      <c r="AA2154" s="46" t="str">
        <f>IFERROR(__xludf.DUMMYFUNCTION("if(W2154="""","""",if($S2154,""Not aligned w/ a specific learning goal."",W2154&amp;"": ""&amp;vlookup(to_text(W2154),'1.Learning-Goals'!$A$3:$B$100,2,FALSE)))"),"")</f>
        <v/>
      </c>
      <c r="AB2154" s="48"/>
      <c r="AC2154" s="48"/>
      <c r="AD2154" s="48"/>
      <c r="AE2154" s="48"/>
      <c r="AF2154" s="48"/>
      <c r="AG2154" s="48"/>
      <c r="AH2154" s="48"/>
      <c r="AI2154" s="48"/>
    </row>
    <row r="2155" ht="15.75" customHeight="1">
      <c r="A2155" s="41"/>
      <c r="B2155" s="42" t="str">
        <f t="shared" si="1"/>
        <v/>
      </c>
      <c r="C2155" s="52"/>
      <c r="D2155" s="53"/>
      <c r="E2155" s="53"/>
      <c r="F2155" s="52"/>
      <c r="G2155" s="53"/>
      <c r="H2155" s="54"/>
      <c r="I2155" s="53"/>
      <c r="J2155" s="53"/>
      <c r="K2155" s="53"/>
      <c r="L2155" s="53"/>
      <c r="M2155" s="53"/>
      <c r="N2155" s="53"/>
      <c r="O2155" s="52"/>
      <c r="P2155" s="52"/>
      <c r="Q2155" s="52"/>
      <c r="R2155" s="46" t="str">
        <f>IFERROR(__xludf.DUMMYFUNCTION("if(isblank($A2155),"""",REGEXREPLACE($A2155,   "",?(\d),?"",  ""$1""&amp;""-""&amp;$H2155))"),"")</f>
        <v/>
      </c>
      <c r="S2155" s="47" t="b">
        <f t="shared" si="2"/>
        <v>0</v>
      </c>
      <c r="T2155" s="47" t="str">
        <f>IFERROR(__xludf.DUMMYFUNCTION("iferror(split(A2155,"","",TRUE,TRUE),"""")"),"")</f>
        <v/>
      </c>
      <c r="U2155" s="47"/>
      <c r="V2155" s="47"/>
      <c r="W2155" s="47"/>
      <c r="X2155" s="46" t="str">
        <f>IFERROR(__xludf.DUMMYFUNCTION("if(T2155="""","""",if($S2155,""Not aligned w/ a specific learning goal."",T2155&amp;"": ""&amp;vlookup(to_text(T2155),'1.Learning-Goals'!$A$3:$B$100,2,FALSE)))"),"")</f>
        <v/>
      </c>
      <c r="Y2155" s="46" t="str">
        <f>IFERROR(__xludf.DUMMYFUNCTION("if(U2155="""","""",if($S2155,""Not aligned w/ a specific learning goal."",U2155&amp;"": ""&amp;vlookup(to_text(U2155),'1.Learning-Goals'!$A$3:$B$100,2,FALSE)))"),"")</f>
        <v/>
      </c>
      <c r="Z2155" s="46" t="str">
        <f>IFERROR(__xludf.DUMMYFUNCTION("if(V2155="""","""",if($S2155,""Not aligned w/ a specific learning goal."",V2155&amp;"": ""&amp;vlookup(to_text(V2155),'1.Learning-Goals'!$A$3:$B$100,2,FALSE)))"),"")</f>
        <v/>
      </c>
      <c r="AA2155" s="46" t="str">
        <f>IFERROR(__xludf.DUMMYFUNCTION("if(W2155="""","""",if($S2155,""Not aligned w/ a specific learning goal."",W2155&amp;"": ""&amp;vlookup(to_text(W2155),'1.Learning-Goals'!$A$3:$B$100,2,FALSE)))"),"")</f>
        <v/>
      </c>
      <c r="AB2155" s="48"/>
      <c r="AC2155" s="48"/>
      <c r="AD2155" s="48"/>
      <c r="AE2155" s="48"/>
      <c r="AF2155" s="48"/>
      <c r="AG2155" s="48"/>
      <c r="AH2155" s="48"/>
      <c r="AI2155" s="48"/>
    </row>
    <row r="2156" ht="15.75" customHeight="1">
      <c r="A2156" s="41"/>
      <c r="B2156" s="42" t="str">
        <f t="shared" si="1"/>
        <v/>
      </c>
      <c r="C2156" s="52"/>
      <c r="D2156" s="53"/>
      <c r="E2156" s="53"/>
      <c r="F2156" s="52"/>
      <c r="G2156" s="53"/>
      <c r="H2156" s="54"/>
      <c r="I2156" s="53"/>
      <c r="J2156" s="53"/>
      <c r="K2156" s="53"/>
      <c r="L2156" s="53"/>
      <c r="M2156" s="53"/>
      <c r="N2156" s="53"/>
      <c r="O2156" s="52"/>
      <c r="P2156" s="52"/>
      <c r="Q2156" s="52"/>
      <c r="R2156" s="46" t="str">
        <f>IFERROR(__xludf.DUMMYFUNCTION("if(isblank($A2156),"""",REGEXREPLACE($A2156,   "",?(\d),?"",  ""$1""&amp;""-""&amp;$H2156))"),"")</f>
        <v/>
      </c>
      <c r="S2156" s="47" t="b">
        <f t="shared" si="2"/>
        <v>0</v>
      </c>
      <c r="T2156" s="47" t="str">
        <f>IFERROR(__xludf.DUMMYFUNCTION("iferror(split(A2156,"","",TRUE,TRUE),"""")"),"")</f>
        <v/>
      </c>
      <c r="U2156" s="47"/>
      <c r="V2156" s="47"/>
      <c r="W2156" s="47"/>
      <c r="X2156" s="46" t="str">
        <f>IFERROR(__xludf.DUMMYFUNCTION("if(T2156="""","""",if($S2156,""Not aligned w/ a specific learning goal."",T2156&amp;"": ""&amp;vlookup(to_text(T2156),'1.Learning-Goals'!$A$3:$B$100,2,FALSE)))"),"")</f>
        <v/>
      </c>
      <c r="Y2156" s="46" t="str">
        <f>IFERROR(__xludf.DUMMYFUNCTION("if(U2156="""","""",if($S2156,""Not aligned w/ a specific learning goal."",U2156&amp;"": ""&amp;vlookup(to_text(U2156),'1.Learning-Goals'!$A$3:$B$100,2,FALSE)))"),"")</f>
        <v/>
      </c>
      <c r="Z2156" s="46" t="str">
        <f>IFERROR(__xludf.DUMMYFUNCTION("if(V2156="""","""",if($S2156,""Not aligned w/ a specific learning goal."",V2156&amp;"": ""&amp;vlookup(to_text(V2156),'1.Learning-Goals'!$A$3:$B$100,2,FALSE)))"),"")</f>
        <v/>
      </c>
      <c r="AA2156" s="46" t="str">
        <f>IFERROR(__xludf.DUMMYFUNCTION("if(W2156="""","""",if($S2156,""Not aligned w/ a specific learning goal."",W2156&amp;"": ""&amp;vlookup(to_text(W2156),'1.Learning-Goals'!$A$3:$B$100,2,FALSE)))"),"")</f>
        <v/>
      </c>
      <c r="AB2156" s="48"/>
      <c r="AC2156" s="48"/>
      <c r="AD2156" s="48"/>
      <c r="AE2156" s="48"/>
      <c r="AF2156" s="48"/>
      <c r="AG2156" s="48"/>
      <c r="AH2156" s="48"/>
      <c r="AI2156" s="48"/>
    </row>
    <row r="2157" ht="15.75" customHeight="1">
      <c r="A2157" s="41"/>
      <c r="B2157" s="42" t="str">
        <f t="shared" si="1"/>
        <v/>
      </c>
      <c r="C2157" s="52"/>
      <c r="D2157" s="53"/>
      <c r="E2157" s="53"/>
      <c r="F2157" s="52"/>
      <c r="G2157" s="53"/>
      <c r="H2157" s="54"/>
      <c r="I2157" s="53"/>
      <c r="J2157" s="53"/>
      <c r="K2157" s="53"/>
      <c r="L2157" s="53"/>
      <c r="M2157" s="53"/>
      <c r="N2157" s="53"/>
      <c r="O2157" s="52"/>
      <c r="P2157" s="52"/>
      <c r="Q2157" s="52"/>
      <c r="R2157" s="46" t="str">
        <f>IFERROR(__xludf.DUMMYFUNCTION("if(isblank($A2157),"""",REGEXREPLACE($A2157,   "",?(\d),?"",  ""$1""&amp;""-""&amp;$H2157))"),"")</f>
        <v/>
      </c>
      <c r="S2157" s="47" t="b">
        <f t="shared" si="2"/>
        <v>0</v>
      </c>
      <c r="T2157" s="47" t="str">
        <f>IFERROR(__xludf.DUMMYFUNCTION("iferror(split(A2157,"","",TRUE,TRUE),"""")"),"")</f>
        <v/>
      </c>
      <c r="U2157" s="47"/>
      <c r="V2157" s="47"/>
      <c r="W2157" s="47"/>
      <c r="X2157" s="46" t="str">
        <f>IFERROR(__xludf.DUMMYFUNCTION("if(T2157="""","""",if($S2157,""Not aligned w/ a specific learning goal."",T2157&amp;"": ""&amp;vlookup(to_text(T2157),'1.Learning-Goals'!$A$3:$B$100,2,FALSE)))"),"")</f>
        <v/>
      </c>
      <c r="Y2157" s="46" t="str">
        <f>IFERROR(__xludf.DUMMYFUNCTION("if(U2157="""","""",if($S2157,""Not aligned w/ a specific learning goal."",U2157&amp;"": ""&amp;vlookup(to_text(U2157),'1.Learning-Goals'!$A$3:$B$100,2,FALSE)))"),"")</f>
        <v/>
      </c>
      <c r="Z2157" s="46" t="str">
        <f>IFERROR(__xludf.DUMMYFUNCTION("if(V2157="""","""",if($S2157,""Not aligned w/ a specific learning goal."",V2157&amp;"": ""&amp;vlookup(to_text(V2157),'1.Learning-Goals'!$A$3:$B$100,2,FALSE)))"),"")</f>
        <v/>
      </c>
      <c r="AA2157" s="46" t="str">
        <f>IFERROR(__xludf.DUMMYFUNCTION("if(W2157="""","""",if($S2157,""Not aligned w/ a specific learning goal."",W2157&amp;"": ""&amp;vlookup(to_text(W2157),'1.Learning-Goals'!$A$3:$B$100,2,FALSE)))"),"")</f>
        <v/>
      </c>
      <c r="AB2157" s="48"/>
      <c r="AC2157" s="48"/>
      <c r="AD2157" s="48"/>
      <c r="AE2157" s="48"/>
      <c r="AF2157" s="48"/>
      <c r="AG2157" s="48"/>
      <c r="AH2157" s="48"/>
      <c r="AI2157" s="48"/>
    </row>
    <row r="2158" ht="15.75" customHeight="1">
      <c r="A2158" s="41"/>
      <c r="B2158" s="42" t="str">
        <f t="shared" si="1"/>
        <v/>
      </c>
      <c r="C2158" s="52"/>
      <c r="D2158" s="53"/>
      <c r="E2158" s="53"/>
      <c r="F2158" s="52"/>
      <c r="G2158" s="53"/>
      <c r="H2158" s="54"/>
      <c r="I2158" s="53"/>
      <c r="J2158" s="53"/>
      <c r="K2158" s="53"/>
      <c r="L2158" s="53"/>
      <c r="M2158" s="53"/>
      <c r="N2158" s="53"/>
      <c r="O2158" s="52"/>
      <c r="P2158" s="52"/>
      <c r="Q2158" s="52"/>
      <c r="R2158" s="46" t="str">
        <f>IFERROR(__xludf.DUMMYFUNCTION("if(isblank($A2158),"""",REGEXREPLACE($A2158,   "",?(\d),?"",  ""$1""&amp;""-""&amp;$H2158))"),"")</f>
        <v/>
      </c>
      <c r="S2158" s="47" t="b">
        <f t="shared" si="2"/>
        <v>0</v>
      </c>
      <c r="T2158" s="47" t="str">
        <f>IFERROR(__xludf.DUMMYFUNCTION("iferror(split(A2158,"","",TRUE,TRUE),"""")"),"")</f>
        <v/>
      </c>
      <c r="U2158" s="47"/>
      <c r="V2158" s="47"/>
      <c r="W2158" s="47"/>
      <c r="X2158" s="46" t="str">
        <f>IFERROR(__xludf.DUMMYFUNCTION("if(T2158="""","""",if($S2158,""Not aligned w/ a specific learning goal."",T2158&amp;"": ""&amp;vlookup(to_text(T2158),'1.Learning-Goals'!$A$3:$B$100,2,FALSE)))"),"")</f>
        <v/>
      </c>
      <c r="Y2158" s="46" t="str">
        <f>IFERROR(__xludf.DUMMYFUNCTION("if(U2158="""","""",if($S2158,""Not aligned w/ a specific learning goal."",U2158&amp;"": ""&amp;vlookup(to_text(U2158),'1.Learning-Goals'!$A$3:$B$100,2,FALSE)))"),"")</f>
        <v/>
      </c>
      <c r="Z2158" s="46" t="str">
        <f>IFERROR(__xludf.DUMMYFUNCTION("if(V2158="""","""",if($S2158,""Not aligned w/ a specific learning goal."",V2158&amp;"": ""&amp;vlookup(to_text(V2158),'1.Learning-Goals'!$A$3:$B$100,2,FALSE)))"),"")</f>
        <v/>
      </c>
      <c r="AA2158" s="46" t="str">
        <f>IFERROR(__xludf.DUMMYFUNCTION("if(W2158="""","""",if($S2158,""Not aligned w/ a specific learning goal."",W2158&amp;"": ""&amp;vlookup(to_text(W2158),'1.Learning-Goals'!$A$3:$B$100,2,FALSE)))"),"")</f>
        <v/>
      </c>
      <c r="AB2158" s="48"/>
      <c r="AC2158" s="48"/>
      <c r="AD2158" s="48"/>
      <c r="AE2158" s="48"/>
      <c r="AF2158" s="48"/>
      <c r="AG2158" s="48"/>
      <c r="AH2158" s="48"/>
      <c r="AI2158" s="48"/>
    </row>
    <row r="2159" ht="15.75" customHeight="1">
      <c r="A2159" s="41"/>
      <c r="B2159" s="42" t="str">
        <f t="shared" si="1"/>
        <v/>
      </c>
      <c r="C2159" s="52"/>
      <c r="D2159" s="53"/>
      <c r="E2159" s="53"/>
      <c r="F2159" s="52"/>
      <c r="G2159" s="53"/>
      <c r="H2159" s="54"/>
      <c r="I2159" s="53"/>
      <c r="J2159" s="53"/>
      <c r="K2159" s="53"/>
      <c r="L2159" s="53"/>
      <c r="M2159" s="53"/>
      <c r="N2159" s="53"/>
      <c r="O2159" s="52"/>
      <c r="P2159" s="52"/>
      <c r="Q2159" s="52"/>
      <c r="R2159" s="46" t="str">
        <f>IFERROR(__xludf.DUMMYFUNCTION("if(isblank($A2159),"""",REGEXREPLACE($A2159,   "",?(\d),?"",  ""$1""&amp;""-""&amp;$H2159))"),"")</f>
        <v/>
      </c>
      <c r="S2159" s="47" t="b">
        <f t="shared" si="2"/>
        <v>0</v>
      </c>
      <c r="T2159" s="47" t="str">
        <f>IFERROR(__xludf.DUMMYFUNCTION("iferror(split(A2159,"","",TRUE,TRUE),"""")"),"")</f>
        <v/>
      </c>
      <c r="U2159" s="47"/>
      <c r="V2159" s="47"/>
      <c r="W2159" s="47"/>
      <c r="X2159" s="46" t="str">
        <f>IFERROR(__xludf.DUMMYFUNCTION("if(T2159="""","""",if($S2159,""Not aligned w/ a specific learning goal."",T2159&amp;"": ""&amp;vlookup(to_text(T2159),'1.Learning-Goals'!$A$3:$B$100,2,FALSE)))"),"")</f>
        <v/>
      </c>
      <c r="Y2159" s="46" t="str">
        <f>IFERROR(__xludf.DUMMYFUNCTION("if(U2159="""","""",if($S2159,""Not aligned w/ a specific learning goal."",U2159&amp;"": ""&amp;vlookup(to_text(U2159),'1.Learning-Goals'!$A$3:$B$100,2,FALSE)))"),"")</f>
        <v/>
      </c>
      <c r="Z2159" s="46" t="str">
        <f>IFERROR(__xludf.DUMMYFUNCTION("if(V2159="""","""",if($S2159,""Not aligned w/ a specific learning goal."",V2159&amp;"": ""&amp;vlookup(to_text(V2159),'1.Learning-Goals'!$A$3:$B$100,2,FALSE)))"),"")</f>
        <v/>
      </c>
      <c r="AA2159" s="46" t="str">
        <f>IFERROR(__xludf.DUMMYFUNCTION("if(W2159="""","""",if($S2159,""Not aligned w/ a specific learning goal."",W2159&amp;"": ""&amp;vlookup(to_text(W2159),'1.Learning-Goals'!$A$3:$B$100,2,FALSE)))"),"")</f>
        <v/>
      </c>
      <c r="AB2159" s="48"/>
      <c r="AC2159" s="48"/>
      <c r="AD2159" s="48"/>
      <c r="AE2159" s="48"/>
      <c r="AF2159" s="48"/>
      <c r="AG2159" s="48"/>
      <c r="AH2159" s="48"/>
      <c r="AI2159" s="48"/>
    </row>
    <row r="2160" ht="15.75" customHeight="1">
      <c r="A2160" s="41"/>
      <c r="B2160" s="42" t="str">
        <f t="shared" si="1"/>
        <v/>
      </c>
      <c r="C2160" s="52"/>
      <c r="D2160" s="53"/>
      <c r="E2160" s="53"/>
      <c r="F2160" s="52"/>
      <c r="G2160" s="53"/>
      <c r="H2160" s="54"/>
      <c r="I2160" s="53"/>
      <c r="J2160" s="53"/>
      <c r="K2160" s="53"/>
      <c r="L2160" s="53"/>
      <c r="M2160" s="53"/>
      <c r="N2160" s="53"/>
      <c r="O2160" s="52"/>
      <c r="P2160" s="52"/>
      <c r="Q2160" s="52"/>
      <c r="R2160" s="46" t="str">
        <f>IFERROR(__xludf.DUMMYFUNCTION("if(isblank($A2160),"""",REGEXREPLACE($A2160,   "",?(\d),?"",  ""$1""&amp;""-""&amp;$H2160))"),"")</f>
        <v/>
      </c>
      <c r="S2160" s="47" t="b">
        <f t="shared" si="2"/>
        <v>0</v>
      </c>
      <c r="T2160" s="47" t="str">
        <f>IFERROR(__xludf.DUMMYFUNCTION("iferror(split(A2160,"","",TRUE,TRUE),"""")"),"")</f>
        <v/>
      </c>
      <c r="U2160" s="47"/>
      <c r="V2160" s="47"/>
      <c r="W2160" s="47"/>
      <c r="X2160" s="46" t="str">
        <f>IFERROR(__xludf.DUMMYFUNCTION("if(T2160="""","""",if($S2160,""Not aligned w/ a specific learning goal."",T2160&amp;"": ""&amp;vlookup(to_text(T2160),'1.Learning-Goals'!$A$3:$B$100,2,FALSE)))"),"")</f>
        <v/>
      </c>
      <c r="Y2160" s="46" t="str">
        <f>IFERROR(__xludf.DUMMYFUNCTION("if(U2160="""","""",if($S2160,""Not aligned w/ a specific learning goal."",U2160&amp;"": ""&amp;vlookup(to_text(U2160),'1.Learning-Goals'!$A$3:$B$100,2,FALSE)))"),"")</f>
        <v/>
      </c>
      <c r="Z2160" s="46" t="str">
        <f>IFERROR(__xludf.DUMMYFUNCTION("if(V2160="""","""",if($S2160,""Not aligned w/ a specific learning goal."",V2160&amp;"": ""&amp;vlookup(to_text(V2160),'1.Learning-Goals'!$A$3:$B$100,2,FALSE)))"),"")</f>
        <v/>
      </c>
      <c r="AA2160" s="46" t="str">
        <f>IFERROR(__xludf.DUMMYFUNCTION("if(W2160="""","""",if($S2160,""Not aligned w/ a specific learning goal."",W2160&amp;"": ""&amp;vlookup(to_text(W2160),'1.Learning-Goals'!$A$3:$B$100,2,FALSE)))"),"")</f>
        <v/>
      </c>
      <c r="AB2160" s="48"/>
      <c r="AC2160" s="48"/>
      <c r="AD2160" s="48"/>
      <c r="AE2160" s="48"/>
      <c r="AF2160" s="48"/>
      <c r="AG2160" s="48"/>
      <c r="AH2160" s="48"/>
      <c r="AI2160" s="48"/>
    </row>
    <row r="2161" ht="15.75" customHeight="1">
      <c r="A2161" s="41"/>
      <c r="B2161" s="42" t="str">
        <f t="shared" si="1"/>
        <v/>
      </c>
      <c r="C2161" s="52"/>
      <c r="D2161" s="53"/>
      <c r="E2161" s="53"/>
      <c r="F2161" s="52"/>
      <c r="G2161" s="53"/>
      <c r="H2161" s="54"/>
      <c r="I2161" s="53"/>
      <c r="J2161" s="53"/>
      <c r="K2161" s="53"/>
      <c r="L2161" s="53"/>
      <c r="M2161" s="53"/>
      <c r="N2161" s="53"/>
      <c r="O2161" s="52"/>
      <c r="P2161" s="52"/>
      <c r="Q2161" s="52"/>
      <c r="R2161" s="46" t="str">
        <f>IFERROR(__xludf.DUMMYFUNCTION("if(isblank($A2161),"""",REGEXREPLACE($A2161,   "",?(\d),?"",  ""$1""&amp;""-""&amp;$H2161))"),"")</f>
        <v/>
      </c>
      <c r="S2161" s="47" t="b">
        <f t="shared" si="2"/>
        <v>0</v>
      </c>
      <c r="T2161" s="47" t="str">
        <f>IFERROR(__xludf.DUMMYFUNCTION("iferror(split(A2161,"","",TRUE,TRUE),"""")"),"")</f>
        <v/>
      </c>
      <c r="U2161" s="47"/>
      <c r="V2161" s="47"/>
      <c r="W2161" s="47"/>
      <c r="X2161" s="46" t="str">
        <f>IFERROR(__xludf.DUMMYFUNCTION("if(T2161="""","""",if($S2161,""Not aligned w/ a specific learning goal."",T2161&amp;"": ""&amp;vlookup(to_text(T2161),'1.Learning-Goals'!$A$3:$B$100,2,FALSE)))"),"")</f>
        <v/>
      </c>
      <c r="Y2161" s="46" t="str">
        <f>IFERROR(__xludf.DUMMYFUNCTION("if(U2161="""","""",if($S2161,""Not aligned w/ a specific learning goal."",U2161&amp;"": ""&amp;vlookup(to_text(U2161),'1.Learning-Goals'!$A$3:$B$100,2,FALSE)))"),"")</f>
        <v/>
      </c>
      <c r="Z2161" s="46" t="str">
        <f>IFERROR(__xludf.DUMMYFUNCTION("if(V2161="""","""",if($S2161,""Not aligned w/ a specific learning goal."",V2161&amp;"": ""&amp;vlookup(to_text(V2161),'1.Learning-Goals'!$A$3:$B$100,2,FALSE)))"),"")</f>
        <v/>
      </c>
      <c r="AA2161" s="46" t="str">
        <f>IFERROR(__xludf.DUMMYFUNCTION("if(W2161="""","""",if($S2161,""Not aligned w/ a specific learning goal."",W2161&amp;"": ""&amp;vlookup(to_text(W2161),'1.Learning-Goals'!$A$3:$B$100,2,FALSE)))"),"")</f>
        <v/>
      </c>
      <c r="AB2161" s="48"/>
      <c r="AC2161" s="48"/>
      <c r="AD2161" s="48"/>
      <c r="AE2161" s="48"/>
      <c r="AF2161" s="48"/>
      <c r="AG2161" s="48"/>
      <c r="AH2161" s="48"/>
      <c r="AI2161" s="48"/>
    </row>
    <row r="2162" ht="15.75" customHeight="1">
      <c r="A2162" s="41"/>
      <c r="B2162" s="42" t="str">
        <f t="shared" si="1"/>
        <v/>
      </c>
      <c r="C2162" s="52"/>
      <c r="D2162" s="53"/>
      <c r="E2162" s="53"/>
      <c r="F2162" s="52"/>
      <c r="G2162" s="53"/>
      <c r="H2162" s="54"/>
      <c r="I2162" s="53"/>
      <c r="J2162" s="53"/>
      <c r="K2162" s="53"/>
      <c r="L2162" s="53"/>
      <c r="M2162" s="53"/>
      <c r="N2162" s="53"/>
      <c r="O2162" s="52"/>
      <c r="P2162" s="52"/>
      <c r="Q2162" s="52"/>
      <c r="R2162" s="46" t="str">
        <f>IFERROR(__xludf.DUMMYFUNCTION("if(isblank($A2162),"""",REGEXREPLACE($A2162,   "",?(\d),?"",  ""$1""&amp;""-""&amp;$H2162))"),"")</f>
        <v/>
      </c>
      <c r="S2162" s="47" t="b">
        <f t="shared" si="2"/>
        <v>0</v>
      </c>
      <c r="T2162" s="47" t="str">
        <f>IFERROR(__xludf.DUMMYFUNCTION("iferror(split(A2162,"","",TRUE,TRUE),"""")"),"")</f>
        <v/>
      </c>
      <c r="U2162" s="47"/>
      <c r="V2162" s="47"/>
      <c r="W2162" s="47"/>
      <c r="X2162" s="46" t="str">
        <f>IFERROR(__xludf.DUMMYFUNCTION("if(T2162="""","""",if($S2162,""Not aligned w/ a specific learning goal."",T2162&amp;"": ""&amp;vlookup(to_text(T2162),'1.Learning-Goals'!$A$3:$B$100,2,FALSE)))"),"")</f>
        <v/>
      </c>
      <c r="Y2162" s="46" t="str">
        <f>IFERROR(__xludf.DUMMYFUNCTION("if(U2162="""","""",if($S2162,""Not aligned w/ a specific learning goal."",U2162&amp;"": ""&amp;vlookup(to_text(U2162),'1.Learning-Goals'!$A$3:$B$100,2,FALSE)))"),"")</f>
        <v/>
      </c>
      <c r="Z2162" s="46" t="str">
        <f>IFERROR(__xludf.DUMMYFUNCTION("if(V2162="""","""",if($S2162,""Not aligned w/ a specific learning goal."",V2162&amp;"": ""&amp;vlookup(to_text(V2162),'1.Learning-Goals'!$A$3:$B$100,2,FALSE)))"),"")</f>
        <v/>
      </c>
      <c r="AA2162" s="46" t="str">
        <f>IFERROR(__xludf.DUMMYFUNCTION("if(W2162="""","""",if($S2162,""Not aligned w/ a specific learning goal."",W2162&amp;"": ""&amp;vlookup(to_text(W2162),'1.Learning-Goals'!$A$3:$B$100,2,FALSE)))"),"")</f>
        <v/>
      </c>
      <c r="AB2162" s="48"/>
      <c r="AC2162" s="48"/>
      <c r="AD2162" s="48"/>
      <c r="AE2162" s="48"/>
      <c r="AF2162" s="48"/>
      <c r="AG2162" s="48"/>
      <c r="AH2162" s="48"/>
      <c r="AI2162" s="48"/>
    </row>
    <row r="2163" ht="15.75" customHeight="1">
      <c r="A2163" s="41"/>
      <c r="B2163" s="42" t="str">
        <f t="shared" si="1"/>
        <v/>
      </c>
      <c r="C2163" s="52"/>
      <c r="D2163" s="53"/>
      <c r="E2163" s="53"/>
      <c r="F2163" s="52"/>
      <c r="G2163" s="53"/>
      <c r="H2163" s="54"/>
      <c r="I2163" s="53"/>
      <c r="J2163" s="53"/>
      <c r="K2163" s="53"/>
      <c r="L2163" s="53"/>
      <c r="M2163" s="53"/>
      <c r="N2163" s="53"/>
      <c r="O2163" s="52"/>
      <c r="P2163" s="52"/>
      <c r="Q2163" s="52"/>
      <c r="R2163" s="46" t="str">
        <f>IFERROR(__xludf.DUMMYFUNCTION("if(isblank($A2163),"""",REGEXREPLACE($A2163,   "",?(\d),?"",  ""$1""&amp;""-""&amp;$H2163))"),"")</f>
        <v/>
      </c>
      <c r="S2163" s="47" t="b">
        <f t="shared" si="2"/>
        <v>0</v>
      </c>
      <c r="T2163" s="47" t="str">
        <f>IFERROR(__xludf.DUMMYFUNCTION("iferror(split(A2163,"","",TRUE,TRUE),"""")"),"")</f>
        <v/>
      </c>
      <c r="U2163" s="47"/>
      <c r="V2163" s="47"/>
      <c r="W2163" s="47"/>
      <c r="X2163" s="46" t="str">
        <f>IFERROR(__xludf.DUMMYFUNCTION("if(T2163="""","""",if($S2163,""Not aligned w/ a specific learning goal."",T2163&amp;"": ""&amp;vlookup(to_text(T2163),'1.Learning-Goals'!$A$3:$B$100,2,FALSE)))"),"")</f>
        <v/>
      </c>
      <c r="Y2163" s="46" t="str">
        <f>IFERROR(__xludf.DUMMYFUNCTION("if(U2163="""","""",if($S2163,""Not aligned w/ a specific learning goal."",U2163&amp;"": ""&amp;vlookup(to_text(U2163),'1.Learning-Goals'!$A$3:$B$100,2,FALSE)))"),"")</f>
        <v/>
      </c>
      <c r="Z2163" s="46" t="str">
        <f>IFERROR(__xludf.DUMMYFUNCTION("if(V2163="""","""",if($S2163,""Not aligned w/ a specific learning goal."",V2163&amp;"": ""&amp;vlookup(to_text(V2163),'1.Learning-Goals'!$A$3:$B$100,2,FALSE)))"),"")</f>
        <v/>
      </c>
      <c r="AA2163" s="46" t="str">
        <f>IFERROR(__xludf.DUMMYFUNCTION("if(W2163="""","""",if($S2163,""Not aligned w/ a specific learning goal."",W2163&amp;"": ""&amp;vlookup(to_text(W2163),'1.Learning-Goals'!$A$3:$B$100,2,FALSE)))"),"")</f>
        <v/>
      </c>
      <c r="AB2163" s="48"/>
      <c r="AC2163" s="48"/>
      <c r="AD2163" s="48"/>
      <c r="AE2163" s="48"/>
      <c r="AF2163" s="48"/>
      <c r="AG2163" s="48"/>
      <c r="AH2163" s="48"/>
      <c r="AI2163" s="48"/>
    </row>
    <row r="2164" ht="15.75" customHeight="1">
      <c r="A2164" s="41"/>
      <c r="B2164" s="42" t="str">
        <f t="shared" si="1"/>
        <v/>
      </c>
      <c r="C2164" s="52"/>
      <c r="D2164" s="53"/>
      <c r="E2164" s="53"/>
      <c r="F2164" s="52"/>
      <c r="G2164" s="53"/>
      <c r="H2164" s="54"/>
      <c r="I2164" s="53"/>
      <c r="J2164" s="53"/>
      <c r="K2164" s="53"/>
      <c r="L2164" s="53"/>
      <c r="M2164" s="53"/>
      <c r="N2164" s="53"/>
      <c r="O2164" s="52"/>
      <c r="P2164" s="52"/>
      <c r="Q2164" s="52"/>
      <c r="R2164" s="46" t="str">
        <f>IFERROR(__xludf.DUMMYFUNCTION("if(isblank($A2164),"""",REGEXREPLACE($A2164,   "",?(\d),?"",  ""$1""&amp;""-""&amp;$H2164))"),"")</f>
        <v/>
      </c>
      <c r="S2164" s="47" t="b">
        <f t="shared" si="2"/>
        <v>0</v>
      </c>
      <c r="T2164" s="47" t="str">
        <f>IFERROR(__xludf.DUMMYFUNCTION("iferror(split(A2164,"","",TRUE,TRUE),"""")"),"")</f>
        <v/>
      </c>
      <c r="U2164" s="47"/>
      <c r="V2164" s="47"/>
      <c r="W2164" s="47"/>
      <c r="X2164" s="46" t="str">
        <f>IFERROR(__xludf.DUMMYFUNCTION("if(T2164="""","""",if($S2164,""Not aligned w/ a specific learning goal."",T2164&amp;"": ""&amp;vlookup(to_text(T2164),'1.Learning-Goals'!$A$3:$B$100,2,FALSE)))"),"")</f>
        <v/>
      </c>
      <c r="Y2164" s="46" t="str">
        <f>IFERROR(__xludf.DUMMYFUNCTION("if(U2164="""","""",if($S2164,""Not aligned w/ a specific learning goal."",U2164&amp;"": ""&amp;vlookup(to_text(U2164),'1.Learning-Goals'!$A$3:$B$100,2,FALSE)))"),"")</f>
        <v/>
      </c>
      <c r="Z2164" s="46" t="str">
        <f>IFERROR(__xludf.DUMMYFUNCTION("if(V2164="""","""",if($S2164,""Not aligned w/ a specific learning goal."",V2164&amp;"": ""&amp;vlookup(to_text(V2164),'1.Learning-Goals'!$A$3:$B$100,2,FALSE)))"),"")</f>
        <v/>
      </c>
      <c r="AA2164" s="46" t="str">
        <f>IFERROR(__xludf.DUMMYFUNCTION("if(W2164="""","""",if($S2164,""Not aligned w/ a specific learning goal."",W2164&amp;"": ""&amp;vlookup(to_text(W2164),'1.Learning-Goals'!$A$3:$B$100,2,FALSE)))"),"")</f>
        <v/>
      </c>
      <c r="AB2164" s="48"/>
      <c r="AC2164" s="48"/>
      <c r="AD2164" s="48"/>
      <c r="AE2164" s="48"/>
      <c r="AF2164" s="48"/>
      <c r="AG2164" s="48"/>
      <c r="AH2164" s="48"/>
      <c r="AI2164" s="48"/>
    </row>
    <row r="2165" ht="15.75" customHeight="1">
      <c r="A2165" s="41"/>
      <c r="B2165" s="42" t="str">
        <f t="shared" si="1"/>
        <v/>
      </c>
      <c r="C2165" s="52"/>
      <c r="D2165" s="53"/>
      <c r="E2165" s="53"/>
      <c r="F2165" s="52"/>
      <c r="G2165" s="53"/>
      <c r="H2165" s="54"/>
      <c r="I2165" s="53"/>
      <c r="J2165" s="53"/>
      <c r="K2165" s="53"/>
      <c r="L2165" s="53"/>
      <c r="M2165" s="53"/>
      <c r="N2165" s="53"/>
      <c r="O2165" s="52"/>
      <c r="P2165" s="52"/>
      <c r="Q2165" s="52"/>
      <c r="R2165" s="46" t="str">
        <f>IFERROR(__xludf.DUMMYFUNCTION("if(isblank($A2165),"""",REGEXREPLACE($A2165,   "",?(\d),?"",  ""$1""&amp;""-""&amp;$H2165))"),"")</f>
        <v/>
      </c>
      <c r="S2165" s="47" t="b">
        <f t="shared" si="2"/>
        <v>0</v>
      </c>
      <c r="T2165" s="47" t="str">
        <f>IFERROR(__xludf.DUMMYFUNCTION("iferror(split(A2165,"","",TRUE,TRUE),"""")"),"")</f>
        <v/>
      </c>
      <c r="U2165" s="47"/>
      <c r="V2165" s="47"/>
      <c r="W2165" s="47"/>
      <c r="X2165" s="46" t="str">
        <f>IFERROR(__xludf.DUMMYFUNCTION("if(T2165="""","""",if($S2165,""Not aligned w/ a specific learning goal."",T2165&amp;"": ""&amp;vlookup(to_text(T2165),'1.Learning-Goals'!$A$3:$B$100,2,FALSE)))"),"")</f>
        <v/>
      </c>
      <c r="Y2165" s="46" t="str">
        <f>IFERROR(__xludf.DUMMYFUNCTION("if(U2165="""","""",if($S2165,""Not aligned w/ a specific learning goal."",U2165&amp;"": ""&amp;vlookup(to_text(U2165),'1.Learning-Goals'!$A$3:$B$100,2,FALSE)))"),"")</f>
        <v/>
      </c>
      <c r="Z2165" s="46" t="str">
        <f>IFERROR(__xludf.DUMMYFUNCTION("if(V2165="""","""",if($S2165,""Not aligned w/ a specific learning goal."",V2165&amp;"": ""&amp;vlookup(to_text(V2165),'1.Learning-Goals'!$A$3:$B$100,2,FALSE)))"),"")</f>
        <v/>
      </c>
      <c r="AA2165" s="46" t="str">
        <f>IFERROR(__xludf.DUMMYFUNCTION("if(W2165="""","""",if($S2165,""Not aligned w/ a specific learning goal."",W2165&amp;"": ""&amp;vlookup(to_text(W2165),'1.Learning-Goals'!$A$3:$B$100,2,FALSE)))"),"")</f>
        <v/>
      </c>
      <c r="AB2165" s="48"/>
      <c r="AC2165" s="48"/>
      <c r="AD2165" s="48"/>
      <c r="AE2165" s="48"/>
      <c r="AF2165" s="48"/>
      <c r="AG2165" s="48"/>
      <c r="AH2165" s="48"/>
      <c r="AI2165" s="48"/>
    </row>
    <row r="2166" ht="15.75" customHeight="1">
      <c r="A2166" s="41"/>
      <c r="B2166" s="42" t="str">
        <f t="shared" si="1"/>
        <v/>
      </c>
      <c r="C2166" s="52"/>
      <c r="D2166" s="53"/>
      <c r="E2166" s="53"/>
      <c r="F2166" s="52"/>
      <c r="G2166" s="53"/>
      <c r="H2166" s="54"/>
      <c r="I2166" s="53"/>
      <c r="J2166" s="53"/>
      <c r="K2166" s="53"/>
      <c r="L2166" s="53"/>
      <c r="M2166" s="53"/>
      <c r="N2166" s="53"/>
      <c r="O2166" s="52"/>
      <c r="P2166" s="52"/>
      <c r="Q2166" s="52"/>
      <c r="R2166" s="46" t="str">
        <f>IFERROR(__xludf.DUMMYFUNCTION("if(isblank($A2166),"""",REGEXREPLACE($A2166,   "",?(\d),?"",  ""$1""&amp;""-""&amp;$H2166))"),"")</f>
        <v/>
      </c>
      <c r="S2166" s="47" t="b">
        <f t="shared" si="2"/>
        <v>0</v>
      </c>
      <c r="T2166" s="47" t="str">
        <f>IFERROR(__xludf.DUMMYFUNCTION("iferror(split(A2166,"","",TRUE,TRUE),"""")"),"")</f>
        <v/>
      </c>
      <c r="U2166" s="47"/>
      <c r="V2166" s="47"/>
      <c r="W2166" s="47"/>
      <c r="X2166" s="46" t="str">
        <f>IFERROR(__xludf.DUMMYFUNCTION("if(T2166="""","""",if($S2166,""Not aligned w/ a specific learning goal."",T2166&amp;"": ""&amp;vlookup(to_text(T2166),'1.Learning-Goals'!$A$3:$B$100,2,FALSE)))"),"")</f>
        <v/>
      </c>
      <c r="Y2166" s="46" t="str">
        <f>IFERROR(__xludf.DUMMYFUNCTION("if(U2166="""","""",if($S2166,""Not aligned w/ a specific learning goal."",U2166&amp;"": ""&amp;vlookup(to_text(U2166),'1.Learning-Goals'!$A$3:$B$100,2,FALSE)))"),"")</f>
        <v/>
      </c>
      <c r="Z2166" s="46" t="str">
        <f>IFERROR(__xludf.DUMMYFUNCTION("if(V2166="""","""",if($S2166,""Not aligned w/ a specific learning goal."",V2166&amp;"": ""&amp;vlookup(to_text(V2166),'1.Learning-Goals'!$A$3:$B$100,2,FALSE)))"),"")</f>
        <v/>
      </c>
      <c r="AA2166" s="46" t="str">
        <f>IFERROR(__xludf.DUMMYFUNCTION("if(W2166="""","""",if($S2166,""Not aligned w/ a specific learning goal."",W2166&amp;"": ""&amp;vlookup(to_text(W2166),'1.Learning-Goals'!$A$3:$B$100,2,FALSE)))"),"")</f>
        <v/>
      </c>
      <c r="AB2166" s="48"/>
      <c r="AC2166" s="48"/>
      <c r="AD2166" s="48"/>
      <c r="AE2166" s="48"/>
      <c r="AF2166" s="48"/>
      <c r="AG2166" s="48"/>
      <c r="AH2166" s="48"/>
      <c r="AI2166" s="48"/>
    </row>
    <row r="2167" ht="15.75" customHeight="1">
      <c r="A2167" s="41"/>
      <c r="B2167" s="42" t="str">
        <f t="shared" si="1"/>
        <v/>
      </c>
      <c r="C2167" s="52"/>
      <c r="D2167" s="53"/>
      <c r="E2167" s="53"/>
      <c r="F2167" s="52"/>
      <c r="G2167" s="53"/>
      <c r="H2167" s="54"/>
      <c r="I2167" s="53"/>
      <c r="J2167" s="53"/>
      <c r="K2167" s="53"/>
      <c r="L2167" s="53"/>
      <c r="M2167" s="53"/>
      <c r="N2167" s="53"/>
      <c r="O2167" s="52"/>
      <c r="P2167" s="52"/>
      <c r="Q2167" s="52"/>
      <c r="R2167" s="46" t="str">
        <f>IFERROR(__xludf.DUMMYFUNCTION("if(isblank($A2167),"""",REGEXREPLACE($A2167,   "",?(\d),?"",  ""$1""&amp;""-""&amp;$H2167))"),"")</f>
        <v/>
      </c>
      <c r="S2167" s="47" t="b">
        <f t="shared" si="2"/>
        <v>0</v>
      </c>
      <c r="T2167" s="47" t="str">
        <f>IFERROR(__xludf.DUMMYFUNCTION("iferror(split(A2167,"","",TRUE,TRUE),"""")"),"")</f>
        <v/>
      </c>
      <c r="U2167" s="47"/>
      <c r="V2167" s="47"/>
      <c r="W2167" s="47"/>
      <c r="X2167" s="46" t="str">
        <f>IFERROR(__xludf.DUMMYFUNCTION("if(T2167="""","""",if($S2167,""Not aligned w/ a specific learning goal."",T2167&amp;"": ""&amp;vlookup(to_text(T2167),'1.Learning-Goals'!$A$3:$B$100,2,FALSE)))"),"")</f>
        <v/>
      </c>
      <c r="Y2167" s="46" t="str">
        <f>IFERROR(__xludf.DUMMYFUNCTION("if(U2167="""","""",if($S2167,""Not aligned w/ a specific learning goal."",U2167&amp;"": ""&amp;vlookup(to_text(U2167),'1.Learning-Goals'!$A$3:$B$100,2,FALSE)))"),"")</f>
        <v/>
      </c>
      <c r="Z2167" s="46" t="str">
        <f>IFERROR(__xludf.DUMMYFUNCTION("if(V2167="""","""",if($S2167,""Not aligned w/ a specific learning goal."",V2167&amp;"": ""&amp;vlookup(to_text(V2167),'1.Learning-Goals'!$A$3:$B$100,2,FALSE)))"),"")</f>
        <v/>
      </c>
      <c r="AA2167" s="46" t="str">
        <f>IFERROR(__xludf.DUMMYFUNCTION("if(W2167="""","""",if($S2167,""Not aligned w/ a specific learning goal."",W2167&amp;"": ""&amp;vlookup(to_text(W2167),'1.Learning-Goals'!$A$3:$B$100,2,FALSE)))"),"")</f>
        <v/>
      </c>
      <c r="AB2167" s="48"/>
      <c r="AC2167" s="48"/>
      <c r="AD2167" s="48"/>
      <c r="AE2167" s="48"/>
      <c r="AF2167" s="48"/>
      <c r="AG2167" s="48"/>
      <c r="AH2167" s="48"/>
      <c r="AI2167" s="48"/>
    </row>
    <row r="2168" ht="15.75" customHeight="1">
      <c r="A2168" s="41"/>
      <c r="B2168" s="42" t="str">
        <f t="shared" si="1"/>
        <v/>
      </c>
      <c r="C2168" s="52"/>
      <c r="D2168" s="53"/>
      <c r="E2168" s="53"/>
      <c r="F2168" s="52"/>
      <c r="G2168" s="53"/>
      <c r="H2168" s="54"/>
      <c r="I2168" s="53"/>
      <c r="J2168" s="53"/>
      <c r="K2168" s="53"/>
      <c r="L2168" s="53"/>
      <c r="M2168" s="53"/>
      <c r="N2168" s="53"/>
      <c r="O2168" s="52"/>
      <c r="P2168" s="52"/>
      <c r="Q2168" s="52"/>
      <c r="R2168" s="46" t="str">
        <f>IFERROR(__xludf.DUMMYFUNCTION("if(isblank($A2168),"""",REGEXREPLACE($A2168,   "",?(\d),?"",  ""$1""&amp;""-""&amp;$H2168))"),"")</f>
        <v/>
      </c>
      <c r="S2168" s="47" t="b">
        <f t="shared" si="2"/>
        <v>0</v>
      </c>
      <c r="T2168" s="47" t="str">
        <f>IFERROR(__xludf.DUMMYFUNCTION("iferror(split(A2168,"","",TRUE,TRUE),"""")"),"")</f>
        <v/>
      </c>
      <c r="U2168" s="47"/>
      <c r="V2168" s="47"/>
      <c r="W2168" s="47"/>
      <c r="X2168" s="46" t="str">
        <f>IFERROR(__xludf.DUMMYFUNCTION("if(T2168="""","""",if($S2168,""Not aligned w/ a specific learning goal."",T2168&amp;"": ""&amp;vlookup(to_text(T2168),'1.Learning-Goals'!$A$3:$B$100,2,FALSE)))"),"")</f>
        <v/>
      </c>
      <c r="Y2168" s="46" t="str">
        <f>IFERROR(__xludf.DUMMYFUNCTION("if(U2168="""","""",if($S2168,""Not aligned w/ a specific learning goal."",U2168&amp;"": ""&amp;vlookup(to_text(U2168),'1.Learning-Goals'!$A$3:$B$100,2,FALSE)))"),"")</f>
        <v/>
      </c>
      <c r="Z2168" s="46" t="str">
        <f>IFERROR(__xludf.DUMMYFUNCTION("if(V2168="""","""",if($S2168,""Not aligned w/ a specific learning goal."",V2168&amp;"": ""&amp;vlookup(to_text(V2168),'1.Learning-Goals'!$A$3:$B$100,2,FALSE)))"),"")</f>
        <v/>
      </c>
      <c r="AA2168" s="46" t="str">
        <f>IFERROR(__xludf.DUMMYFUNCTION("if(W2168="""","""",if($S2168,""Not aligned w/ a specific learning goal."",W2168&amp;"": ""&amp;vlookup(to_text(W2168),'1.Learning-Goals'!$A$3:$B$100,2,FALSE)))"),"")</f>
        <v/>
      </c>
      <c r="AB2168" s="48"/>
      <c r="AC2168" s="48"/>
      <c r="AD2168" s="48"/>
      <c r="AE2168" s="48"/>
      <c r="AF2168" s="48"/>
      <c r="AG2168" s="48"/>
      <c r="AH2168" s="48"/>
      <c r="AI2168" s="48"/>
    </row>
    <row r="2169" ht="15.75" customHeight="1">
      <c r="A2169" s="41"/>
      <c r="B2169" s="42" t="str">
        <f t="shared" si="1"/>
        <v/>
      </c>
      <c r="C2169" s="52"/>
      <c r="D2169" s="53"/>
      <c r="E2169" s="53"/>
      <c r="F2169" s="52"/>
      <c r="G2169" s="53"/>
      <c r="H2169" s="54"/>
      <c r="I2169" s="53"/>
      <c r="J2169" s="53"/>
      <c r="K2169" s="53"/>
      <c r="L2169" s="53"/>
      <c r="M2169" s="53"/>
      <c r="N2169" s="53"/>
      <c r="O2169" s="52"/>
      <c r="P2169" s="52"/>
      <c r="Q2169" s="52"/>
      <c r="R2169" s="46" t="str">
        <f>IFERROR(__xludf.DUMMYFUNCTION("if(isblank($A2169),"""",REGEXREPLACE($A2169,   "",?(\d),?"",  ""$1""&amp;""-""&amp;$H2169))"),"")</f>
        <v/>
      </c>
      <c r="S2169" s="47" t="b">
        <f t="shared" si="2"/>
        <v>0</v>
      </c>
      <c r="T2169" s="47" t="str">
        <f>IFERROR(__xludf.DUMMYFUNCTION("iferror(split(A2169,"","",TRUE,TRUE),"""")"),"")</f>
        <v/>
      </c>
      <c r="U2169" s="47"/>
      <c r="V2169" s="47"/>
      <c r="W2169" s="47"/>
      <c r="X2169" s="46" t="str">
        <f>IFERROR(__xludf.DUMMYFUNCTION("if(T2169="""","""",if($S2169,""Not aligned w/ a specific learning goal."",T2169&amp;"": ""&amp;vlookup(to_text(T2169),'1.Learning-Goals'!$A$3:$B$100,2,FALSE)))"),"")</f>
        <v/>
      </c>
      <c r="Y2169" s="46" t="str">
        <f>IFERROR(__xludf.DUMMYFUNCTION("if(U2169="""","""",if($S2169,""Not aligned w/ a specific learning goal."",U2169&amp;"": ""&amp;vlookup(to_text(U2169),'1.Learning-Goals'!$A$3:$B$100,2,FALSE)))"),"")</f>
        <v/>
      </c>
      <c r="Z2169" s="46" t="str">
        <f>IFERROR(__xludf.DUMMYFUNCTION("if(V2169="""","""",if($S2169,""Not aligned w/ a specific learning goal."",V2169&amp;"": ""&amp;vlookup(to_text(V2169),'1.Learning-Goals'!$A$3:$B$100,2,FALSE)))"),"")</f>
        <v/>
      </c>
      <c r="AA2169" s="46" t="str">
        <f>IFERROR(__xludf.DUMMYFUNCTION("if(W2169="""","""",if($S2169,""Not aligned w/ a specific learning goal."",W2169&amp;"": ""&amp;vlookup(to_text(W2169),'1.Learning-Goals'!$A$3:$B$100,2,FALSE)))"),"")</f>
        <v/>
      </c>
      <c r="AB2169" s="48"/>
      <c r="AC2169" s="48"/>
      <c r="AD2169" s="48"/>
      <c r="AE2169" s="48"/>
      <c r="AF2169" s="48"/>
      <c r="AG2169" s="48"/>
      <c r="AH2169" s="48"/>
      <c r="AI2169" s="48"/>
    </row>
    <row r="2170" ht="15.75" customHeight="1">
      <c r="A2170" s="41"/>
      <c r="B2170" s="42" t="str">
        <f t="shared" si="1"/>
        <v/>
      </c>
      <c r="C2170" s="52"/>
      <c r="D2170" s="53"/>
      <c r="E2170" s="53"/>
      <c r="F2170" s="52"/>
      <c r="G2170" s="53"/>
      <c r="H2170" s="54"/>
      <c r="I2170" s="53"/>
      <c r="J2170" s="53"/>
      <c r="K2170" s="53"/>
      <c r="L2170" s="53"/>
      <c r="M2170" s="53"/>
      <c r="N2170" s="53"/>
      <c r="O2170" s="52"/>
      <c r="P2170" s="52"/>
      <c r="Q2170" s="52"/>
      <c r="R2170" s="46" t="str">
        <f>IFERROR(__xludf.DUMMYFUNCTION("if(isblank($A2170),"""",REGEXREPLACE($A2170,   "",?(\d),?"",  ""$1""&amp;""-""&amp;$H2170))"),"")</f>
        <v/>
      </c>
      <c r="S2170" s="47" t="b">
        <f t="shared" si="2"/>
        <v>0</v>
      </c>
      <c r="T2170" s="47" t="str">
        <f>IFERROR(__xludf.DUMMYFUNCTION("iferror(split(A2170,"","",TRUE,TRUE),"""")"),"")</f>
        <v/>
      </c>
      <c r="U2170" s="47"/>
      <c r="V2170" s="47"/>
      <c r="W2170" s="47"/>
      <c r="X2170" s="46" t="str">
        <f>IFERROR(__xludf.DUMMYFUNCTION("if(T2170="""","""",if($S2170,""Not aligned w/ a specific learning goal."",T2170&amp;"": ""&amp;vlookup(to_text(T2170),'1.Learning-Goals'!$A$3:$B$100,2,FALSE)))"),"")</f>
        <v/>
      </c>
      <c r="Y2170" s="46" t="str">
        <f>IFERROR(__xludf.DUMMYFUNCTION("if(U2170="""","""",if($S2170,""Not aligned w/ a specific learning goal."",U2170&amp;"": ""&amp;vlookup(to_text(U2170),'1.Learning-Goals'!$A$3:$B$100,2,FALSE)))"),"")</f>
        <v/>
      </c>
      <c r="Z2170" s="46" t="str">
        <f>IFERROR(__xludf.DUMMYFUNCTION("if(V2170="""","""",if($S2170,""Not aligned w/ a specific learning goal."",V2170&amp;"": ""&amp;vlookup(to_text(V2170),'1.Learning-Goals'!$A$3:$B$100,2,FALSE)))"),"")</f>
        <v/>
      </c>
      <c r="AA2170" s="46" t="str">
        <f>IFERROR(__xludf.DUMMYFUNCTION("if(W2170="""","""",if($S2170,""Not aligned w/ a specific learning goal."",W2170&amp;"": ""&amp;vlookup(to_text(W2170),'1.Learning-Goals'!$A$3:$B$100,2,FALSE)))"),"")</f>
        <v/>
      </c>
      <c r="AB2170" s="48"/>
      <c r="AC2170" s="48"/>
      <c r="AD2170" s="48"/>
      <c r="AE2170" s="48"/>
      <c r="AF2170" s="48"/>
      <c r="AG2170" s="48"/>
      <c r="AH2170" s="48"/>
      <c r="AI2170" s="48"/>
    </row>
    <row r="2171" ht="15.75" customHeight="1">
      <c r="A2171" s="41"/>
      <c r="B2171" s="42" t="str">
        <f t="shared" si="1"/>
        <v/>
      </c>
      <c r="C2171" s="52"/>
      <c r="D2171" s="53"/>
      <c r="E2171" s="53"/>
      <c r="F2171" s="52"/>
      <c r="G2171" s="53"/>
      <c r="H2171" s="54"/>
      <c r="I2171" s="53"/>
      <c r="J2171" s="53"/>
      <c r="K2171" s="53"/>
      <c r="L2171" s="53"/>
      <c r="M2171" s="53"/>
      <c r="N2171" s="53"/>
      <c r="O2171" s="52"/>
      <c r="P2171" s="52"/>
      <c r="Q2171" s="52"/>
      <c r="R2171" s="46" t="str">
        <f>IFERROR(__xludf.DUMMYFUNCTION("if(isblank($A2171),"""",REGEXREPLACE($A2171,   "",?(\d),?"",  ""$1""&amp;""-""&amp;$H2171))"),"")</f>
        <v/>
      </c>
      <c r="S2171" s="47" t="b">
        <f t="shared" si="2"/>
        <v>0</v>
      </c>
      <c r="T2171" s="47" t="str">
        <f>IFERROR(__xludf.DUMMYFUNCTION("iferror(split(A2171,"","",TRUE,TRUE),"""")"),"")</f>
        <v/>
      </c>
      <c r="U2171" s="47"/>
      <c r="V2171" s="47"/>
      <c r="W2171" s="47"/>
      <c r="X2171" s="46" t="str">
        <f>IFERROR(__xludf.DUMMYFUNCTION("if(T2171="""","""",if($S2171,""Not aligned w/ a specific learning goal."",T2171&amp;"": ""&amp;vlookup(to_text(T2171),'1.Learning-Goals'!$A$3:$B$100,2,FALSE)))"),"")</f>
        <v/>
      </c>
      <c r="Y2171" s="46" t="str">
        <f>IFERROR(__xludf.DUMMYFUNCTION("if(U2171="""","""",if($S2171,""Not aligned w/ a specific learning goal."",U2171&amp;"": ""&amp;vlookup(to_text(U2171),'1.Learning-Goals'!$A$3:$B$100,2,FALSE)))"),"")</f>
        <v/>
      </c>
      <c r="Z2171" s="46" t="str">
        <f>IFERROR(__xludf.DUMMYFUNCTION("if(V2171="""","""",if($S2171,""Not aligned w/ a specific learning goal."",V2171&amp;"": ""&amp;vlookup(to_text(V2171),'1.Learning-Goals'!$A$3:$B$100,2,FALSE)))"),"")</f>
        <v/>
      </c>
      <c r="AA2171" s="46" t="str">
        <f>IFERROR(__xludf.DUMMYFUNCTION("if(W2171="""","""",if($S2171,""Not aligned w/ a specific learning goal."",W2171&amp;"": ""&amp;vlookup(to_text(W2171),'1.Learning-Goals'!$A$3:$B$100,2,FALSE)))"),"")</f>
        <v/>
      </c>
      <c r="AB2171" s="48"/>
      <c r="AC2171" s="48"/>
      <c r="AD2171" s="48"/>
      <c r="AE2171" s="48"/>
      <c r="AF2171" s="48"/>
      <c r="AG2171" s="48"/>
      <c r="AH2171" s="48"/>
      <c r="AI2171" s="48"/>
    </row>
    <row r="2172" ht="15.75" customHeight="1">
      <c r="A2172" s="41"/>
      <c r="B2172" s="42" t="str">
        <f t="shared" si="1"/>
        <v/>
      </c>
      <c r="C2172" s="52"/>
      <c r="D2172" s="53"/>
      <c r="E2172" s="53"/>
      <c r="F2172" s="52"/>
      <c r="G2172" s="53"/>
      <c r="H2172" s="54"/>
      <c r="I2172" s="53"/>
      <c r="J2172" s="53"/>
      <c r="K2172" s="53"/>
      <c r="L2172" s="53"/>
      <c r="M2172" s="53"/>
      <c r="N2172" s="53"/>
      <c r="O2172" s="52"/>
      <c r="P2172" s="52"/>
      <c r="Q2172" s="52"/>
      <c r="R2172" s="46" t="str">
        <f>IFERROR(__xludf.DUMMYFUNCTION("if(isblank($A2172),"""",REGEXREPLACE($A2172,   "",?(\d),?"",  ""$1""&amp;""-""&amp;$H2172))"),"")</f>
        <v/>
      </c>
      <c r="S2172" s="47" t="b">
        <f t="shared" si="2"/>
        <v>0</v>
      </c>
      <c r="T2172" s="47" t="str">
        <f>IFERROR(__xludf.DUMMYFUNCTION("iferror(split(A2172,"","",TRUE,TRUE),"""")"),"")</f>
        <v/>
      </c>
      <c r="U2172" s="47"/>
      <c r="V2172" s="47"/>
      <c r="W2172" s="47"/>
      <c r="X2172" s="46" t="str">
        <f>IFERROR(__xludf.DUMMYFUNCTION("if(T2172="""","""",if($S2172,""Not aligned w/ a specific learning goal."",T2172&amp;"": ""&amp;vlookup(to_text(T2172),'1.Learning-Goals'!$A$3:$B$100,2,FALSE)))"),"")</f>
        <v/>
      </c>
      <c r="Y2172" s="46" t="str">
        <f>IFERROR(__xludf.DUMMYFUNCTION("if(U2172="""","""",if($S2172,""Not aligned w/ a specific learning goal."",U2172&amp;"": ""&amp;vlookup(to_text(U2172),'1.Learning-Goals'!$A$3:$B$100,2,FALSE)))"),"")</f>
        <v/>
      </c>
      <c r="Z2172" s="46" t="str">
        <f>IFERROR(__xludf.DUMMYFUNCTION("if(V2172="""","""",if($S2172,""Not aligned w/ a specific learning goal."",V2172&amp;"": ""&amp;vlookup(to_text(V2172),'1.Learning-Goals'!$A$3:$B$100,2,FALSE)))"),"")</f>
        <v/>
      </c>
      <c r="AA2172" s="46" t="str">
        <f>IFERROR(__xludf.DUMMYFUNCTION("if(W2172="""","""",if($S2172,""Not aligned w/ a specific learning goal."",W2172&amp;"": ""&amp;vlookup(to_text(W2172),'1.Learning-Goals'!$A$3:$B$100,2,FALSE)))"),"")</f>
        <v/>
      </c>
      <c r="AB2172" s="48"/>
      <c r="AC2172" s="48"/>
      <c r="AD2172" s="48"/>
      <c r="AE2172" s="48"/>
      <c r="AF2172" s="48"/>
      <c r="AG2172" s="48"/>
      <c r="AH2172" s="48"/>
      <c r="AI2172" s="48"/>
    </row>
    <row r="2173" ht="15.75" customHeight="1">
      <c r="A2173" s="41"/>
      <c r="B2173" s="42" t="str">
        <f t="shared" si="1"/>
        <v/>
      </c>
      <c r="C2173" s="52"/>
      <c r="D2173" s="53"/>
      <c r="E2173" s="53"/>
      <c r="F2173" s="52"/>
      <c r="G2173" s="53"/>
      <c r="H2173" s="54"/>
      <c r="I2173" s="53"/>
      <c r="J2173" s="53"/>
      <c r="K2173" s="53"/>
      <c r="L2173" s="53"/>
      <c r="M2173" s="53"/>
      <c r="N2173" s="53"/>
      <c r="O2173" s="52"/>
      <c r="P2173" s="52"/>
      <c r="Q2173" s="52"/>
      <c r="R2173" s="46" t="str">
        <f>IFERROR(__xludf.DUMMYFUNCTION("if(isblank($A2173),"""",REGEXREPLACE($A2173,   "",?(\d),?"",  ""$1""&amp;""-""&amp;$H2173))"),"")</f>
        <v/>
      </c>
      <c r="S2173" s="47" t="b">
        <f t="shared" si="2"/>
        <v>0</v>
      </c>
      <c r="T2173" s="47" t="str">
        <f>IFERROR(__xludf.DUMMYFUNCTION("iferror(split(A2173,"","",TRUE,TRUE),"""")"),"")</f>
        <v/>
      </c>
      <c r="U2173" s="47"/>
      <c r="V2173" s="47"/>
      <c r="W2173" s="47"/>
      <c r="X2173" s="46" t="str">
        <f>IFERROR(__xludf.DUMMYFUNCTION("if(T2173="""","""",if($S2173,""Not aligned w/ a specific learning goal."",T2173&amp;"": ""&amp;vlookup(to_text(T2173),'1.Learning-Goals'!$A$3:$B$100,2,FALSE)))"),"")</f>
        <v/>
      </c>
      <c r="Y2173" s="46" t="str">
        <f>IFERROR(__xludf.DUMMYFUNCTION("if(U2173="""","""",if($S2173,""Not aligned w/ a specific learning goal."",U2173&amp;"": ""&amp;vlookup(to_text(U2173),'1.Learning-Goals'!$A$3:$B$100,2,FALSE)))"),"")</f>
        <v/>
      </c>
      <c r="Z2173" s="46" t="str">
        <f>IFERROR(__xludf.DUMMYFUNCTION("if(V2173="""","""",if($S2173,""Not aligned w/ a specific learning goal."",V2173&amp;"": ""&amp;vlookup(to_text(V2173),'1.Learning-Goals'!$A$3:$B$100,2,FALSE)))"),"")</f>
        <v/>
      </c>
      <c r="AA2173" s="46" t="str">
        <f>IFERROR(__xludf.DUMMYFUNCTION("if(W2173="""","""",if($S2173,""Not aligned w/ a specific learning goal."",W2173&amp;"": ""&amp;vlookup(to_text(W2173),'1.Learning-Goals'!$A$3:$B$100,2,FALSE)))"),"")</f>
        <v/>
      </c>
      <c r="AB2173" s="48"/>
      <c r="AC2173" s="48"/>
      <c r="AD2173" s="48"/>
      <c r="AE2173" s="48"/>
      <c r="AF2173" s="48"/>
      <c r="AG2173" s="48"/>
      <c r="AH2173" s="48"/>
      <c r="AI2173" s="48"/>
    </row>
    <row r="2174" ht="15.75" customHeight="1">
      <c r="A2174" s="41"/>
      <c r="B2174" s="42" t="str">
        <f t="shared" si="1"/>
        <v/>
      </c>
      <c r="C2174" s="52"/>
      <c r="D2174" s="53"/>
      <c r="E2174" s="53"/>
      <c r="F2174" s="52"/>
      <c r="G2174" s="53"/>
      <c r="H2174" s="54"/>
      <c r="I2174" s="53"/>
      <c r="J2174" s="53"/>
      <c r="K2174" s="53"/>
      <c r="L2174" s="53"/>
      <c r="M2174" s="53"/>
      <c r="N2174" s="53"/>
      <c r="O2174" s="52"/>
      <c r="P2174" s="52"/>
      <c r="Q2174" s="52"/>
      <c r="R2174" s="46" t="str">
        <f>IFERROR(__xludf.DUMMYFUNCTION("if(isblank($A2174),"""",REGEXREPLACE($A2174,   "",?(\d),?"",  ""$1""&amp;""-""&amp;$H2174))"),"")</f>
        <v/>
      </c>
      <c r="S2174" s="47" t="b">
        <f t="shared" si="2"/>
        <v>0</v>
      </c>
      <c r="T2174" s="47" t="str">
        <f>IFERROR(__xludf.DUMMYFUNCTION("iferror(split(A2174,"","",TRUE,TRUE),"""")"),"")</f>
        <v/>
      </c>
      <c r="U2174" s="47"/>
      <c r="V2174" s="47"/>
      <c r="W2174" s="47"/>
      <c r="X2174" s="46" t="str">
        <f>IFERROR(__xludf.DUMMYFUNCTION("if(T2174="""","""",if($S2174,""Not aligned w/ a specific learning goal."",T2174&amp;"": ""&amp;vlookup(to_text(T2174),'1.Learning-Goals'!$A$3:$B$100,2,FALSE)))"),"")</f>
        <v/>
      </c>
      <c r="Y2174" s="46" t="str">
        <f>IFERROR(__xludf.DUMMYFUNCTION("if(U2174="""","""",if($S2174,""Not aligned w/ a specific learning goal."",U2174&amp;"": ""&amp;vlookup(to_text(U2174),'1.Learning-Goals'!$A$3:$B$100,2,FALSE)))"),"")</f>
        <v/>
      </c>
      <c r="Z2174" s="46" t="str">
        <f>IFERROR(__xludf.DUMMYFUNCTION("if(V2174="""","""",if($S2174,""Not aligned w/ a specific learning goal."",V2174&amp;"": ""&amp;vlookup(to_text(V2174),'1.Learning-Goals'!$A$3:$B$100,2,FALSE)))"),"")</f>
        <v/>
      </c>
      <c r="AA2174" s="46" t="str">
        <f>IFERROR(__xludf.DUMMYFUNCTION("if(W2174="""","""",if($S2174,""Not aligned w/ a specific learning goal."",W2174&amp;"": ""&amp;vlookup(to_text(W2174),'1.Learning-Goals'!$A$3:$B$100,2,FALSE)))"),"")</f>
        <v/>
      </c>
      <c r="AB2174" s="48"/>
      <c r="AC2174" s="48"/>
      <c r="AD2174" s="48"/>
      <c r="AE2174" s="48"/>
      <c r="AF2174" s="48"/>
      <c r="AG2174" s="48"/>
      <c r="AH2174" s="48"/>
      <c r="AI2174" s="48"/>
    </row>
    <row r="2175" ht="15.75" customHeight="1">
      <c r="A2175" s="41"/>
      <c r="B2175" s="42" t="str">
        <f t="shared" si="1"/>
        <v/>
      </c>
      <c r="C2175" s="52"/>
      <c r="D2175" s="53"/>
      <c r="E2175" s="53"/>
      <c r="F2175" s="52"/>
      <c r="G2175" s="53"/>
      <c r="H2175" s="54"/>
      <c r="I2175" s="53"/>
      <c r="J2175" s="53"/>
      <c r="K2175" s="53"/>
      <c r="L2175" s="53"/>
      <c r="M2175" s="53"/>
      <c r="N2175" s="53"/>
      <c r="O2175" s="52"/>
      <c r="P2175" s="52"/>
      <c r="Q2175" s="52"/>
      <c r="R2175" s="46" t="str">
        <f>IFERROR(__xludf.DUMMYFUNCTION("if(isblank($A2175),"""",REGEXREPLACE($A2175,   "",?(\d),?"",  ""$1""&amp;""-""&amp;$H2175))"),"")</f>
        <v/>
      </c>
      <c r="S2175" s="47" t="b">
        <f t="shared" si="2"/>
        <v>0</v>
      </c>
      <c r="T2175" s="47" t="str">
        <f>IFERROR(__xludf.DUMMYFUNCTION("iferror(split(A2175,"","",TRUE,TRUE),"""")"),"")</f>
        <v/>
      </c>
      <c r="U2175" s="47"/>
      <c r="V2175" s="47"/>
      <c r="W2175" s="47"/>
      <c r="X2175" s="46" t="str">
        <f>IFERROR(__xludf.DUMMYFUNCTION("if(T2175="""","""",if($S2175,""Not aligned w/ a specific learning goal."",T2175&amp;"": ""&amp;vlookup(to_text(T2175),'1.Learning-Goals'!$A$3:$B$100,2,FALSE)))"),"")</f>
        <v/>
      </c>
      <c r="Y2175" s="46" t="str">
        <f>IFERROR(__xludf.DUMMYFUNCTION("if(U2175="""","""",if($S2175,""Not aligned w/ a specific learning goal."",U2175&amp;"": ""&amp;vlookup(to_text(U2175),'1.Learning-Goals'!$A$3:$B$100,2,FALSE)))"),"")</f>
        <v/>
      </c>
      <c r="Z2175" s="46" t="str">
        <f>IFERROR(__xludf.DUMMYFUNCTION("if(V2175="""","""",if($S2175,""Not aligned w/ a specific learning goal."",V2175&amp;"": ""&amp;vlookup(to_text(V2175),'1.Learning-Goals'!$A$3:$B$100,2,FALSE)))"),"")</f>
        <v/>
      </c>
      <c r="AA2175" s="46" t="str">
        <f>IFERROR(__xludf.DUMMYFUNCTION("if(W2175="""","""",if($S2175,""Not aligned w/ a specific learning goal."",W2175&amp;"": ""&amp;vlookup(to_text(W2175),'1.Learning-Goals'!$A$3:$B$100,2,FALSE)))"),"")</f>
        <v/>
      </c>
      <c r="AB2175" s="48"/>
      <c r="AC2175" s="48"/>
      <c r="AD2175" s="48"/>
      <c r="AE2175" s="48"/>
      <c r="AF2175" s="48"/>
      <c r="AG2175" s="48"/>
      <c r="AH2175" s="48"/>
      <c r="AI2175" s="48"/>
    </row>
    <row r="2176" ht="15.75" customHeight="1">
      <c r="A2176" s="41"/>
      <c r="B2176" s="42" t="str">
        <f t="shared" si="1"/>
        <v/>
      </c>
      <c r="C2176" s="52"/>
      <c r="D2176" s="53"/>
      <c r="E2176" s="53"/>
      <c r="F2176" s="52"/>
      <c r="G2176" s="53"/>
      <c r="H2176" s="54"/>
      <c r="I2176" s="53"/>
      <c r="J2176" s="53"/>
      <c r="K2176" s="53"/>
      <c r="L2176" s="53"/>
      <c r="M2176" s="53"/>
      <c r="N2176" s="53"/>
      <c r="O2176" s="52"/>
      <c r="P2176" s="52"/>
      <c r="Q2176" s="52"/>
      <c r="R2176" s="46" t="str">
        <f>IFERROR(__xludf.DUMMYFUNCTION("if(isblank($A2176),"""",REGEXREPLACE($A2176,   "",?(\d),?"",  ""$1""&amp;""-""&amp;$H2176))"),"")</f>
        <v/>
      </c>
      <c r="S2176" s="47" t="b">
        <f t="shared" si="2"/>
        <v>0</v>
      </c>
      <c r="T2176" s="47" t="str">
        <f>IFERROR(__xludf.DUMMYFUNCTION("iferror(split(A2176,"","",TRUE,TRUE),"""")"),"")</f>
        <v/>
      </c>
      <c r="U2176" s="47"/>
      <c r="V2176" s="47"/>
      <c r="W2176" s="47"/>
      <c r="X2176" s="46" t="str">
        <f>IFERROR(__xludf.DUMMYFUNCTION("if(T2176="""","""",if($S2176,""Not aligned w/ a specific learning goal."",T2176&amp;"": ""&amp;vlookup(to_text(T2176),'1.Learning-Goals'!$A$3:$B$100,2,FALSE)))"),"")</f>
        <v/>
      </c>
      <c r="Y2176" s="46" t="str">
        <f>IFERROR(__xludf.DUMMYFUNCTION("if(U2176="""","""",if($S2176,""Not aligned w/ a specific learning goal."",U2176&amp;"": ""&amp;vlookup(to_text(U2176),'1.Learning-Goals'!$A$3:$B$100,2,FALSE)))"),"")</f>
        <v/>
      </c>
      <c r="Z2176" s="46" t="str">
        <f>IFERROR(__xludf.DUMMYFUNCTION("if(V2176="""","""",if($S2176,""Not aligned w/ a specific learning goal."",V2176&amp;"": ""&amp;vlookup(to_text(V2176),'1.Learning-Goals'!$A$3:$B$100,2,FALSE)))"),"")</f>
        <v/>
      </c>
      <c r="AA2176" s="46" t="str">
        <f>IFERROR(__xludf.DUMMYFUNCTION("if(W2176="""","""",if($S2176,""Not aligned w/ a specific learning goal."",W2176&amp;"": ""&amp;vlookup(to_text(W2176),'1.Learning-Goals'!$A$3:$B$100,2,FALSE)))"),"")</f>
        <v/>
      </c>
      <c r="AB2176" s="48"/>
      <c r="AC2176" s="48"/>
      <c r="AD2176" s="48"/>
      <c r="AE2176" s="48"/>
      <c r="AF2176" s="48"/>
      <c r="AG2176" s="48"/>
      <c r="AH2176" s="48"/>
      <c r="AI2176" s="48"/>
    </row>
    <row r="2177" ht="15.75" customHeight="1">
      <c r="A2177" s="41"/>
      <c r="B2177" s="42" t="str">
        <f t="shared" si="1"/>
        <v/>
      </c>
      <c r="C2177" s="52"/>
      <c r="D2177" s="53"/>
      <c r="E2177" s="53"/>
      <c r="F2177" s="52"/>
      <c r="G2177" s="53"/>
      <c r="H2177" s="54"/>
      <c r="I2177" s="53"/>
      <c r="J2177" s="53"/>
      <c r="K2177" s="53"/>
      <c r="L2177" s="53"/>
      <c r="M2177" s="53"/>
      <c r="N2177" s="53"/>
      <c r="O2177" s="52"/>
      <c r="P2177" s="52"/>
      <c r="Q2177" s="52"/>
      <c r="R2177" s="46" t="str">
        <f>IFERROR(__xludf.DUMMYFUNCTION("if(isblank($A2177),"""",REGEXREPLACE($A2177,   "",?(\d),?"",  ""$1""&amp;""-""&amp;$H2177))"),"")</f>
        <v/>
      </c>
      <c r="S2177" s="47" t="b">
        <f t="shared" si="2"/>
        <v>0</v>
      </c>
      <c r="T2177" s="47" t="str">
        <f>IFERROR(__xludf.DUMMYFUNCTION("iferror(split(A2177,"","",TRUE,TRUE),"""")"),"")</f>
        <v/>
      </c>
      <c r="U2177" s="47"/>
      <c r="V2177" s="47"/>
      <c r="W2177" s="47"/>
      <c r="X2177" s="46" t="str">
        <f>IFERROR(__xludf.DUMMYFUNCTION("if(T2177="""","""",if($S2177,""Not aligned w/ a specific learning goal."",T2177&amp;"": ""&amp;vlookup(to_text(T2177),'1.Learning-Goals'!$A$3:$B$100,2,FALSE)))"),"")</f>
        <v/>
      </c>
      <c r="Y2177" s="46" t="str">
        <f>IFERROR(__xludf.DUMMYFUNCTION("if(U2177="""","""",if($S2177,""Not aligned w/ a specific learning goal."",U2177&amp;"": ""&amp;vlookup(to_text(U2177),'1.Learning-Goals'!$A$3:$B$100,2,FALSE)))"),"")</f>
        <v/>
      </c>
      <c r="Z2177" s="46" t="str">
        <f>IFERROR(__xludf.DUMMYFUNCTION("if(V2177="""","""",if($S2177,""Not aligned w/ a specific learning goal."",V2177&amp;"": ""&amp;vlookup(to_text(V2177),'1.Learning-Goals'!$A$3:$B$100,2,FALSE)))"),"")</f>
        <v/>
      </c>
      <c r="AA2177" s="46" t="str">
        <f>IFERROR(__xludf.DUMMYFUNCTION("if(W2177="""","""",if($S2177,""Not aligned w/ a specific learning goal."",W2177&amp;"": ""&amp;vlookup(to_text(W2177),'1.Learning-Goals'!$A$3:$B$100,2,FALSE)))"),"")</f>
        <v/>
      </c>
      <c r="AB2177" s="48"/>
      <c r="AC2177" s="48"/>
      <c r="AD2177" s="48"/>
      <c r="AE2177" s="48"/>
      <c r="AF2177" s="48"/>
      <c r="AG2177" s="48"/>
      <c r="AH2177" s="48"/>
      <c r="AI2177" s="48"/>
    </row>
    <row r="2178" ht="15.75" customHeight="1">
      <c r="A2178" s="41"/>
      <c r="B2178" s="42" t="str">
        <f t="shared" si="1"/>
        <v/>
      </c>
      <c r="C2178" s="52"/>
      <c r="D2178" s="53"/>
      <c r="E2178" s="53"/>
      <c r="F2178" s="52"/>
      <c r="G2178" s="53"/>
      <c r="H2178" s="54"/>
      <c r="I2178" s="53"/>
      <c r="J2178" s="53"/>
      <c r="K2178" s="53"/>
      <c r="L2178" s="53"/>
      <c r="M2178" s="53"/>
      <c r="N2178" s="53"/>
      <c r="O2178" s="52"/>
      <c r="P2178" s="52"/>
      <c r="Q2178" s="52"/>
      <c r="R2178" s="46" t="str">
        <f>IFERROR(__xludf.DUMMYFUNCTION("if(isblank($A2178),"""",REGEXREPLACE($A2178,   "",?(\d),?"",  ""$1""&amp;""-""&amp;$H2178))"),"")</f>
        <v/>
      </c>
      <c r="S2178" s="47" t="b">
        <f t="shared" si="2"/>
        <v>0</v>
      </c>
      <c r="T2178" s="47" t="str">
        <f>IFERROR(__xludf.DUMMYFUNCTION("iferror(split(A2178,"","",TRUE,TRUE),"""")"),"")</f>
        <v/>
      </c>
      <c r="U2178" s="47"/>
      <c r="V2178" s="47"/>
      <c r="W2178" s="47"/>
      <c r="X2178" s="46" t="str">
        <f>IFERROR(__xludf.DUMMYFUNCTION("if(T2178="""","""",if($S2178,""Not aligned w/ a specific learning goal."",T2178&amp;"": ""&amp;vlookup(to_text(T2178),'1.Learning-Goals'!$A$3:$B$100,2,FALSE)))"),"")</f>
        <v/>
      </c>
      <c r="Y2178" s="46" t="str">
        <f>IFERROR(__xludf.DUMMYFUNCTION("if(U2178="""","""",if($S2178,""Not aligned w/ a specific learning goal."",U2178&amp;"": ""&amp;vlookup(to_text(U2178),'1.Learning-Goals'!$A$3:$B$100,2,FALSE)))"),"")</f>
        <v/>
      </c>
      <c r="Z2178" s="46" t="str">
        <f>IFERROR(__xludf.DUMMYFUNCTION("if(V2178="""","""",if($S2178,""Not aligned w/ a specific learning goal."",V2178&amp;"": ""&amp;vlookup(to_text(V2178),'1.Learning-Goals'!$A$3:$B$100,2,FALSE)))"),"")</f>
        <v/>
      </c>
      <c r="AA2178" s="46" t="str">
        <f>IFERROR(__xludf.DUMMYFUNCTION("if(W2178="""","""",if($S2178,""Not aligned w/ a specific learning goal."",W2178&amp;"": ""&amp;vlookup(to_text(W2178),'1.Learning-Goals'!$A$3:$B$100,2,FALSE)))"),"")</f>
        <v/>
      </c>
      <c r="AB2178" s="48"/>
      <c r="AC2178" s="48"/>
      <c r="AD2178" s="48"/>
      <c r="AE2178" s="48"/>
      <c r="AF2178" s="48"/>
      <c r="AG2178" s="48"/>
      <c r="AH2178" s="48"/>
      <c r="AI2178" s="48"/>
    </row>
    <row r="2179" ht="15.75" customHeight="1">
      <c r="A2179" s="41"/>
      <c r="B2179" s="42" t="str">
        <f t="shared" si="1"/>
        <v/>
      </c>
      <c r="C2179" s="52"/>
      <c r="D2179" s="53"/>
      <c r="E2179" s="53"/>
      <c r="F2179" s="52"/>
      <c r="G2179" s="53"/>
      <c r="H2179" s="54"/>
      <c r="I2179" s="53"/>
      <c r="J2179" s="53"/>
      <c r="K2179" s="53"/>
      <c r="L2179" s="53"/>
      <c r="M2179" s="53"/>
      <c r="N2179" s="53"/>
      <c r="O2179" s="52"/>
      <c r="P2179" s="52"/>
      <c r="Q2179" s="52"/>
      <c r="R2179" s="46" t="str">
        <f>IFERROR(__xludf.DUMMYFUNCTION("if(isblank($A2179),"""",REGEXREPLACE($A2179,   "",?(\d),?"",  ""$1""&amp;""-""&amp;$H2179))"),"")</f>
        <v/>
      </c>
      <c r="S2179" s="47" t="b">
        <f t="shared" si="2"/>
        <v>0</v>
      </c>
      <c r="T2179" s="47" t="str">
        <f>IFERROR(__xludf.DUMMYFUNCTION("iferror(split(A2179,"","",TRUE,TRUE),"""")"),"")</f>
        <v/>
      </c>
      <c r="U2179" s="47"/>
      <c r="V2179" s="47"/>
      <c r="W2179" s="47"/>
      <c r="X2179" s="46" t="str">
        <f>IFERROR(__xludf.DUMMYFUNCTION("if(T2179="""","""",if($S2179,""Not aligned w/ a specific learning goal."",T2179&amp;"": ""&amp;vlookup(to_text(T2179),'1.Learning-Goals'!$A$3:$B$100,2,FALSE)))"),"")</f>
        <v/>
      </c>
      <c r="Y2179" s="46" t="str">
        <f>IFERROR(__xludf.DUMMYFUNCTION("if(U2179="""","""",if($S2179,""Not aligned w/ a specific learning goal."",U2179&amp;"": ""&amp;vlookup(to_text(U2179),'1.Learning-Goals'!$A$3:$B$100,2,FALSE)))"),"")</f>
        <v/>
      </c>
      <c r="Z2179" s="46" t="str">
        <f>IFERROR(__xludf.DUMMYFUNCTION("if(V2179="""","""",if($S2179,""Not aligned w/ a specific learning goal."",V2179&amp;"": ""&amp;vlookup(to_text(V2179),'1.Learning-Goals'!$A$3:$B$100,2,FALSE)))"),"")</f>
        <v/>
      </c>
      <c r="AA2179" s="46" t="str">
        <f>IFERROR(__xludf.DUMMYFUNCTION("if(W2179="""","""",if($S2179,""Not aligned w/ a specific learning goal."",W2179&amp;"": ""&amp;vlookup(to_text(W2179),'1.Learning-Goals'!$A$3:$B$100,2,FALSE)))"),"")</f>
        <v/>
      </c>
      <c r="AB2179" s="48"/>
      <c r="AC2179" s="48"/>
      <c r="AD2179" s="48"/>
      <c r="AE2179" s="48"/>
      <c r="AF2179" s="48"/>
      <c r="AG2179" s="48"/>
      <c r="AH2179" s="48"/>
      <c r="AI2179" s="48"/>
    </row>
    <row r="2180" ht="15.75" customHeight="1">
      <c r="A2180" s="41"/>
      <c r="B2180" s="42" t="str">
        <f t="shared" si="1"/>
        <v/>
      </c>
      <c r="C2180" s="52"/>
      <c r="D2180" s="53"/>
      <c r="E2180" s="53"/>
      <c r="F2180" s="52"/>
      <c r="G2180" s="53"/>
      <c r="H2180" s="54"/>
      <c r="I2180" s="53"/>
      <c r="J2180" s="53"/>
      <c r="K2180" s="53"/>
      <c r="L2180" s="53"/>
      <c r="M2180" s="53"/>
      <c r="N2180" s="53"/>
      <c r="O2180" s="52"/>
      <c r="P2180" s="52"/>
      <c r="Q2180" s="52"/>
      <c r="R2180" s="46" t="str">
        <f>IFERROR(__xludf.DUMMYFUNCTION("if(isblank($A2180),"""",REGEXREPLACE($A2180,   "",?(\d),?"",  ""$1""&amp;""-""&amp;$H2180))"),"")</f>
        <v/>
      </c>
      <c r="S2180" s="47" t="b">
        <f t="shared" si="2"/>
        <v>0</v>
      </c>
      <c r="T2180" s="47" t="str">
        <f>IFERROR(__xludf.DUMMYFUNCTION("iferror(split(A2180,"","",TRUE,TRUE),"""")"),"")</f>
        <v/>
      </c>
      <c r="U2180" s="47"/>
      <c r="V2180" s="47"/>
      <c r="W2180" s="47"/>
      <c r="X2180" s="46" t="str">
        <f>IFERROR(__xludf.DUMMYFUNCTION("if(T2180="""","""",if($S2180,""Not aligned w/ a specific learning goal."",T2180&amp;"": ""&amp;vlookup(to_text(T2180),'1.Learning-Goals'!$A$3:$B$100,2,FALSE)))"),"")</f>
        <v/>
      </c>
      <c r="Y2180" s="46" t="str">
        <f>IFERROR(__xludf.DUMMYFUNCTION("if(U2180="""","""",if($S2180,""Not aligned w/ a specific learning goal."",U2180&amp;"": ""&amp;vlookup(to_text(U2180),'1.Learning-Goals'!$A$3:$B$100,2,FALSE)))"),"")</f>
        <v/>
      </c>
      <c r="Z2180" s="46" t="str">
        <f>IFERROR(__xludf.DUMMYFUNCTION("if(V2180="""","""",if($S2180,""Not aligned w/ a specific learning goal."",V2180&amp;"": ""&amp;vlookup(to_text(V2180),'1.Learning-Goals'!$A$3:$B$100,2,FALSE)))"),"")</f>
        <v/>
      </c>
      <c r="AA2180" s="46" t="str">
        <f>IFERROR(__xludf.DUMMYFUNCTION("if(W2180="""","""",if($S2180,""Not aligned w/ a specific learning goal."",W2180&amp;"": ""&amp;vlookup(to_text(W2180),'1.Learning-Goals'!$A$3:$B$100,2,FALSE)))"),"")</f>
        <v/>
      </c>
      <c r="AB2180" s="48"/>
      <c r="AC2180" s="48"/>
      <c r="AD2180" s="48"/>
      <c r="AE2180" s="48"/>
      <c r="AF2180" s="48"/>
      <c r="AG2180" s="48"/>
      <c r="AH2180" s="48"/>
      <c r="AI2180" s="48"/>
    </row>
    <row r="2181" ht="15.75" customHeight="1">
      <c r="A2181" s="41"/>
      <c r="B2181" s="42" t="str">
        <f t="shared" si="1"/>
        <v/>
      </c>
      <c r="C2181" s="52"/>
      <c r="D2181" s="53"/>
      <c r="E2181" s="53"/>
      <c r="F2181" s="52"/>
      <c r="G2181" s="53"/>
      <c r="H2181" s="54"/>
      <c r="I2181" s="53"/>
      <c r="J2181" s="53"/>
      <c r="K2181" s="53"/>
      <c r="L2181" s="53"/>
      <c r="M2181" s="53"/>
      <c r="N2181" s="53"/>
      <c r="O2181" s="52"/>
      <c r="P2181" s="52"/>
      <c r="Q2181" s="52"/>
      <c r="R2181" s="46" t="str">
        <f>IFERROR(__xludf.DUMMYFUNCTION("if(isblank($A2181),"""",REGEXREPLACE($A2181,   "",?(\d),?"",  ""$1""&amp;""-""&amp;$H2181))"),"")</f>
        <v/>
      </c>
      <c r="S2181" s="47" t="b">
        <f t="shared" si="2"/>
        <v>0</v>
      </c>
      <c r="T2181" s="47" t="str">
        <f>IFERROR(__xludf.DUMMYFUNCTION("iferror(split(A2181,"","",TRUE,TRUE),"""")"),"")</f>
        <v/>
      </c>
      <c r="U2181" s="47"/>
      <c r="V2181" s="47"/>
      <c r="W2181" s="47"/>
      <c r="X2181" s="46" t="str">
        <f>IFERROR(__xludf.DUMMYFUNCTION("if(T2181="""","""",if($S2181,""Not aligned w/ a specific learning goal."",T2181&amp;"": ""&amp;vlookup(to_text(T2181),'1.Learning-Goals'!$A$3:$B$100,2,FALSE)))"),"")</f>
        <v/>
      </c>
      <c r="Y2181" s="46" t="str">
        <f>IFERROR(__xludf.DUMMYFUNCTION("if(U2181="""","""",if($S2181,""Not aligned w/ a specific learning goal."",U2181&amp;"": ""&amp;vlookup(to_text(U2181),'1.Learning-Goals'!$A$3:$B$100,2,FALSE)))"),"")</f>
        <v/>
      </c>
      <c r="Z2181" s="46" t="str">
        <f>IFERROR(__xludf.DUMMYFUNCTION("if(V2181="""","""",if($S2181,""Not aligned w/ a specific learning goal."",V2181&amp;"": ""&amp;vlookup(to_text(V2181),'1.Learning-Goals'!$A$3:$B$100,2,FALSE)))"),"")</f>
        <v/>
      </c>
      <c r="AA2181" s="46" t="str">
        <f>IFERROR(__xludf.DUMMYFUNCTION("if(W2181="""","""",if($S2181,""Not aligned w/ a specific learning goal."",W2181&amp;"": ""&amp;vlookup(to_text(W2181),'1.Learning-Goals'!$A$3:$B$100,2,FALSE)))"),"")</f>
        <v/>
      </c>
      <c r="AB2181" s="48"/>
      <c r="AC2181" s="48"/>
      <c r="AD2181" s="48"/>
      <c r="AE2181" s="48"/>
      <c r="AF2181" s="48"/>
      <c r="AG2181" s="48"/>
      <c r="AH2181" s="48"/>
      <c r="AI2181" s="48"/>
    </row>
    <row r="2182" ht="15.75" customHeight="1">
      <c r="A2182" s="41"/>
      <c r="B2182" s="42" t="str">
        <f t="shared" si="1"/>
        <v/>
      </c>
      <c r="C2182" s="52"/>
      <c r="D2182" s="53"/>
      <c r="E2182" s="53"/>
      <c r="F2182" s="52"/>
      <c r="G2182" s="53"/>
      <c r="H2182" s="54"/>
      <c r="I2182" s="53"/>
      <c r="J2182" s="53"/>
      <c r="K2182" s="53"/>
      <c r="L2182" s="53"/>
      <c r="M2182" s="53"/>
      <c r="N2182" s="53"/>
      <c r="O2182" s="52"/>
      <c r="P2182" s="52"/>
      <c r="Q2182" s="52"/>
      <c r="R2182" s="46" t="str">
        <f>IFERROR(__xludf.DUMMYFUNCTION("if(isblank($A2182),"""",REGEXREPLACE($A2182,   "",?(\d),?"",  ""$1""&amp;""-""&amp;$H2182))"),"")</f>
        <v/>
      </c>
      <c r="S2182" s="47" t="b">
        <f t="shared" si="2"/>
        <v>0</v>
      </c>
      <c r="T2182" s="47" t="str">
        <f>IFERROR(__xludf.DUMMYFUNCTION("iferror(split(A2182,"","",TRUE,TRUE),"""")"),"")</f>
        <v/>
      </c>
      <c r="U2182" s="47"/>
      <c r="V2182" s="47"/>
      <c r="W2182" s="47"/>
      <c r="X2182" s="46" t="str">
        <f>IFERROR(__xludf.DUMMYFUNCTION("if(T2182="""","""",if($S2182,""Not aligned w/ a specific learning goal."",T2182&amp;"": ""&amp;vlookup(to_text(T2182),'1.Learning-Goals'!$A$3:$B$100,2,FALSE)))"),"")</f>
        <v/>
      </c>
      <c r="Y2182" s="46" t="str">
        <f>IFERROR(__xludf.DUMMYFUNCTION("if(U2182="""","""",if($S2182,""Not aligned w/ a specific learning goal."",U2182&amp;"": ""&amp;vlookup(to_text(U2182),'1.Learning-Goals'!$A$3:$B$100,2,FALSE)))"),"")</f>
        <v/>
      </c>
      <c r="Z2182" s="46" t="str">
        <f>IFERROR(__xludf.DUMMYFUNCTION("if(V2182="""","""",if($S2182,""Not aligned w/ a specific learning goal."",V2182&amp;"": ""&amp;vlookup(to_text(V2182),'1.Learning-Goals'!$A$3:$B$100,2,FALSE)))"),"")</f>
        <v/>
      </c>
      <c r="AA2182" s="46" t="str">
        <f>IFERROR(__xludf.DUMMYFUNCTION("if(W2182="""","""",if($S2182,""Not aligned w/ a specific learning goal."",W2182&amp;"": ""&amp;vlookup(to_text(W2182),'1.Learning-Goals'!$A$3:$B$100,2,FALSE)))"),"")</f>
        <v/>
      </c>
      <c r="AB2182" s="48"/>
      <c r="AC2182" s="48"/>
      <c r="AD2182" s="48"/>
      <c r="AE2182" s="48"/>
      <c r="AF2182" s="48"/>
      <c r="AG2182" s="48"/>
      <c r="AH2182" s="48"/>
      <c r="AI2182" s="48"/>
    </row>
    <row r="2183" ht="15.75" customHeight="1">
      <c r="A2183" s="41"/>
      <c r="B2183" s="42" t="str">
        <f t="shared" si="1"/>
        <v/>
      </c>
      <c r="C2183" s="52"/>
      <c r="D2183" s="53"/>
      <c r="E2183" s="53"/>
      <c r="F2183" s="52"/>
      <c r="G2183" s="53"/>
      <c r="H2183" s="54"/>
      <c r="I2183" s="53"/>
      <c r="J2183" s="53"/>
      <c r="K2183" s="53"/>
      <c r="L2183" s="53"/>
      <c r="M2183" s="53"/>
      <c r="N2183" s="53"/>
      <c r="O2183" s="52"/>
      <c r="P2183" s="52"/>
      <c r="Q2183" s="52"/>
      <c r="R2183" s="46" t="str">
        <f>IFERROR(__xludf.DUMMYFUNCTION("if(isblank($A2183),"""",REGEXREPLACE($A2183,   "",?(\d),?"",  ""$1""&amp;""-""&amp;$H2183))"),"")</f>
        <v/>
      </c>
      <c r="S2183" s="47" t="b">
        <f t="shared" si="2"/>
        <v>0</v>
      </c>
      <c r="T2183" s="47" t="str">
        <f>IFERROR(__xludf.DUMMYFUNCTION("iferror(split(A2183,"","",TRUE,TRUE),"""")"),"")</f>
        <v/>
      </c>
      <c r="U2183" s="47"/>
      <c r="V2183" s="47"/>
      <c r="W2183" s="47"/>
      <c r="X2183" s="46" t="str">
        <f>IFERROR(__xludf.DUMMYFUNCTION("if(T2183="""","""",if($S2183,""Not aligned w/ a specific learning goal."",T2183&amp;"": ""&amp;vlookup(to_text(T2183),'1.Learning-Goals'!$A$3:$B$100,2,FALSE)))"),"")</f>
        <v/>
      </c>
      <c r="Y2183" s="46" t="str">
        <f>IFERROR(__xludf.DUMMYFUNCTION("if(U2183="""","""",if($S2183,""Not aligned w/ a specific learning goal."",U2183&amp;"": ""&amp;vlookup(to_text(U2183),'1.Learning-Goals'!$A$3:$B$100,2,FALSE)))"),"")</f>
        <v/>
      </c>
      <c r="Z2183" s="46" t="str">
        <f>IFERROR(__xludf.DUMMYFUNCTION("if(V2183="""","""",if($S2183,""Not aligned w/ a specific learning goal."",V2183&amp;"": ""&amp;vlookup(to_text(V2183),'1.Learning-Goals'!$A$3:$B$100,2,FALSE)))"),"")</f>
        <v/>
      </c>
      <c r="AA2183" s="46" t="str">
        <f>IFERROR(__xludf.DUMMYFUNCTION("if(W2183="""","""",if($S2183,""Not aligned w/ a specific learning goal."",W2183&amp;"": ""&amp;vlookup(to_text(W2183),'1.Learning-Goals'!$A$3:$B$100,2,FALSE)))"),"")</f>
        <v/>
      </c>
      <c r="AB2183" s="48"/>
      <c r="AC2183" s="48"/>
      <c r="AD2183" s="48"/>
      <c r="AE2183" s="48"/>
      <c r="AF2183" s="48"/>
      <c r="AG2183" s="48"/>
      <c r="AH2183" s="48"/>
      <c r="AI2183" s="48"/>
    </row>
    <row r="2184" ht="15.75" customHeight="1">
      <c r="A2184" s="41"/>
      <c r="B2184" s="42" t="str">
        <f t="shared" si="1"/>
        <v/>
      </c>
      <c r="C2184" s="52"/>
      <c r="D2184" s="53"/>
      <c r="E2184" s="53"/>
      <c r="F2184" s="52"/>
      <c r="G2184" s="53"/>
      <c r="H2184" s="54"/>
      <c r="I2184" s="53"/>
      <c r="J2184" s="53"/>
      <c r="K2184" s="53"/>
      <c r="L2184" s="53"/>
      <c r="M2184" s="53"/>
      <c r="N2184" s="53"/>
      <c r="O2184" s="52"/>
      <c r="P2184" s="52"/>
      <c r="Q2184" s="52"/>
      <c r="R2184" s="46" t="str">
        <f>IFERROR(__xludf.DUMMYFUNCTION("if(isblank($A2184),"""",REGEXREPLACE($A2184,   "",?(\d),?"",  ""$1""&amp;""-""&amp;$H2184))"),"")</f>
        <v/>
      </c>
      <c r="S2184" s="47" t="b">
        <f t="shared" si="2"/>
        <v>0</v>
      </c>
      <c r="T2184" s="47" t="str">
        <f>IFERROR(__xludf.DUMMYFUNCTION("iferror(split(A2184,"","",TRUE,TRUE),"""")"),"")</f>
        <v/>
      </c>
      <c r="U2184" s="47"/>
      <c r="V2184" s="47"/>
      <c r="W2184" s="47"/>
      <c r="X2184" s="46" t="str">
        <f>IFERROR(__xludf.DUMMYFUNCTION("if(T2184="""","""",if($S2184,""Not aligned w/ a specific learning goal."",T2184&amp;"": ""&amp;vlookup(to_text(T2184),'1.Learning-Goals'!$A$3:$B$100,2,FALSE)))"),"")</f>
        <v/>
      </c>
      <c r="Y2184" s="46" t="str">
        <f>IFERROR(__xludf.DUMMYFUNCTION("if(U2184="""","""",if($S2184,""Not aligned w/ a specific learning goal."",U2184&amp;"": ""&amp;vlookup(to_text(U2184),'1.Learning-Goals'!$A$3:$B$100,2,FALSE)))"),"")</f>
        <v/>
      </c>
      <c r="Z2184" s="46" t="str">
        <f>IFERROR(__xludf.DUMMYFUNCTION("if(V2184="""","""",if($S2184,""Not aligned w/ a specific learning goal."",V2184&amp;"": ""&amp;vlookup(to_text(V2184),'1.Learning-Goals'!$A$3:$B$100,2,FALSE)))"),"")</f>
        <v/>
      </c>
      <c r="AA2184" s="46" t="str">
        <f>IFERROR(__xludf.DUMMYFUNCTION("if(W2184="""","""",if($S2184,""Not aligned w/ a specific learning goal."",W2184&amp;"": ""&amp;vlookup(to_text(W2184),'1.Learning-Goals'!$A$3:$B$100,2,FALSE)))"),"")</f>
        <v/>
      </c>
      <c r="AB2184" s="48"/>
      <c r="AC2184" s="48"/>
      <c r="AD2184" s="48"/>
      <c r="AE2184" s="48"/>
      <c r="AF2184" s="48"/>
      <c r="AG2184" s="48"/>
      <c r="AH2184" s="48"/>
      <c r="AI2184" s="48"/>
    </row>
    <row r="2185" ht="15.75" customHeight="1">
      <c r="A2185" s="41"/>
      <c r="B2185" s="42" t="str">
        <f t="shared" si="1"/>
        <v/>
      </c>
      <c r="C2185" s="52"/>
      <c r="D2185" s="53"/>
      <c r="E2185" s="53"/>
      <c r="F2185" s="52"/>
      <c r="G2185" s="53"/>
      <c r="H2185" s="54"/>
      <c r="I2185" s="53"/>
      <c r="J2185" s="53"/>
      <c r="K2185" s="53"/>
      <c r="L2185" s="53"/>
      <c r="M2185" s="53"/>
      <c r="N2185" s="53"/>
      <c r="O2185" s="52"/>
      <c r="P2185" s="52"/>
      <c r="Q2185" s="52"/>
      <c r="R2185" s="46" t="str">
        <f>IFERROR(__xludf.DUMMYFUNCTION("if(isblank($A2185),"""",REGEXREPLACE($A2185,   "",?(\d),?"",  ""$1""&amp;""-""&amp;$H2185))"),"")</f>
        <v/>
      </c>
      <c r="S2185" s="47" t="b">
        <f t="shared" si="2"/>
        <v>0</v>
      </c>
      <c r="T2185" s="47" t="str">
        <f>IFERROR(__xludf.DUMMYFUNCTION("iferror(split(A2185,"","",TRUE,TRUE),"""")"),"")</f>
        <v/>
      </c>
      <c r="U2185" s="47"/>
      <c r="V2185" s="47"/>
      <c r="W2185" s="47"/>
      <c r="X2185" s="46" t="str">
        <f>IFERROR(__xludf.DUMMYFUNCTION("if(T2185="""","""",if($S2185,""Not aligned w/ a specific learning goal."",T2185&amp;"": ""&amp;vlookup(to_text(T2185),'1.Learning-Goals'!$A$3:$B$100,2,FALSE)))"),"")</f>
        <v/>
      </c>
      <c r="Y2185" s="46" t="str">
        <f>IFERROR(__xludf.DUMMYFUNCTION("if(U2185="""","""",if($S2185,""Not aligned w/ a specific learning goal."",U2185&amp;"": ""&amp;vlookup(to_text(U2185),'1.Learning-Goals'!$A$3:$B$100,2,FALSE)))"),"")</f>
        <v/>
      </c>
      <c r="Z2185" s="46" t="str">
        <f>IFERROR(__xludf.DUMMYFUNCTION("if(V2185="""","""",if($S2185,""Not aligned w/ a specific learning goal."",V2185&amp;"": ""&amp;vlookup(to_text(V2185),'1.Learning-Goals'!$A$3:$B$100,2,FALSE)))"),"")</f>
        <v/>
      </c>
      <c r="AA2185" s="46" t="str">
        <f>IFERROR(__xludf.DUMMYFUNCTION("if(W2185="""","""",if($S2185,""Not aligned w/ a specific learning goal."",W2185&amp;"": ""&amp;vlookup(to_text(W2185),'1.Learning-Goals'!$A$3:$B$100,2,FALSE)))"),"")</f>
        <v/>
      </c>
      <c r="AB2185" s="48"/>
      <c r="AC2185" s="48"/>
      <c r="AD2185" s="48"/>
      <c r="AE2185" s="48"/>
      <c r="AF2185" s="48"/>
      <c r="AG2185" s="48"/>
      <c r="AH2185" s="48"/>
      <c r="AI2185" s="48"/>
    </row>
    <row r="2186" ht="15.75" customHeight="1">
      <c r="A2186" s="41"/>
      <c r="B2186" s="42" t="str">
        <f t="shared" si="1"/>
        <v/>
      </c>
      <c r="C2186" s="52"/>
      <c r="D2186" s="53"/>
      <c r="E2186" s="53"/>
      <c r="F2186" s="52"/>
      <c r="G2186" s="53"/>
      <c r="H2186" s="54"/>
      <c r="I2186" s="53"/>
      <c r="J2186" s="53"/>
      <c r="K2186" s="53"/>
      <c r="L2186" s="53"/>
      <c r="M2186" s="53"/>
      <c r="N2186" s="53"/>
      <c r="O2186" s="52"/>
      <c r="P2186" s="52"/>
      <c r="Q2186" s="52"/>
      <c r="R2186" s="46" t="str">
        <f>IFERROR(__xludf.DUMMYFUNCTION("if(isblank($A2186),"""",REGEXREPLACE($A2186,   "",?(\d),?"",  ""$1""&amp;""-""&amp;$H2186))"),"")</f>
        <v/>
      </c>
      <c r="S2186" s="47" t="b">
        <f t="shared" si="2"/>
        <v>0</v>
      </c>
      <c r="T2186" s="47" t="str">
        <f>IFERROR(__xludf.DUMMYFUNCTION("iferror(split(A2186,"","",TRUE,TRUE),"""")"),"")</f>
        <v/>
      </c>
      <c r="U2186" s="47"/>
      <c r="V2186" s="47"/>
      <c r="W2186" s="47"/>
      <c r="X2186" s="46" t="str">
        <f>IFERROR(__xludf.DUMMYFUNCTION("if(T2186="""","""",if($S2186,""Not aligned w/ a specific learning goal."",T2186&amp;"": ""&amp;vlookup(to_text(T2186),'1.Learning-Goals'!$A$3:$B$100,2,FALSE)))"),"")</f>
        <v/>
      </c>
      <c r="Y2186" s="46" t="str">
        <f>IFERROR(__xludf.DUMMYFUNCTION("if(U2186="""","""",if($S2186,""Not aligned w/ a specific learning goal."",U2186&amp;"": ""&amp;vlookup(to_text(U2186),'1.Learning-Goals'!$A$3:$B$100,2,FALSE)))"),"")</f>
        <v/>
      </c>
      <c r="Z2186" s="46" t="str">
        <f>IFERROR(__xludf.DUMMYFUNCTION("if(V2186="""","""",if($S2186,""Not aligned w/ a specific learning goal."",V2186&amp;"": ""&amp;vlookup(to_text(V2186),'1.Learning-Goals'!$A$3:$B$100,2,FALSE)))"),"")</f>
        <v/>
      </c>
      <c r="AA2186" s="46" t="str">
        <f>IFERROR(__xludf.DUMMYFUNCTION("if(W2186="""","""",if($S2186,""Not aligned w/ a specific learning goal."",W2186&amp;"": ""&amp;vlookup(to_text(W2186),'1.Learning-Goals'!$A$3:$B$100,2,FALSE)))"),"")</f>
        <v/>
      </c>
      <c r="AB2186" s="48"/>
      <c r="AC2186" s="48"/>
      <c r="AD2186" s="48"/>
      <c r="AE2186" s="48"/>
      <c r="AF2186" s="48"/>
      <c r="AG2186" s="48"/>
      <c r="AH2186" s="48"/>
      <c r="AI2186" s="48"/>
    </row>
    <row r="2187" ht="15.75" customHeight="1">
      <c r="A2187" s="41"/>
      <c r="B2187" s="42" t="str">
        <f t="shared" si="1"/>
        <v/>
      </c>
      <c r="C2187" s="52"/>
      <c r="D2187" s="53"/>
      <c r="E2187" s="53"/>
      <c r="F2187" s="52"/>
      <c r="G2187" s="53"/>
      <c r="H2187" s="54"/>
      <c r="I2187" s="53"/>
      <c r="J2187" s="53"/>
      <c r="K2187" s="53"/>
      <c r="L2187" s="53"/>
      <c r="M2187" s="53"/>
      <c r="N2187" s="53"/>
      <c r="O2187" s="52"/>
      <c r="P2187" s="52"/>
      <c r="Q2187" s="52"/>
      <c r="R2187" s="46" t="str">
        <f>IFERROR(__xludf.DUMMYFUNCTION("if(isblank($A2187),"""",REGEXREPLACE($A2187,   "",?(\d),?"",  ""$1""&amp;""-""&amp;$H2187))"),"")</f>
        <v/>
      </c>
      <c r="S2187" s="47" t="b">
        <f t="shared" si="2"/>
        <v>0</v>
      </c>
      <c r="T2187" s="47" t="str">
        <f>IFERROR(__xludf.DUMMYFUNCTION("iferror(split(A2187,"","",TRUE,TRUE),"""")"),"")</f>
        <v/>
      </c>
      <c r="U2187" s="47"/>
      <c r="V2187" s="47"/>
      <c r="W2187" s="47"/>
      <c r="X2187" s="46" t="str">
        <f>IFERROR(__xludf.DUMMYFUNCTION("if(T2187="""","""",if($S2187,""Not aligned w/ a specific learning goal."",T2187&amp;"": ""&amp;vlookup(to_text(T2187),'1.Learning-Goals'!$A$3:$B$100,2,FALSE)))"),"")</f>
        <v/>
      </c>
      <c r="Y2187" s="46" t="str">
        <f>IFERROR(__xludf.DUMMYFUNCTION("if(U2187="""","""",if($S2187,""Not aligned w/ a specific learning goal."",U2187&amp;"": ""&amp;vlookup(to_text(U2187),'1.Learning-Goals'!$A$3:$B$100,2,FALSE)))"),"")</f>
        <v/>
      </c>
      <c r="Z2187" s="46" t="str">
        <f>IFERROR(__xludf.DUMMYFUNCTION("if(V2187="""","""",if($S2187,""Not aligned w/ a specific learning goal."",V2187&amp;"": ""&amp;vlookup(to_text(V2187),'1.Learning-Goals'!$A$3:$B$100,2,FALSE)))"),"")</f>
        <v/>
      </c>
      <c r="AA2187" s="46" t="str">
        <f>IFERROR(__xludf.DUMMYFUNCTION("if(W2187="""","""",if($S2187,""Not aligned w/ a specific learning goal."",W2187&amp;"": ""&amp;vlookup(to_text(W2187),'1.Learning-Goals'!$A$3:$B$100,2,FALSE)))"),"")</f>
        <v/>
      </c>
      <c r="AB2187" s="48"/>
      <c r="AC2187" s="48"/>
      <c r="AD2187" s="48"/>
      <c r="AE2187" s="48"/>
      <c r="AF2187" s="48"/>
      <c r="AG2187" s="48"/>
      <c r="AH2187" s="48"/>
      <c r="AI2187" s="48"/>
    </row>
    <row r="2188" ht="15.75" customHeight="1">
      <c r="A2188" s="41"/>
      <c r="B2188" s="42" t="str">
        <f t="shared" si="1"/>
        <v/>
      </c>
      <c r="C2188" s="52"/>
      <c r="D2188" s="53"/>
      <c r="E2188" s="53"/>
      <c r="F2188" s="52"/>
      <c r="G2188" s="53"/>
      <c r="H2188" s="54"/>
      <c r="I2188" s="53"/>
      <c r="J2188" s="53"/>
      <c r="K2188" s="53"/>
      <c r="L2188" s="53"/>
      <c r="M2188" s="53"/>
      <c r="N2188" s="53"/>
      <c r="O2188" s="52"/>
      <c r="P2188" s="52"/>
      <c r="Q2188" s="52"/>
      <c r="R2188" s="46" t="str">
        <f>IFERROR(__xludf.DUMMYFUNCTION("if(isblank($A2188),"""",REGEXREPLACE($A2188,   "",?(\d),?"",  ""$1""&amp;""-""&amp;$H2188))"),"")</f>
        <v/>
      </c>
      <c r="S2188" s="47" t="b">
        <f t="shared" si="2"/>
        <v>0</v>
      </c>
      <c r="T2188" s="47" t="str">
        <f>IFERROR(__xludf.DUMMYFUNCTION("iferror(split(A2188,"","",TRUE,TRUE),"""")"),"")</f>
        <v/>
      </c>
      <c r="U2188" s="47"/>
      <c r="V2188" s="47"/>
      <c r="W2188" s="47"/>
      <c r="X2188" s="46" t="str">
        <f>IFERROR(__xludf.DUMMYFUNCTION("if(T2188="""","""",if($S2188,""Not aligned w/ a specific learning goal."",T2188&amp;"": ""&amp;vlookup(to_text(T2188),'1.Learning-Goals'!$A$3:$B$100,2,FALSE)))"),"")</f>
        <v/>
      </c>
      <c r="Y2188" s="46" t="str">
        <f>IFERROR(__xludf.DUMMYFUNCTION("if(U2188="""","""",if($S2188,""Not aligned w/ a specific learning goal."",U2188&amp;"": ""&amp;vlookup(to_text(U2188),'1.Learning-Goals'!$A$3:$B$100,2,FALSE)))"),"")</f>
        <v/>
      </c>
      <c r="Z2188" s="46" t="str">
        <f>IFERROR(__xludf.DUMMYFUNCTION("if(V2188="""","""",if($S2188,""Not aligned w/ a specific learning goal."",V2188&amp;"": ""&amp;vlookup(to_text(V2188),'1.Learning-Goals'!$A$3:$B$100,2,FALSE)))"),"")</f>
        <v/>
      </c>
      <c r="AA2188" s="46" t="str">
        <f>IFERROR(__xludf.DUMMYFUNCTION("if(W2188="""","""",if($S2188,""Not aligned w/ a specific learning goal."",W2188&amp;"": ""&amp;vlookup(to_text(W2188),'1.Learning-Goals'!$A$3:$B$100,2,FALSE)))"),"")</f>
        <v/>
      </c>
      <c r="AB2188" s="48"/>
      <c r="AC2188" s="48"/>
      <c r="AD2188" s="48"/>
      <c r="AE2188" s="48"/>
      <c r="AF2188" s="48"/>
      <c r="AG2188" s="48"/>
      <c r="AH2188" s="48"/>
      <c r="AI2188" s="48"/>
    </row>
    <row r="2189" ht="15.75" customHeight="1">
      <c r="A2189" s="41"/>
      <c r="B2189" s="42" t="str">
        <f t="shared" si="1"/>
        <v/>
      </c>
      <c r="C2189" s="52"/>
      <c r="D2189" s="53"/>
      <c r="E2189" s="53"/>
      <c r="F2189" s="52"/>
      <c r="G2189" s="53"/>
      <c r="H2189" s="54"/>
      <c r="I2189" s="53"/>
      <c r="J2189" s="53"/>
      <c r="K2189" s="53"/>
      <c r="L2189" s="53"/>
      <c r="M2189" s="53"/>
      <c r="N2189" s="53"/>
      <c r="O2189" s="52"/>
      <c r="P2189" s="52"/>
      <c r="Q2189" s="52"/>
      <c r="R2189" s="46" t="str">
        <f>IFERROR(__xludf.DUMMYFUNCTION("if(isblank($A2189),"""",REGEXREPLACE($A2189,   "",?(\d),?"",  ""$1""&amp;""-""&amp;$H2189))"),"")</f>
        <v/>
      </c>
      <c r="S2189" s="47" t="b">
        <f t="shared" si="2"/>
        <v>0</v>
      </c>
      <c r="T2189" s="47" t="str">
        <f>IFERROR(__xludf.DUMMYFUNCTION("iferror(split(A2189,"","",TRUE,TRUE),"""")"),"")</f>
        <v/>
      </c>
      <c r="U2189" s="47"/>
      <c r="V2189" s="47"/>
      <c r="W2189" s="47"/>
      <c r="X2189" s="46" t="str">
        <f>IFERROR(__xludf.DUMMYFUNCTION("if(T2189="""","""",if($S2189,""Not aligned w/ a specific learning goal."",T2189&amp;"": ""&amp;vlookup(to_text(T2189),'1.Learning-Goals'!$A$3:$B$100,2,FALSE)))"),"")</f>
        <v/>
      </c>
      <c r="Y2189" s="46" t="str">
        <f>IFERROR(__xludf.DUMMYFUNCTION("if(U2189="""","""",if($S2189,""Not aligned w/ a specific learning goal."",U2189&amp;"": ""&amp;vlookup(to_text(U2189),'1.Learning-Goals'!$A$3:$B$100,2,FALSE)))"),"")</f>
        <v/>
      </c>
      <c r="Z2189" s="46" t="str">
        <f>IFERROR(__xludf.DUMMYFUNCTION("if(V2189="""","""",if($S2189,""Not aligned w/ a specific learning goal."",V2189&amp;"": ""&amp;vlookup(to_text(V2189),'1.Learning-Goals'!$A$3:$B$100,2,FALSE)))"),"")</f>
        <v/>
      </c>
      <c r="AA2189" s="46" t="str">
        <f>IFERROR(__xludf.DUMMYFUNCTION("if(W2189="""","""",if($S2189,""Not aligned w/ a specific learning goal."",W2189&amp;"": ""&amp;vlookup(to_text(W2189),'1.Learning-Goals'!$A$3:$B$100,2,FALSE)))"),"")</f>
        <v/>
      </c>
      <c r="AB2189" s="48"/>
      <c r="AC2189" s="48"/>
      <c r="AD2189" s="48"/>
      <c r="AE2189" s="48"/>
      <c r="AF2189" s="48"/>
      <c r="AG2189" s="48"/>
      <c r="AH2189" s="48"/>
      <c r="AI2189" s="48"/>
    </row>
    <row r="2190" ht="15.75" customHeight="1">
      <c r="A2190" s="41"/>
      <c r="B2190" s="42" t="str">
        <f t="shared" si="1"/>
        <v/>
      </c>
      <c r="C2190" s="52"/>
      <c r="D2190" s="53"/>
      <c r="E2190" s="53"/>
      <c r="F2190" s="52"/>
      <c r="G2190" s="53"/>
      <c r="H2190" s="54"/>
      <c r="I2190" s="53"/>
      <c r="J2190" s="53"/>
      <c r="K2190" s="53"/>
      <c r="L2190" s="53"/>
      <c r="M2190" s="53"/>
      <c r="N2190" s="53"/>
      <c r="O2190" s="52"/>
      <c r="P2190" s="52"/>
      <c r="Q2190" s="52"/>
      <c r="R2190" s="46" t="str">
        <f>IFERROR(__xludf.DUMMYFUNCTION("if(isblank($A2190),"""",REGEXREPLACE($A2190,   "",?(\d),?"",  ""$1""&amp;""-""&amp;$H2190))"),"")</f>
        <v/>
      </c>
      <c r="S2190" s="47" t="b">
        <f t="shared" si="2"/>
        <v>0</v>
      </c>
      <c r="T2190" s="47" t="str">
        <f>IFERROR(__xludf.DUMMYFUNCTION("iferror(split(A2190,"","",TRUE,TRUE),"""")"),"")</f>
        <v/>
      </c>
      <c r="U2190" s="47"/>
      <c r="V2190" s="47"/>
      <c r="W2190" s="47"/>
      <c r="X2190" s="46" t="str">
        <f>IFERROR(__xludf.DUMMYFUNCTION("if(T2190="""","""",if($S2190,""Not aligned w/ a specific learning goal."",T2190&amp;"": ""&amp;vlookup(to_text(T2190),'1.Learning-Goals'!$A$3:$B$100,2,FALSE)))"),"")</f>
        <v/>
      </c>
      <c r="Y2190" s="46" t="str">
        <f>IFERROR(__xludf.DUMMYFUNCTION("if(U2190="""","""",if($S2190,""Not aligned w/ a specific learning goal."",U2190&amp;"": ""&amp;vlookup(to_text(U2190),'1.Learning-Goals'!$A$3:$B$100,2,FALSE)))"),"")</f>
        <v/>
      </c>
      <c r="Z2190" s="46" t="str">
        <f>IFERROR(__xludf.DUMMYFUNCTION("if(V2190="""","""",if($S2190,""Not aligned w/ a specific learning goal."",V2190&amp;"": ""&amp;vlookup(to_text(V2190),'1.Learning-Goals'!$A$3:$B$100,2,FALSE)))"),"")</f>
        <v/>
      </c>
      <c r="AA2190" s="46" t="str">
        <f>IFERROR(__xludf.DUMMYFUNCTION("if(W2190="""","""",if($S2190,""Not aligned w/ a specific learning goal."",W2190&amp;"": ""&amp;vlookup(to_text(W2190),'1.Learning-Goals'!$A$3:$B$100,2,FALSE)))"),"")</f>
        <v/>
      </c>
      <c r="AB2190" s="48"/>
      <c r="AC2190" s="48"/>
      <c r="AD2190" s="48"/>
      <c r="AE2190" s="48"/>
      <c r="AF2190" s="48"/>
      <c r="AG2190" s="48"/>
      <c r="AH2190" s="48"/>
      <c r="AI2190" s="48"/>
    </row>
    <row r="2191" ht="15.75" customHeight="1">
      <c r="A2191" s="41"/>
      <c r="B2191" s="42" t="str">
        <f t="shared" si="1"/>
        <v/>
      </c>
      <c r="C2191" s="52"/>
      <c r="D2191" s="53"/>
      <c r="E2191" s="53"/>
      <c r="F2191" s="52"/>
      <c r="G2191" s="53"/>
      <c r="H2191" s="54"/>
      <c r="I2191" s="53"/>
      <c r="J2191" s="53"/>
      <c r="K2191" s="53"/>
      <c r="L2191" s="53"/>
      <c r="M2191" s="53"/>
      <c r="N2191" s="53"/>
      <c r="O2191" s="52"/>
      <c r="P2191" s="52"/>
      <c r="Q2191" s="52"/>
      <c r="R2191" s="46" t="str">
        <f>IFERROR(__xludf.DUMMYFUNCTION("if(isblank($A2191),"""",REGEXREPLACE($A2191,   "",?(\d),?"",  ""$1""&amp;""-""&amp;$H2191))"),"")</f>
        <v/>
      </c>
      <c r="S2191" s="47" t="b">
        <f t="shared" si="2"/>
        <v>0</v>
      </c>
      <c r="T2191" s="47" t="str">
        <f>IFERROR(__xludf.DUMMYFUNCTION("iferror(split(A2191,"","",TRUE,TRUE),"""")"),"")</f>
        <v/>
      </c>
      <c r="U2191" s="47"/>
      <c r="V2191" s="47"/>
      <c r="W2191" s="47"/>
      <c r="X2191" s="46" t="str">
        <f>IFERROR(__xludf.DUMMYFUNCTION("if(T2191="""","""",if($S2191,""Not aligned w/ a specific learning goal."",T2191&amp;"": ""&amp;vlookup(to_text(T2191),'1.Learning-Goals'!$A$3:$B$100,2,FALSE)))"),"")</f>
        <v/>
      </c>
      <c r="Y2191" s="46" t="str">
        <f>IFERROR(__xludf.DUMMYFUNCTION("if(U2191="""","""",if($S2191,""Not aligned w/ a specific learning goal."",U2191&amp;"": ""&amp;vlookup(to_text(U2191),'1.Learning-Goals'!$A$3:$B$100,2,FALSE)))"),"")</f>
        <v/>
      </c>
      <c r="Z2191" s="46" t="str">
        <f>IFERROR(__xludf.DUMMYFUNCTION("if(V2191="""","""",if($S2191,""Not aligned w/ a specific learning goal."",V2191&amp;"": ""&amp;vlookup(to_text(V2191),'1.Learning-Goals'!$A$3:$B$100,2,FALSE)))"),"")</f>
        <v/>
      </c>
      <c r="AA2191" s="46" t="str">
        <f>IFERROR(__xludf.DUMMYFUNCTION("if(W2191="""","""",if($S2191,""Not aligned w/ a specific learning goal."",W2191&amp;"": ""&amp;vlookup(to_text(W2191),'1.Learning-Goals'!$A$3:$B$100,2,FALSE)))"),"")</f>
        <v/>
      </c>
      <c r="AB2191" s="48"/>
      <c r="AC2191" s="48"/>
      <c r="AD2191" s="48"/>
      <c r="AE2191" s="48"/>
      <c r="AF2191" s="48"/>
      <c r="AG2191" s="48"/>
      <c r="AH2191" s="48"/>
      <c r="AI2191" s="48"/>
    </row>
    <row r="2192" ht="15.75" customHeight="1">
      <c r="A2192" s="41"/>
      <c r="B2192" s="42" t="str">
        <f t="shared" si="1"/>
        <v/>
      </c>
      <c r="C2192" s="52"/>
      <c r="D2192" s="53"/>
      <c r="E2192" s="53"/>
      <c r="F2192" s="52"/>
      <c r="G2192" s="53"/>
      <c r="H2192" s="54"/>
      <c r="I2192" s="53"/>
      <c r="J2192" s="53"/>
      <c r="K2192" s="53"/>
      <c r="L2192" s="53"/>
      <c r="M2192" s="53"/>
      <c r="N2192" s="53"/>
      <c r="O2192" s="52"/>
      <c r="P2192" s="52"/>
      <c r="Q2192" s="52"/>
      <c r="R2192" s="46" t="str">
        <f>IFERROR(__xludf.DUMMYFUNCTION("if(isblank($A2192),"""",REGEXREPLACE($A2192,   "",?(\d),?"",  ""$1""&amp;""-""&amp;$H2192))"),"")</f>
        <v/>
      </c>
      <c r="S2192" s="47" t="b">
        <f t="shared" si="2"/>
        <v>0</v>
      </c>
      <c r="T2192" s="47" t="str">
        <f>IFERROR(__xludf.DUMMYFUNCTION("iferror(split(A2192,"","",TRUE,TRUE),"""")"),"")</f>
        <v/>
      </c>
      <c r="U2192" s="47"/>
      <c r="V2192" s="47"/>
      <c r="W2192" s="47"/>
      <c r="X2192" s="46" t="str">
        <f>IFERROR(__xludf.DUMMYFUNCTION("if(T2192="""","""",if($S2192,""Not aligned w/ a specific learning goal."",T2192&amp;"": ""&amp;vlookup(to_text(T2192),'1.Learning-Goals'!$A$3:$B$100,2,FALSE)))"),"")</f>
        <v/>
      </c>
      <c r="Y2192" s="46" t="str">
        <f>IFERROR(__xludf.DUMMYFUNCTION("if(U2192="""","""",if($S2192,""Not aligned w/ a specific learning goal."",U2192&amp;"": ""&amp;vlookup(to_text(U2192),'1.Learning-Goals'!$A$3:$B$100,2,FALSE)))"),"")</f>
        <v/>
      </c>
      <c r="Z2192" s="46" t="str">
        <f>IFERROR(__xludf.DUMMYFUNCTION("if(V2192="""","""",if($S2192,""Not aligned w/ a specific learning goal."",V2192&amp;"": ""&amp;vlookup(to_text(V2192),'1.Learning-Goals'!$A$3:$B$100,2,FALSE)))"),"")</f>
        <v/>
      </c>
      <c r="AA2192" s="46" t="str">
        <f>IFERROR(__xludf.DUMMYFUNCTION("if(W2192="""","""",if($S2192,""Not aligned w/ a specific learning goal."",W2192&amp;"": ""&amp;vlookup(to_text(W2192),'1.Learning-Goals'!$A$3:$B$100,2,FALSE)))"),"")</f>
        <v/>
      </c>
      <c r="AB2192" s="48"/>
      <c r="AC2192" s="48"/>
      <c r="AD2192" s="48"/>
      <c r="AE2192" s="48"/>
      <c r="AF2192" s="48"/>
      <c r="AG2192" s="48"/>
      <c r="AH2192" s="48"/>
      <c r="AI2192" s="48"/>
    </row>
    <row r="2193" ht="15.75" customHeight="1">
      <c r="A2193" s="41"/>
      <c r="B2193" s="42" t="str">
        <f t="shared" si="1"/>
        <v/>
      </c>
      <c r="C2193" s="52"/>
      <c r="D2193" s="53"/>
      <c r="E2193" s="53"/>
      <c r="F2193" s="52"/>
      <c r="G2193" s="53"/>
      <c r="H2193" s="54"/>
      <c r="I2193" s="53"/>
      <c r="J2193" s="53"/>
      <c r="K2193" s="53"/>
      <c r="L2193" s="53"/>
      <c r="M2193" s="53"/>
      <c r="N2193" s="53"/>
      <c r="O2193" s="52"/>
      <c r="P2193" s="52"/>
      <c r="Q2193" s="52"/>
      <c r="R2193" s="46" t="str">
        <f>IFERROR(__xludf.DUMMYFUNCTION("if(isblank($A2193),"""",REGEXREPLACE($A2193,   "",?(\d),?"",  ""$1""&amp;""-""&amp;$H2193))"),"")</f>
        <v/>
      </c>
      <c r="S2193" s="47" t="b">
        <f t="shared" si="2"/>
        <v>0</v>
      </c>
      <c r="T2193" s="47" t="str">
        <f>IFERROR(__xludf.DUMMYFUNCTION("iferror(split(A2193,"","",TRUE,TRUE),"""")"),"")</f>
        <v/>
      </c>
      <c r="U2193" s="47"/>
      <c r="V2193" s="47"/>
      <c r="W2193" s="47"/>
      <c r="X2193" s="46" t="str">
        <f>IFERROR(__xludf.DUMMYFUNCTION("if(T2193="""","""",if($S2193,""Not aligned w/ a specific learning goal."",T2193&amp;"": ""&amp;vlookup(to_text(T2193),'1.Learning-Goals'!$A$3:$B$100,2,FALSE)))"),"")</f>
        <v/>
      </c>
      <c r="Y2193" s="46" t="str">
        <f>IFERROR(__xludf.DUMMYFUNCTION("if(U2193="""","""",if($S2193,""Not aligned w/ a specific learning goal."",U2193&amp;"": ""&amp;vlookup(to_text(U2193),'1.Learning-Goals'!$A$3:$B$100,2,FALSE)))"),"")</f>
        <v/>
      </c>
      <c r="Z2193" s="46" t="str">
        <f>IFERROR(__xludf.DUMMYFUNCTION("if(V2193="""","""",if($S2193,""Not aligned w/ a specific learning goal."",V2193&amp;"": ""&amp;vlookup(to_text(V2193),'1.Learning-Goals'!$A$3:$B$100,2,FALSE)))"),"")</f>
        <v/>
      </c>
      <c r="AA2193" s="46" t="str">
        <f>IFERROR(__xludf.DUMMYFUNCTION("if(W2193="""","""",if($S2193,""Not aligned w/ a specific learning goal."",W2193&amp;"": ""&amp;vlookup(to_text(W2193),'1.Learning-Goals'!$A$3:$B$100,2,FALSE)))"),"")</f>
        <v/>
      </c>
      <c r="AB2193" s="48"/>
      <c r="AC2193" s="48"/>
      <c r="AD2193" s="48"/>
      <c r="AE2193" s="48"/>
      <c r="AF2193" s="48"/>
      <c r="AG2193" s="48"/>
      <c r="AH2193" s="48"/>
      <c r="AI2193" s="48"/>
    </row>
    <row r="2194" ht="15.75" customHeight="1">
      <c r="A2194" s="41"/>
      <c r="B2194" s="42" t="str">
        <f t="shared" si="1"/>
        <v/>
      </c>
      <c r="C2194" s="52"/>
      <c r="D2194" s="53"/>
      <c r="E2194" s="53"/>
      <c r="F2194" s="52"/>
      <c r="G2194" s="53"/>
      <c r="H2194" s="54"/>
      <c r="I2194" s="53"/>
      <c r="J2194" s="53"/>
      <c r="K2194" s="53"/>
      <c r="L2194" s="53"/>
      <c r="M2194" s="53"/>
      <c r="N2194" s="53"/>
      <c r="O2194" s="52"/>
      <c r="P2194" s="52"/>
      <c r="Q2194" s="52"/>
      <c r="R2194" s="46" t="str">
        <f>IFERROR(__xludf.DUMMYFUNCTION("if(isblank($A2194),"""",REGEXREPLACE($A2194,   "",?(\d),?"",  ""$1""&amp;""-""&amp;$H2194))"),"")</f>
        <v/>
      </c>
      <c r="S2194" s="47" t="b">
        <f t="shared" si="2"/>
        <v>0</v>
      </c>
      <c r="T2194" s="47" t="str">
        <f>IFERROR(__xludf.DUMMYFUNCTION("iferror(split(A2194,"","",TRUE,TRUE),"""")"),"")</f>
        <v/>
      </c>
      <c r="U2194" s="47"/>
      <c r="V2194" s="47"/>
      <c r="W2194" s="47"/>
      <c r="X2194" s="46" t="str">
        <f>IFERROR(__xludf.DUMMYFUNCTION("if(T2194="""","""",if($S2194,""Not aligned w/ a specific learning goal."",T2194&amp;"": ""&amp;vlookup(to_text(T2194),'1.Learning-Goals'!$A$3:$B$100,2,FALSE)))"),"")</f>
        <v/>
      </c>
      <c r="Y2194" s="46" t="str">
        <f>IFERROR(__xludf.DUMMYFUNCTION("if(U2194="""","""",if($S2194,""Not aligned w/ a specific learning goal."",U2194&amp;"": ""&amp;vlookup(to_text(U2194),'1.Learning-Goals'!$A$3:$B$100,2,FALSE)))"),"")</f>
        <v/>
      </c>
      <c r="Z2194" s="46" t="str">
        <f>IFERROR(__xludf.DUMMYFUNCTION("if(V2194="""","""",if($S2194,""Not aligned w/ a specific learning goal."",V2194&amp;"": ""&amp;vlookup(to_text(V2194),'1.Learning-Goals'!$A$3:$B$100,2,FALSE)))"),"")</f>
        <v/>
      </c>
      <c r="AA2194" s="46" t="str">
        <f>IFERROR(__xludf.DUMMYFUNCTION("if(W2194="""","""",if($S2194,""Not aligned w/ a specific learning goal."",W2194&amp;"": ""&amp;vlookup(to_text(W2194),'1.Learning-Goals'!$A$3:$B$100,2,FALSE)))"),"")</f>
        <v/>
      </c>
      <c r="AB2194" s="48"/>
      <c r="AC2194" s="48"/>
      <c r="AD2194" s="48"/>
      <c r="AE2194" s="48"/>
      <c r="AF2194" s="48"/>
      <c r="AG2194" s="48"/>
      <c r="AH2194" s="48"/>
      <c r="AI2194" s="48"/>
    </row>
    <row r="2195" ht="15.75" customHeight="1">
      <c r="A2195" s="41"/>
      <c r="B2195" s="42" t="str">
        <f t="shared" si="1"/>
        <v/>
      </c>
      <c r="C2195" s="52"/>
      <c r="D2195" s="53"/>
      <c r="E2195" s="53"/>
      <c r="F2195" s="52"/>
      <c r="G2195" s="53"/>
      <c r="H2195" s="54"/>
      <c r="I2195" s="53"/>
      <c r="J2195" s="53"/>
      <c r="K2195" s="53"/>
      <c r="L2195" s="53"/>
      <c r="M2195" s="53"/>
      <c r="N2195" s="53"/>
      <c r="O2195" s="52"/>
      <c r="P2195" s="52"/>
      <c r="Q2195" s="52"/>
      <c r="R2195" s="46" t="str">
        <f>IFERROR(__xludf.DUMMYFUNCTION("if(isblank($A2195),"""",REGEXREPLACE($A2195,   "",?(\d),?"",  ""$1""&amp;""-""&amp;$H2195))"),"")</f>
        <v/>
      </c>
      <c r="S2195" s="47" t="b">
        <f t="shared" si="2"/>
        <v>0</v>
      </c>
      <c r="T2195" s="47" t="str">
        <f>IFERROR(__xludf.DUMMYFUNCTION("iferror(split(A2195,"","",TRUE,TRUE),"""")"),"")</f>
        <v/>
      </c>
      <c r="U2195" s="47"/>
      <c r="V2195" s="47"/>
      <c r="W2195" s="47"/>
      <c r="X2195" s="46" t="str">
        <f>IFERROR(__xludf.DUMMYFUNCTION("if(T2195="""","""",if($S2195,""Not aligned w/ a specific learning goal."",T2195&amp;"": ""&amp;vlookup(to_text(T2195),'1.Learning-Goals'!$A$3:$B$100,2,FALSE)))"),"")</f>
        <v/>
      </c>
      <c r="Y2195" s="46" t="str">
        <f>IFERROR(__xludf.DUMMYFUNCTION("if(U2195="""","""",if($S2195,""Not aligned w/ a specific learning goal."",U2195&amp;"": ""&amp;vlookup(to_text(U2195),'1.Learning-Goals'!$A$3:$B$100,2,FALSE)))"),"")</f>
        <v/>
      </c>
      <c r="Z2195" s="46" t="str">
        <f>IFERROR(__xludf.DUMMYFUNCTION("if(V2195="""","""",if($S2195,""Not aligned w/ a specific learning goal."",V2195&amp;"": ""&amp;vlookup(to_text(V2195),'1.Learning-Goals'!$A$3:$B$100,2,FALSE)))"),"")</f>
        <v/>
      </c>
      <c r="AA2195" s="46" t="str">
        <f>IFERROR(__xludf.DUMMYFUNCTION("if(W2195="""","""",if($S2195,""Not aligned w/ a specific learning goal."",W2195&amp;"": ""&amp;vlookup(to_text(W2195),'1.Learning-Goals'!$A$3:$B$100,2,FALSE)))"),"")</f>
        <v/>
      </c>
      <c r="AB2195" s="48"/>
      <c r="AC2195" s="48"/>
      <c r="AD2195" s="48"/>
      <c r="AE2195" s="48"/>
      <c r="AF2195" s="48"/>
      <c r="AG2195" s="48"/>
      <c r="AH2195" s="48"/>
      <c r="AI2195" s="48"/>
    </row>
    <row r="2196" ht="15.75" customHeight="1">
      <c r="A2196" s="41"/>
      <c r="B2196" s="42" t="str">
        <f t="shared" si="1"/>
        <v/>
      </c>
      <c r="C2196" s="52"/>
      <c r="D2196" s="53"/>
      <c r="E2196" s="53"/>
      <c r="F2196" s="52"/>
      <c r="G2196" s="53"/>
      <c r="H2196" s="54"/>
      <c r="I2196" s="53"/>
      <c r="J2196" s="53"/>
      <c r="K2196" s="53"/>
      <c r="L2196" s="53"/>
      <c r="M2196" s="53"/>
      <c r="N2196" s="53"/>
      <c r="O2196" s="52"/>
      <c r="P2196" s="52"/>
      <c r="Q2196" s="52"/>
      <c r="R2196" s="46" t="str">
        <f>IFERROR(__xludf.DUMMYFUNCTION("if(isblank($A2196),"""",REGEXREPLACE($A2196,   "",?(\d),?"",  ""$1""&amp;""-""&amp;$H2196))"),"")</f>
        <v/>
      </c>
      <c r="S2196" s="47" t="b">
        <f t="shared" si="2"/>
        <v>0</v>
      </c>
      <c r="T2196" s="47" t="str">
        <f>IFERROR(__xludf.DUMMYFUNCTION("iferror(split(A2196,"","",TRUE,TRUE),"""")"),"")</f>
        <v/>
      </c>
      <c r="U2196" s="47"/>
      <c r="V2196" s="47"/>
      <c r="W2196" s="47"/>
      <c r="X2196" s="46" t="str">
        <f>IFERROR(__xludf.DUMMYFUNCTION("if(T2196="""","""",if($S2196,""Not aligned w/ a specific learning goal."",T2196&amp;"": ""&amp;vlookup(to_text(T2196),'1.Learning-Goals'!$A$3:$B$100,2,FALSE)))"),"")</f>
        <v/>
      </c>
      <c r="Y2196" s="46" t="str">
        <f>IFERROR(__xludf.DUMMYFUNCTION("if(U2196="""","""",if($S2196,""Not aligned w/ a specific learning goal."",U2196&amp;"": ""&amp;vlookup(to_text(U2196),'1.Learning-Goals'!$A$3:$B$100,2,FALSE)))"),"")</f>
        <v/>
      </c>
      <c r="Z2196" s="46" t="str">
        <f>IFERROR(__xludf.DUMMYFUNCTION("if(V2196="""","""",if($S2196,""Not aligned w/ a specific learning goal."",V2196&amp;"": ""&amp;vlookup(to_text(V2196),'1.Learning-Goals'!$A$3:$B$100,2,FALSE)))"),"")</f>
        <v/>
      </c>
      <c r="AA2196" s="46" t="str">
        <f>IFERROR(__xludf.DUMMYFUNCTION("if(W2196="""","""",if($S2196,""Not aligned w/ a specific learning goal."",W2196&amp;"": ""&amp;vlookup(to_text(W2196),'1.Learning-Goals'!$A$3:$B$100,2,FALSE)))"),"")</f>
        <v/>
      </c>
      <c r="AB2196" s="48"/>
      <c r="AC2196" s="48"/>
      <c r="AD2196" s="48"/>
      <c r="AE2196" s="48"/>
      <c r="AF2196" s="48"/>
      <c r="AG2196" s="48"/>
      <c r="AH2196" s="48"/>
      <c r="AI2196" s="48"/>
    </row>
    <row r="2197" ht="15.75" customHeight="1">
      <c r="A2197" s="41"/>
      <c r="B2197" s="42" t="str">
        <f t="shared" si="1"/>
        <v/>
      </c>
      <c r="C2197" s="52"/>
      <c r="D2197" s="53"/>
      <c r="E2197" s="53"/>
      <c r="F2197" s="52"/>
      <c r="G2197" s="53"/>
      <c r="H2197" s="54"/>
      <c r="I2197" s="53"/>
      <c r="J2197" s="53"/>
      <c r="K2197" s="53"/>
      <c r="L2197" s="53"/>
      <c r="M2197" s="53"/>
      <c r="N2197" s="53"/>
      <c r="O2197" s="52"/>
      <c r="P2197" s="52"/>
      <c r="Q2197" s="52"/>
      <c r="R2197" s="46" t="str">
        <f>IFERROR(__xludf.DUMMYFUNCTION("if(isblank($A2197),"""",REGEXREPLACE($A2197,   "",?(\d),?"",  ""$1""&amp;""-""&amp;$H2197))"),"")</f>
        <v/>
      </c>
      <c r="S2197" s="47" t="b">
        <f t="shared" si="2"/>
        <v>0</v>
      </c>
      <c r="T2197" s="47" t="str">
        <f>IFERROR(__xludf.DUMMYFUNCTION("iferror(split(A2197,"","",TRUE,TRUE),"""")"),"")</f>
        <v/>
      </c>
      <c r="U2197" s="47"/>
      <c r="V2197" s="47"/>
      <c r="W2197" s="47"/>
      <c r="X2197" s="46" t="str">
        <f>IFERROR(__xludf.DUMMYFUNCTION("if(T2197="""","""",if($S2197,""Not aligned w/ a specific learning goal."",T2197&amp;"": ""&amp;vlookup(to_text(T2197),'1.Learning-Goals'!$A$3:$B$100,2,FALSE)))"),"")</f>
        <v/>
      </c>
      <c r="Y2197" s="46" t="str">
        <f>IFERROR(__xludf.DUMMYFUNCTION("if(U2197="""","""",if($S2197,""Not aligned w/ a specific learning goal."",U2197&amp;"": ""&amp;vlookup(to_text(U2197),'1.Learning-Goals'!$A$3:$B$100,2,FALSE)))"),"")</f>
        <v/>
      </c>
      <c r="Z2197" s="46" t="str">
        <f>IFERROR(__xludf.DUMMYFUNCTION("if(V2197="""","""",if($S2197,""Not aligned w/ a specific learning goal."",V2197&amp;"": ""&amp;vlookup(to_text(V2197),'1.Learning-Goals'!$A$3:$B$100,2,FALSE)))"),"")</f>
        <v/>
      </c>
      <c r="AA2197" s="46" t="str">
        <f>IFERROR(__xludf.DUMMYFUNCTION("if(W2197="""","""",if($S2197,""Not aligned w/ a specific learning goal."",W2197&amp;"": ""&amp;vlookup(to_text(W2197),'1.Learning-Goals'!$A$3:$B$100,2,FALSE)))"),"")</f>
        <v/>
      </c>
      <c r="AB2197" s="48"/>
      <c r="AC2197" s="48"/>
      <c r="AD2197" s="48"/>
      <c r="AE2197" s="48"/>
      <c r="AF2197" s="48"/>
      <c r="AG2197" s="48"/>
      <c r="AH2197" s="48"/>
      <c r="AI2197" s="48"/>
    </row>
    <row r="2198" ht="15.75" customHeight="1">
      <c r="A2198" s="41"/>
      <c r="B2198" s="42" t="str">
        <f t="shared" si="1"/>
        <v/>
      </c>
      <c r="C2198" s="52"/>
      <c r="D2198" s="53"/>
      <c r="E2198" s="53"/>
      <c r="F2198" s="52"/>
      <c r="G2198" s="53"/>
      <c r="H2198" s="54"/>
      <c r="I2198" s="53"/>
      <c r="J2198" s="53"/>
      <c r="K2198" s="53"/>
      <c r="L2198" s="53"/>
      <c r="M2198" s="53"/>
      <c r="N2198" s="53"/>
      <c r="O2198" s="52"/>
      <c r="P2198" s="52"/>
      <c r="Q2198" s="52"/>
      <c r="R2198" s="46" t="str">
        <f>IFERROR(__xludf.DUMMYFUNCTION("if(isblank($A2198),"""",REGEXREPLACE($A2198,   "",?(\d),?"",  ""$1""&amp;""-""&amp;$H2198))"),"")</f>
        <v/>
      </c>
      <c r="S2198" s="47" t="b">
        <f t="shared" si="2"/>
        <v>0</v>
      </c>
      <c r="T2198" s="47" t="str">
        <f>IFERROR(__xludf.DUMMYFUNCTION("iferror(split(A2198,"","",TRUE,TRUE),"""")"),"")</f>
        <v/>
      </c>
      <c r="U2198" s="47"/>
      <c r="V2198" s="47"/>
      <c r="W2198" s="47"/>
      <c r="X2198" s="46" t="str">
        <f>IFERROR(__xludf.DUMMYFUNCTION("if(T2198="""","""",if($S2198,""Not aligned w/ a specific learning goal."",T2198&amp;"": ""&amp;vlookup(to_text(T2198),'1.Learning-Goals'!$A$3:$B$100,2,FALSE)))"),"")</f>
        <v/>
      </c>
      <c r="Y2198" s="46" t="str">
        <f>IFERROR(__xludf.DUMMYFUNCTION("if(U2198="""","""",if($S2198,""Not aligned w/ a specific learning goal."",U2198&amp;"": ""&amp;vlookup(to_text(U2198),'1.Learning-Goals'!$A$3:$B$100,2,FALSE)))"),"")</f>
        <v/>
      </c>
      <c r="Z2198" s="46" t="str">
        <f>IFERROR(__xludf.DUMMYFUNCTION("if(V2198="""","""",if($S2198,""Not aligned w/ a specific learning goal."",V2198&amp;"": ""&amp;vlookup(to_text(V2198),'1.Learning-Goals'!$A$3:$B$100,2,FALSE)))"),"")</f>
        <v/>
      </c>
      <c r="AA2198" s="46" t="str">
        <f>IFERROR(__xludf.DUMMYFUNCTION("if(W2198="""","""",if($S2198,""Not aligned w/ a specific learning goal."",W2198&amp;"": ""&amp;vlookup(to_text(W2198),'1.Learning-Goals'!$A$3:$B$100,2,FALSE)))"),"")</f>
        <v/>
      </c>
      <c r="AB2198" s="48"/>
      <c r="AC2198" s="48"/>
      <c r="AD2198" s="48"/>
      <c r="AE2198" s="48"/>
      <c r="AF2198" s="48"/>
      <c r="AG2198" s="48"/>
      <c r="AH2198" s="48"/>
      <c r="AI2198" s="48"/>
    </row>
    <row r="2199" ht="15.75" customHeight="1">
      <c r="A2199" s="41"/>
      <c r="B2199" s="42" t="str">
        <f t="shared" si="1"/>
        <v/>
      </c>
      <c r="C2199" s="52"/>
      <c r="D2199" s="53"/>
      <c r="E2199" s="53"/>
      <c r="F2199" s="52"/>
      <c r="G2199" s="53"/>
      <c r="H2199" s="54"/>
      <c r="I2199" s="53"/>
      <c r="J2199" s="53"/>
      <c r="K2199" s="53"/>
      <c r="L2199" s="53"/>
      <c r="M2199" s="53"/>
      <c r="N2199" s="53"/>
      <c r="O2199" s="52"/>
      <c r="P2199" s="52"/>
      <c r="Q2199" s="52"/>
      <c r="R2199" s="46" t="str">
        <f>IFERROR(__xludf.DUMMYFUNCTION("if(isblank($A2199),"""",REGEXREPLACE($A2199,   "",?(\d),?"",  ""$1""&amp;""-""&amp;$H2199))"),"")</f>
        <v/>
      </c>
      <c r="S2199" s="47" t="b">
        <f t="shared" si="2"/>
        <v>0</v>
      </c>
      <c r="T2199" s="47" t="str">
        <f>IFERROR(__xludf.DUMMYFUNCTION("iferror(split(A2199,"","",TRUE,TRUE),"""")"),"")</f>
        <v/>
      </c>
      <c r="U2199" s="47"/>
      <c r="V2199" s="47"/>
      <c r="W2199" s="47"/>
      <c r="X2199" s="46" t="str">
        <f>IFERROR(__xludf.DUMMYFUNCTION("if(T2199="""","""",if($S2199,""Not aligned w/ a specific learning goal."",T2199&amp;"": ""&amp;vlookup(to_text(T2199),'1.Learning-Goals'!$A$3:$B$100,2,FALSE)))"),"")</f>
        <v/>
      </c>
      <c r="Y2199" s="46" t="str">
        <f>IFERROR(__xludf.DUMMYFUNCTION("if(U2199="""","""",if($S2199,""Not aligned w/ a specific learning goal."",U2199&amp;"": ""&amp;vlookup(to_text(U2199),'1.Learning-Goals'!$A$3:$B$100,2,FALSE)))"),"")</f>
        <v/>
      </c>
      <c r="Z2199" s="46" t="str">
        <f>IFERROR(__xludf.DUMMYFUNCTION("if(V2199="""","""",if($S2199,""Not aligned w/ a specific learning goal."",V2199&amp;"": ""&amp;vlookup(to_text(V2199),'1.Learning-Goals'!$A$3:$B$100,2,FALSE)))"),"")</f>
        <v/>
      </c>
      <c r="AA2199" s="46" t="str">
        <f>IFERROR(__xludf.DUMMYFUNCTION("if(W2199="""","""",if($S2199,""Not aligned w/ a specific learning goal."",W2199&amp;"": ""&amp;vlookup(to_text(W2199),'1.Learning-Goals'!$A$3:$B$100,2,FALSE)))"),"")</f>
        <v/>
      </c>
      <c r="AB2199" s="48"/>
      <c r="AC2199" s="48"/>
      <c r="AD2199" s="48"/>
      <c r="AE2199" s="48"/>
      <c r="AF2199" s="48"/>
      <c r="AG2199" s="48"/>
      <c r="AH2199" s="48"/>
      <c r="AI2199" s="48"/>
    </row>
    <row r="2200" ht="15.75" customHeight="1">
      <c r="A2200" s="41"/>
      <c r="B2200" s="42" t="str">
        <f t="shared" si="1"/>
        <v/>
      </c>
      <c r="C2200" s="52"/>
      <c r="D2200" s="53"/>
      <c r="E2200" s="53"/>
      <c r="F2200" s="52"/>
      <c r="G2200" s="53"/>
      <c r="H2200" s="54"/>
      <c r="I2200" s="53"/>
      <c r="J2200" s="53"/>
      <c r="K2200" s="53"/>
      <c r="L2200" s="53"/>
      <c r="M2200" s="53"/>
      <c r="N2200" s="53"/>
      <c r="O2200" s="52"/>
      <c r="P2200" s="52"/>
      <c r="Q2200" s="52"/>
      <c r="R2200" s="46" t="str">
        <f>IFERROR(__xludf.DUMMYFUNCTION("if(isblank($A2200),"""",REGEXREPLACE($A2200,   "",?(\d),?"",  ""$1""&amp;""-""&amp;$H2200))"),"")</f>
        <v/>
      </c>
      <c r="S2200" s="47" t="b">
        <f t="shared" si="2"/>
        <v>0</v>
      </c>
      <c r="T2200" s="47" t="str">
        <f>IFERROR(__xludf.DUMMYFUNCTION("iferror(split(A2200,"","",TRUE,TRUE),"""")"),"")</f>
        <v/>
      </c>
      <c r="U2200" s="47"/>
      <c r="V2200" s="47"/>
      <c r="W2200" s="47"/>
      <c r="X2200" s="46" t="str">
        <f>IFERROR(__xludf.DUMMYFUNCTION("if(T2200="""","""",if($S2200,""Not aligned w/ a specific learning goal."",T2200&amp;"": ""&amp;vlookup(to_text(T2200),'1.Learning-Goals'!$A$3:$B$100,2,FALSE)))"),"")</f>
        <v/>
      </c>
      <c r="Y2200" s="46" t="str">
        <f>IFERROR(__xludf.DUMMYFUNCTION("if(U2200="""","""",if($S2200,""Not aligned w/ a specific learning goal."",U2200&amp;"": ""&amp;vlookup(to_text(U2200),'1.Learning-Goals'!$A$3:$B$100,2,FALSE)))"),"")</f>
        <v/>
      </c>
      <c r="Z2200" s="46" t="str">
        <f>IFERROR(__xludf.DUMMYFUNCTION("if(V2200="""","""",if($S2200,""Not aligned w/ a specific learning goal."",V2200&amp;"": ""&amp;vlookup(to_text(V2200),'1.Learning-Goals'!$A$3:$B$100,2,FALSE)))"),"")</f>
        <v/>
      </c>
      <c r="AA2200" s="46" t="str">
        <f>IFERROR(__xludf.DUMMYFUNCTION("if(W2200="""","""",if($S2200,""Not aligned w/ a specific learning goal."",W2200&amp;"": ""&amp;vlookup(to_text(W2200),'1.Learning-Goals'!$A$3:$B$100,2,FALSE)))"),"")</f>
        <v/>
      </c>
      <c r="AB2200" s="48"/>
      <c r="AC2200" s="48"/>
      <c r="AD2200" s="48"/>
      <c r="AE2200" s="48"/>
      <c r="AF2200" s="48"/>
      <c r="AG2200" s="48"/>
      <c r="AH2200" s="48"/>
      <c r="AI2200" s="48"/>
    </row>
    <row r="2201" ht="15.75" customHeight="1">
      <c r="A2201" s="41"/>
      <c r="B2201" s="42" t="str">
        <f t="shared" si="1"/>
        <v/>
      </c>
      <c r="C2201" s="52"/>
      <c r="D2201" s="53"/>
      <c r="E2201" s="53"/>
      <c r="F2201" s="52"/>
      <c r="G2201" s="53"/>
      <c r="H2201" s="54"/>
      <c r="I2201" s="53"/>
      <c r="J2201" s="53"/>
      <c r="K2201" s="53"/>
      <c r="L2201" s="53"/>
      <c r="M2201" s="53"/>
      <c r="N2201" s="53"/>
      <c r="O2201" s="52"/>
      <c r="P2201" s="52"/>
      <c r="Q2201" s="52"/>
      <c r="R2201" s="46" t="str">
        <f>IFERROR(__xludf.DUMMYFUNCTION("if(isblank($A2201),"""",REGEXREPLACE($A2201,   "",?(\d),?"",  ""$1""&amp;""-""&amp;$H2201))"),"")</f>
        <v/>
      </c>
      <c r="S2201" s="47" t="b">
        <f t="shared" si="2"/>
        <v>0</v>
      </c>
      <c r="T2201" s="47" t="str">
        <f>IFERROR(__xludf.DUMMYFUNCTION("iferror(split(A2201,"","",TRUE,TRUE),"""")"),"")</f>
        <v/>
      </c>
      <c r="U2201" s="47"/>
      <c r="V2201" s="47"/>
      <c r="W2201" s="47"/>
      <c r="X2201" s="46" t="str">
        <f>IFERROR(__xludf.DUMMYFUNCTION("if(T2201="""","""",if($S2201,""Not aligned w/ a specific learning goal."",T2201&amp;"": ""&amp;vlookup(to_text(T2201),'1.Learning-Goals'!$A$3:$B$100,2,FALSE)))"),"")</f>
        <v/>
      </c>
      <c r="Y2201" s="46" t="str">
        <f>IFERROR(__xludf.DUMMYFUNCTION("if(U2201="""","""",if($S2201,""Not aligned w/ a specific learning goal."",U2201&amp;"": ""&amp;vlookup(to_text(U2201),'1.Learning-Goals'!$A$3:$B$100,2,FALSE)))"),"")</f>
        <v/>
      </c>
      <c r="Z2201" s="46" t="str">
        <f>IFERROR(__xludf.DUMMYFUNCTION("if(V2201="""","""",if($S2201,""Not aligned w/ a specific learning goal."",V2201&amp;"": ""&amp;vlookup(to_text(V2201),'1.Learning-Goals'!$A$3:$B$100,2,FALSE)))"),"")</f>
        <v/>
      </c>
      <c r="AA2201" s="46" t="str">
        <f>IFERROR(__xludf.DUMMYFUNCTION("if(W2201="""","""",if($S2201,""Not aligned w/ a specific learning goal."",W2201&amp;"": ""&amp;vlookup(to_text(W2201),'1.Learning-Goals'!$A$3:$B$100,2,FALSE)))"),"")</f>
        <v/>
      </c>
      <c r="AB2201" s="48"/>
      <c r="AC2201" s="48"/>
      <c r="AD2201" s="48"/>
      <c r="AE2201" s="48"/>
      <c r="AF2201" s="48"/>
      <c r="AG2201" s="48"/>
      <c r="AH2201" s="48"/>
      <c r="AI2201" s="48"/>
    </row>
    <row r="2202" ht="15.75" customHeight="1">
      <c r="A2202" s="41"/>
      <c r="B2202" s="42" t="str">
        <f t="shared" si="1"/>
        <v/>
      </c>
      <c r="C2202" s="52"/>
      <c r="D2202" s="53"/>
      <c r="E2202" s="53"/>
      <c r="F2202" s="52"/>
      <c r="G2202" s="53"/>
      <c r="H2202" s="54"/>
      <c r="I2202" s="53"/>
      <c r="J2202" s="53"/>
      <c r="K2202" s="53"/>
      <c r="L2202" s="53"/>
      <c r="M2202" s="53"/>
      <c r="N2202" s="53"/>
      <c r="O2202" s="52"/>
      <c r="P2202" s="52"/>
      <c r="Q2202" s="52"/>
      <c r="R2202" s="46" t="str">
        <f>IFERROR(__xludf.DUMMYFUNCTION("if(isblank($A2202),"""",REGEXREPLACE($A2202,   "",?(\d),?"",  ""$1""&amp;""-""&amp;$H2202))"),"")</f>
        <v/>
      </c>
      <c r="S2202" s="47" t="b">
        <f t="shared" si="2"/>
        <v>0</v>
      </c>
      <c r="T2202" s="47" t="str">
        <f>IFERROR(__xludf.DUMMYFUNCTION("iferror(split(A2202,"","",TRUE,TRUE),"""")"),"")</f>
        <v/>
      </c>
      <c r="U2202" s="47"/>
      <c r="V2202" s="47"/>
      <c r="W2202" s="47"/>
      <c r="X2202" s="46" t="str">
        <f>IFERROR(__xludf.DUMMYFUNCTION("if(T2202="""","""",if($S2202,""Not aligned w/ a specific learning goal."",T2202&amp;"": ""&amp;vlookup(to_text(T2202),'1.Learning-Goals'!$A$3:$B$100,2,FALSE)))"),"")</f>
        <v/>
      </c>
      <c r="Y2202" s="46" t="str">
        <f>IFERROR(__xludf.DUMMYFUNCTION("if(U2202="""","""",if($S2202,""Not aligned w/ a specific learning goal."",U2202&amp;"": ""&amp;vlookup(to_text(U2202),'1.Learning-Goals'!$A$3:$B$100,2,FALSE)))"),"")</f>
        <v/>
      </c>
      <c r="Z2202" s="46" t="str">
        <f>IFERROR(__xludf.DUMMYFUNCTION("if(V2202="""","""",if($S2202,""Not aligned w/ a specific learning goal."",V2202&amp;"": ""&amp;vlookup(to_text(V2202),'1.Learning-Goals'!$A$3:$B$100,2,FALSE)))"),"")</f>
        <v/>
      </c>
      <c r="AA2202" s="46" t="str">
        <f>IFERROR(__xludf.DUMMYFUNCTION("if(W2202="""","""",if($S2202,""Not aligned w/ a specific learning goal."",W2202&amp;"": ""&amp;vlookup(to_text(W2202),'1.Learning-Goals'!$A$3:$B$100,2,FALSE)))"),"")</f>
        <v/>
      </c>
      <c r="AB2202" s="48"/>
      <c r="AC2202" s="48"/>
      <c r="AD2202" s="48"/>
      <c r="AE2202" s="48"/>
      <c r="AF2202" s="48"/>
      <c r="AG2202" s="48"/>
      <c r="AH2202" s="48"/>
      <c r="AI2202" s="48"/>
    </row>
    <row r="2203" ht="15.75" customHeight="1">
      <c r="A2203" s="41"/>
      <c r="B2203" s="42" t="str">
        <f t="shared" si="1"/>
        <v/>
      </c>
      <c r="C2203" s="52"/>
      <c r="D2203" s="53"/>
      <c r="E2203" s="53"/>
      <c r="F2203" s="52"/>
      <c r="G2203" s="53"/>
      <c r="H2203" s="54"/>
      <c r="I2203" s="53"/>
      <c r="J2203" s="53"/>
      <c r="K2203" s="53"/>
      <c r="L2203" s="53"/>
      <c r="M2203" s="53"/>
      <c r="N2203" s="53"/>
      <c r="O2203" s="52"/>
      <c r="P2203" s="52"/>
      <c r="Q2203" s="52"/>
      <c r="R2203" s="46" t="str">
        <f>IFERROR(__xludf.DUMMYFUNCTION("if(isblank($A2203),"""",REGEXREPLACE($A2203,   "",?(\d),?"",  ""$1""&amp;""-""&amp;$H2203))"),"")</f>
        <v/>
      </c>
      <c r="S2203" s="47" t="b">
        <f t="shared" si="2"/>
        <v>0</v>
      </c>
      <c r="T2203" s="47" t="str">
        <f>IFERROR(__xludf.DUMMYFUNCTION("iferror(split(A2203,"","",TRUE,TRUE),"""")"),"")</f>
        <v/>
      </c>
      <c r="U2203" s="47"/>
      <c r="V2203" s="47"/>
      <c r="W2203" s="47"/>
      <c r="X2203" s="46" t="str">
        <f>IFERROR(__xludf.DUMMYFUNCTION("if(T2203="""","""",if($S2203,""Not aligned w/ a specific learning goal."",T2203&amp;"": ""&amp;vlookup(to_text(T2203),'1.Learning-Goals'!$A$3:$B$100,2,FALSE)))"),"")</f>
        <v/>
      </c>
      <c r="Y2203" s="46" t="str">
        <f>IFERROR(__xludf.DUMMYFUNCTION("if(U2203="""","""",if($S2203,""Not aligned w/ a specific learning goal."",U2203&amp;"": ""&amp;vlookup(to_text(U2203),'1.Learning-Goals'!$A$3:$B$100,2,FALSE)))"),"")</f>
        <v/>
      </c>
      <c r="Z2203" s="46" t="str">
        <f>IFERROR(__xludf.DUMMYFUNCTION("if(V2203="""","""",if($S2203,""Not aligned w/ a specific learning goal."",V2203&amp;"": ""&amp;vlookup(to_text(V2203),'1.Learning-Goals'!$A$3:$B$100,2,FALSE)))"),"")</f>
        <v/>
      </c>
      <c r="AA2203" s="46" t="str">
        <f>IFERROR(__xludf.DUMMYFUNCTION("if(W2203="""","""",if($S2203,""Not aligned w/ a specific learning goal."",W2203&amp;"": ""&amp;vlookup(to_text(W2203),'1.Learning-Goals'!$A$3:$B$100,2,FALSE)))"),"")</f>
        <v/>
      </c>
      <c r="AB2203" s="48"/>
      <c r="AC2203" s="48"/>
      <c r="AD2203" s="48"/>
      <c r="AE2203" s="48"/>
      <c r="AF2203" s="48"/>
      <c r="AG2203" s="48"/>
      <c r="AH2203" s="48"/>
      <c r="AI2203" s="48"/>
    </row>
    <row r="2204" ht="15.75" customHeight="1">
      <c r="A2204" s="41"/>
      <c r="B2204" s="42" t="str">
        <f t="shared" si="1"/>
        <v/>
      </c>
      <c r="C2204" s="52"/>
      <c r="D2204" s="53"/>
      <c r="E2204" s="53"/>
      <c r="F2204" s="52"/>
      <c r="G2204" s="53"/>
      <c r="H2204" s="54"/>
      <c r="I2204" s="53"/>
      <c r="J2204" s="53"/>
      <c r="K2204" s="53"/>
      <c r="L2204" s="53"/>
      <c r="M2204" s="53"/>
      <c r="N2204" s="53"/>
      <c r="O2204" s="52"/>
      <c r="P2204" s="52"/>
      <c r="Q2204" s="52"/>
      <c r="R2204" s="46" t="str">
        <f>IFERROR(__xludf.DUMMYFUNCTION("if(isblank($A2204),"""",REGEXREPLACE($A2204,   "",?(\d),?"",  ""$1""&amp;""-""&amp;$H2204))"),"")</f>
        <v/>
      </c>
      <c r="S2204" s="47" t="b">
        <f t="shared" si="2"/>
        <v>0</v>
      </c>
      <c r="T2204" s="47" t="str">
        <f>IFERROR(__xludf.DUMMYFUNCTION("iferror(split(A2204,"","",TRUE,TRUE),"""")"),"")</f>
        <v/>
      </c>
      <c r="U2204" s="47"/>
      <c r="V2204" s="47"/>
      <c r="W2204" s="47"/>
      <c r="X2204" s="46" t="str">
        <f>IFERROR(__xludf.DUMMYFUNCTION("if(T2204="""","""",if($S2204,""Not aligned w/ a specific learning goal."",T2204&amp;"": ""&amp;vlookup(to_text(T2204),'1.Learning-Goals'!$A$3:$B$100,2,FALSE)))"),"")</f>
        <v/>
      </c>
      <c r="Y2204" s="46" t="str">
        <f>IFERROR(__xludf.DUMMYFUNCTION("if(U2204="""","""",if($S2204,""Not aligned w/ a specific learning goal."",U2204&amp;"": ""&amp;vlookup(to_text(U2204),'1.Learning-Goals'!$A$3:$B$100,2,FALSE)))"),"")</f>
        <v/>
      </c>
      <c r="Z2204" s="46" t="str">
        <f>IFERROR(__xludf.DUMMYFUNCTION("if(V2204="""","""",if($S2204,""Not aligned w/ a specific learning goal."",V2204&amp;"": ""&amp;vlookup(to_text(V2204),'1.Learning-Goals'!$A$3:$B$100,2,FALSE)))"),"")</f>
        <v/>
      </c>
      <c r="AA2204" s="46" t="str">
        <f>IFERROR(__xludf.DUMMYFUNCTION("if(W2204="""","""",if($S2204,""Not aligned w/ a specific learning goal."",W2204&amp;"": ""&amp;vlookup(to_text(W2204),'1.Learning-Goals'!$A$3:$B$100,2,FALSE)))"),"")</f>
        <v/>
      </c>
      <c r="AB2204" s="48"/>
      <c r="AC2204" s="48"/>
      <c r="AD2204" s="48"/>
      <c r="AE2204" s="48"/>
      <c r="AF2204" s="48"/>
      <c r="AG2204" s="48"/>
      <c r="AH2204" s="48"/>
      <c r="AI2204" s="48"/>
    </row>
    <row r="2205" ht="15.75" customHeight="1">
      <c r="A2205" s="41"/>
      <c r="B2205" s="42" t="str">
        <f t="shared" si="1"/>
        <v/>
      </c>
      <c r="C2205" s="52"/>
      <c r="D2205" s="53"/>
      <c r="E2205" s="53"/>
      <c r="F2205" s="52"/>
      <c r="G2205" s="53"/>
      <c r="H2205" s="54"/>
      <c r="I2205" s="53"/>
      <c r="J2205" s="53"/>
      <c r="K2205" s="53"/>
      <c r="L2205" s="53"/>
      <c r="M2205" s="53"/>
      <c r="N2205" s="53"/>
      <c r="O2205" s="52"/>
      <c r="P2205" s="52"/>
      <c r="Q2205" s="52"/>
      <c r="R2205" s="46" t="str">
        <f>IFERROR(__xludf.DUMMYFUNCTION("if(isblank($A2205),"""",REGEXREPLACE($A2205,   "",?(\d),?"",  ""$1""&amp;""-""&amp;$H2205))"),"")</f>
        <v/>
      </c>
      <c r="S2205" s="47" t="b">
        <f t="shared" si="2"/>
        <v>0</v>
      </c>
      <c r="T2205" s="47" t="str">
        <f>IFERROR(__xludf.DUMMYFUNCTION("iferror(split(A2205,"","",TRUE,TRUE),"""")"),"")</f>
        <v/>
      </c>
      <c r="U2205" s="47"/>
      <c r="V2205" s="47"/>
      <c r="W2205" s="47"/>
      <c r="X2205" s="46" t="str">
        <f>IFERROR(__xludf.DUMMYFUNCTION("if(T2205="""","""",if($S2205,""Not aligned w/ a specific learning goal."",T2205&amp;"": ""&amp;vlookup(to_text(T2205),'1.Learning-Goals'!$A$3:$B$100,2,FALSE)))"),"")</f>
        <v/>
      </c>
      <c r="Y2205" s="46" t="str">
        <f>IFERROR(__xludf.DUMMYFUNCTION("if(U2205="""","""",if($S2205,""Not aligned w/ a specific learning goal."",U2205&amp;"": ""&amp;vlookup(to_text(U2205),'1.Learning-Goals'!$A$3:$B$100,2,FALSE)))"),"")</f>
        <v/>
      </c>
      <c r="Z2205" s="46" t="str">
        <f>IFERROR(__xludf.DUMMYFUNCTION("if(V2205="""","""",if($S2205,""Not aligned w/ a specific learning goal."",V2205&amp;"": ""&amp;vlookup(to_text(V2205),'1.Learning-Goals'!$A$3:$B$100,2,FALSE)))"),"")</f>
        <v/>
      </c>
      <c r="AA2205" s="46" t="str">
        <f>IFERROR(__xludf.DUMMYFUNCTION("if(W2205="""","""",if($S2205,""Not aligned w/ a specific learning goal."",W2205&amp;"": ""&amp;vlookup(to_text(W2205),'1.Learning-Goals'!$A$3:$B$100,2,FALSE)))"),"")</f>
        <v/>
      </c>
      <c r="AB2205" s="48"/>
      <c r="AC2205" s="48"/>
      <c r="AD2205" s="48"/>
      <c r="AE2205" s="48"/>
      <c r="AF2205" s="48"/>
      <c r="AG2205" s="48"/>
      <c r="AH2205" s="48"/>
      <c r="AI2205" s="48"/>
    </row>
    <row r="2206" ht="15.75" customHeight="1">
      <c r="A2206" s="41"/>
      <c r="B2206" s="42" t="str">
        <f t="shared" si="1"/>
        <v/>
      </c>
      <c r="C2206" s="52"/>
      <c r="D2206" s="53"/>
      <c r="E2206" s="53"/>
      <c r="F2206" s="52"/>
      <c r="G2206" s="53"/>
      <c r="H2206" s="54"/>
      <c r="I2206" s="53"/>
      <c r="J2206" s="53"/>
      <c r="K2206" s="53"/>
      <c r="L2206" s="53"/>
      <c r="M2206" s="53"/>
      <c r="N2206" s="53"/>
      <c r="O2206" s="52"/>
      <c r="P2206" s="52"/>
      <c r="Q2206" s="52"/>
      <c r="R2206" s="46" t="str">
        <f>IFERROR(__xludf.DUMMYFUNCTION("if(isblank($A2206),"""",REGEXREPLACE($A2206,   "",?(\d),?"",  ""$1""&amp;""-""&amp;$H2206))"),"")</f>
        <v/>
      </c>
      <c r="S2206" s="47" t="b">
        <f t="shared" si="2"/>
        <v>0</v>
      </c>
      <c r="T2206" s="47" t="str">
        <f>IFERROR(__xludf.DUMMYFUNCTION("iferror(split(A2206,"","",TRUE,TRUE),"""")"),"")</f>
        <v/>
      </c>
      <c r="U2206" s="47"/>
      <c r="V2206" s="47"/>
      <c r="W2206" s="47"/>
      <c r="X2206" s="46" t="str">
        <f>IFERROR(__xludf.DUMMYFUNCTION("if(T2206="""","""",if($S2206,""Not aligned w/ a specific learning goal."",T2206&amp;"": ""&amp;vlookup(to_text(T2206),'1.Learning-Goals'!$A$3:$B$100,2,FALSE)))"),"")</f>
        <v/>
      </c>
      <c r="Y2206" s="46" t="str">
        <f>IFERROR(__xludf.DUMMYFUNCTION("if(U2206="""","""",if($S2206,""Not aligned w/ a specific learning goal."",U2206&amp;"": ""&amp;vlookup(to_text(U2206),'1.Learning-Goals'!$A$3:$B$100,2,FALSE)))"),"")</f>
        <v/>
      </c>
      <c r="Z2206" s="46" t="str">
        <f>IFERROR(__xludf.DUMMYFUNCTION("if(V2206="""","""",if($S2206,""Not aligned w/ a specific learning goal."",V2206&amp;"": ""&amp;vlookup(to_text(V2206),'1.Learning-Goals'!$A$3:$B$100,2,FALSE)))"),"")</f>
        <v/>
      </c>
      <c r="AA2206" s="46" t="str">
        <f>IFERROR(__xludf.DUMMYFUNCTION("if(W2206="""","""",if($S2206,""Not aligned w/ a specific learning goal."",W2206&amp;"": ""&amp;vlookup(to_text(W2206),'1.Learning-Goals'!$A$3:$B$100,2,FALSE)))"),"")</f>
        <v/>
      </c>
      <c r="AB2206" s="48"/>
      <c r="AC2206" s="48"/>
      <c r="AD2206" s="48"/>
      <c r="AE2206" s="48"/>
      <c r="AF2206" s="48"/>
      <c r="AG2206" s="48"/>
      <c r="AH2206" s="48"/>
      <c r="AI2206" s="48"/>
    </row>
    <row r="2207" ht="15.75" customHeight="1">
      <c r="A2207" s="41"/>
      <c r="B2207" s="42" t="str">
        <f t="shared" si="1"/>
        <v/>
      </c>
      <c r="C2207" s="52"/>
      <c r="D2207" s="53"/>
      <c r="E2207" s="53"/>
      <c r="F2207" s="52"/>
      <c r="G2207" s="53"/>
      <c r="H2207" s="54"/>
      <c r="I2207" s="53"/>
      <c r="J2207" s="53"/>
      <c r="K2207" s="53"/>
      <c r="L2207" s="53"/>
      <c r="M2207" s="53"/>
      <c r="N2207" s="53"/>
      <c r="O2207" s="52"/>
      <c r="P2207" s="52"/>
      <c r="Q2207" s="52"/>
      <c r="R2207" s="46" t="str">
        <f>IFERROR(__xludf.DUMMYFUNCTION("if(isblank($A2207),"""",REGEXREPLACE($A2207,   "",?(\d),?"",  ""$1""&amp;""-""&amp;$H2207))"),"")</f>
        <v/>
      </c>
      <c r="S2207" s="47" t="b">
        <f t="shared" si="2"/>
        <v>0</v>
      </c>
      <c r="T2207" s="47" t="str">
        <f>IFERROR(__xludf.DUMMYFUNCTION("iferror(split(A2207,"","",TRUE,TRUE),"""")"),"")</f>
        <v/>
      </c>
      <c r="U2207" s="47"/>
      <c r="V2207" s="47"/>
      <c r="W2207" s="47"/>
      <c r="X2207" s="46" t="str">
        <f>IFERROR(__xludf.DUMMYFUNCTION("if(T2207="""","""",if($S2207,""Not aligned w/ a specific learning goal."",T2207&amp;"": ""&amp;vlookup(to_text(T2207),'1.Learning-Goals'!$A$3:$B$100,2,FALSE)))"),"")</f>
        <v/>
      </c>
      <c r="Y2207" s="46" t="str">
        <f>IFERROR(__xludf.DUMMYFUNCTION("if(U2207="""","""",if($S2207,""Not aligned w/ a specific learning goal."",U2207&amp;"": ""&amp;vlookup(to_text(U2207),'1.Learning-Goals'!$A$3:$B$100,2,FALSE)))"),"")</f>
        <v/>
      </c>
      <c r="Z2207" s="46" t="str">
        <f>IFERROR(__xludf.DUMMYFUNCTION("if(V2207="""","""",if($S2207,""Not aligned w/ a specific learning goal."",V2207&amp;"": ""&amp;vlookup(to_text(V2207),'1.Learning-Goals'!$A$3:$B$100,2,FALSE)))"),"")</f>
        <v/>
      </c>
      <c r="AA2207" s="46" t="str">
        <f>IFERROR(__xludf.DUMMYFUNCTION("if(W2207="""","""",if($S2207,""Not aligned w/ a specific learning goal."",W2207&amp;"": ""&amp;vlookup(to_text(W2207),'1.Learning-Goals'!$A$3:$B$100,2,FALSE)))"),"")</f>
        <v/>
      </c>
      <c r="AB2207" s="48"/>
      <c r="AC2207" s="48"/>
      <c r="AD2207" s="48"/>
      <c r="AE2207" s="48"/>
      <c r="AF2207" s="48"/>
      <c r="AG2207" s="48"/>
      <c r="AH2207" s="48"/>
      <c r="AI2207" s="48"/>
    </row>
    <row r="2208" ht="15.75" customHeight="1">
      <c r="A2208" s="41"/>
      <c r="B2208" s="42" t="str">
        <f t="shared" si="1"/>
        <v/>
      </c>
      <c r="C2208" s="52"/>
      <c r="D2208" s="53"/>
      <c r="E2208" s="53"/>
      <c r="F2208" s="52"/>
      <c r="G2208" s="53"/>
      <c r="H2208" s="54"/>
      <c r="I2208" s="53"/>
      <c r="J2208" s="53"/>
      <c r="K2208" s="53"/>
      <c r="L2208" s="53"/>
      <c r="M2208" s="53"/>
      <c r="N2208" s="53"/>
      <c r="O2208" s="52"/>
      <c r="P2208" s="52"/>
      <c r="Q2208" s="52"/>
      <c r="R2208" s="46" t="str">
        <f>IFERROR(__xludf.DUMMYFUNCTION("if(isblank($A2208),"""",REGEXREPLACE($A2208,   "",?(\d),?"",  ""$1""&amp;""-""&amp;$H2208))"),"")</f>
        <v/>
      </c>
      <c r="S2208" s="47" t="b">
        <f t="shared" si="2"/>
        <v>0</v>
      </c>
      <c r="T2208" s="47" t="str">
        <f>IFERROR(__xludf.DUMMYFUNCTION("iferror(split(A2208,"","",TRUE,TRUE),"""")"),"")</f>
        <v/>
      </c>
      <c r="U2208" s="47"/>
      <c r="V2208" s="47"/>
      <c r="W2208" s="47"/>
      <c r="X2208" s="46" t="str">
        <f>IFERROR(__xludf.DUMMYFUNCTION("if(T2208="""","""",if($S2208,""Not aligned w/ a specific learning goal."",T2208&amp;"": ""&amp;vlookup(to_text(T2208),'1.Learning-Goals'!$A$3:$B$100,2,FALSE)))"),"")</f>
        <v/>
      </c>
      <c r="Y2208" s="46" t="str">
        <f>IFERROR(__xludf.DUMMYFUNCTION("if(U2208="""","""",if($S2208,""Not aligned w/ a specific learning goal."",U2208&amp;"": ""&amp;vlookup(to_text(U2208),'1.Learning-Goals'!$A$3:$B$100,2,FALSE)))"),"")</f>
        <v/>
      </c>
      <c r="Z2208" s="46" t="str">
        <f>IFERROR(__xludf.DUMMYFUNCTION("if(V2208="""","""",if($S2208,""Not aligned w/ a specific learning goal."",V2208&amp;"": ""&amp;vlookup(to_text(V2208),'1.Learning-Goals'!$A$3:$B$100,2,FALSE)))"),"")</f>
        <v/>
      </c>
      <c r="AA2208" s="46" t="str">
        <f>IFERROR(__xludf.DUMMYFUNCTION("if(W2208="""","""",if($S2208,""Not aligned w/ a specific learning goal."",W2208&amp;"": ""&amp;vlookup(to_text(W2208),'1.Learning-Goals'!$A$3:$B$100,2,FALSE)))"),"")</f>
        <v/>
      </c>
      <c r="AB2208" s="48"/>
      <c r="AC2208" s="48"/>
      <c r="AD2208" s="48"/>
      <c r="AE2208" s="48"/>
      <c r="AF2208" s="48"/>
      <c r="AG2208" s="48"/>
      <c r="AH2208" s="48"/>
      <c r="AI2208" s="48"/>
    </row>
    <row r="2209" ht="15.75" customHeight="1">
      <c r="A2209" s="41"/>
      <c r="B2209" s="42" t="str">
        <f t="shared" si="1"/>
        <v/>
      </c>
      <c r="C2209" s="52"/>
      <c r="D2209" s="53"/>
      <c r="E2209" s="53"/>
      <c r="F2209" s="52"/>
      <c r="G2209" s="53"/>
      <c r="H2209" s="54"/>
      <c r="I2209" s="53"/>
      <c r="J2209" s="53"/>
      <c r="K2209" s="53"/>
      <c r="L2209" s="53"/>
      <c r="M2209" s="53"/>
      <c r="N2209" s="53"/>
      <c r="O2209" s="52"/>
      <c r="P2209" s="52"/>
      <c r="Q2209" s="52"/>
      <c r="R2209" s="46" t="str">
        <f>IFERROR(__xludf.DUMMYFUNCTION("if(isblank($A2209),"""",REGEXREPLACE($A2209,   "",?(\d),?"",  ""$1""&amp;""-""&amp;$H2209))"),"")</f>
        <v/>
      </c>
      <c r="S2209" s="47" t="b">
        <f t="shared" si="2"/>
        <v>0</v>
      </c>
      <c r="T2209" s="47" t="str">
        <f>IFERROR(__xludf.DUMMYFUNCTION("iferror(split(A2209,"","",TRUE,TRUE),"""")"),"")</f>
        <v/>
      </c>
      <c r="U2209" s="47"/>
      <c r="V2209" s="47"/>
      <c r="W2209" s="47"/>
      <c r="X2209" s="46" t="str">
        <f>IFERROR(__xludf.DUMMYFUNCTION("if(T2209="""","""",if($S2209,""Not aligned w/ a specific learning goal."",T2209&amp;"": ""&amp;vlookup(to_text(T2209),'1.Learning-Goals'!$A$3:$B$100,2,FALSE)))"),"")</f>
        <v/>
      </c>
      <c r="Y2209" s="46" t="str">
        <f>IFERROR(__xludf.DUMMYFUNCTION("if(U2209="""","""",if($S2209,""Not aligned w/ a specific learning goal."",U2209&amp;"": ""&amp;vlookup(to_text(U2209),'1.Learning-Goals'!$A$3:$B$100,2,FALSE)))"),"")</f>
        <v/>
      </c>
      <c r="Z2209" s="46" t="str">
        <f>IFERROR(__xludf.DUMMYFUNCTION("if(V2209="""","""",if($S2209,""Not aligned w/ a specific learning goal."",V2209&amp;"": ""&amp;vlookup(to_text(V2209),'1.Learning-Goals'!$A$3:$B$100,2,FALSE)))"),"")</f>
        <v/>
      </c>
      <c r="AA2209" s="46" t="str">
        <f>IFERROR(__xludf.DUMMYFUNCTION("if(W2209="""","""",if($S2209,""Not aligned w/ a specific learning goal."",W2209&amp;"": ""&amp;vlookup(to_text(W2209),'1.Learning-Goals'!$A$3:$B$100,2,FALSE)))"),"")</f>
        <v/>
      </c>
      <c r="AB2209" s="48"/>
      <c r="AC2209" s="48"/>
      <c r="AD2209" s="48"/>
      <c r="AE2209" s="48"/>
      <c r="AF2209" s="48"/>
      <c r="AG2209" s="48"/>
      <c r="AH2209" s="48"/>
      <c r="AI2209" s="48"/>
    </row>
    <row r="2210" ht="15.75" customHeight="1">
      <c r="A2210" s="41"/>
      <c r="B2210" s="42" t="str">
        <f t="shared" si="1"/>
        <v/>
      </c>
      <c r="C2210" s="52"/>
      <c r="D2210" s="53"/>
      <c r="E2210" s="53"/>
      <c r="F2210" s="52"/>
      <c r="G2210" s="53"/>
      <c r="H2210" s="54"/>
      <c r="I2210" s="53"/>
      <c r="J2210" s="53"/>
      <c r="K2210" s="53"/>
      <c r="L2210" s="53"/>
      <c r="M2210" s="53"/>
      <c r="N2210" s="53"/>
      <c r="O2210" s="52"/>
      <c r="P2210" s="52"/>
      <c r="Q2210" s="52"/>
      <c r="R2210" s="46" t="str">
        <f>IFERROR(__xludf.DUMMYFUNCTION("if(isblank($A2210),"""",REGEXREPLACE($A2210,   "",?(\d),?"",  ""$1""&amp;""-""&amp;$H2210))"),"")</f>
        <v/>
      </c>
      <c r="S2210" s="47" t="b">
        <f t="shared" si="2"/>
        <v>0</v>
      </c>
      <c r="T2210" s="47" t="str">
        <f>IFERROR(__xludf.DUMMYFUNCTION("iferror(split(A2210,"","",TRUE,TRUE),"""")"),"")</f>
        <v/>
      </c>
      <c r="U2210" s="47"/>
      <c r="V2210" s="47"/>
      <c r="W2210" s="47"/>
      <c r="X2210" s="46" t="str">
        <f>IFERROR(__xludf.DUMMYFUNCTION("if(T2210="""","""",if($S2210,""Not aligned w/ a specific learning goal."",T2210&amp;"": ""&amp;vlookup(to_text(T2210),'1.Learning-Goals'!$A$3:$B$100,2,FALSE)))"),"")</f>
        <v/>
      </c>
      <c r="Y2210" s="46" t="str">
        <f>IFERROR(__xludf.DUMMYFUNCTION("if(U2210="""","""",if($S2210,""Not aligned w/ a specific learning goal."",U2210&amp;"": ""&amp;vlookup(to_text(U2210),'1.Learning-Goals'!$A$3:$B$100,2,FALSE)))"),"")</f>
        <v/>
      </c>
      <c r="Z2210" s="46" t="str">
        <f>IFERROR(__xludf.DUMMYFUNCTION("if(V2210="""","""",if($S2210,""Not aligned w/ a specific learning goal."",V2210&amp;"": ""&amp;vlookup(to_text(V2210),'1.Learning-Goals'!$A$3:$B$100,2,FALSE)))"),"")</f>
        <v/>
      </c>
      <c r="AA2210" s="46" t="str">
        <f>IFERROR(__xludf.DUMMYFUNCTION("if(W2210="""","""",if($S2210,""Not aligned w/ a specific learning goal."",W2210&amp;"": ""&amp;vlookup(to_text(W2210),'1.Learning-Goals'!$A$3:$B$100,2,FALSE)))"),"")</f>
        <v/>
      </c>
      <c r="AB2210" s="48"/>
      <c r="AC2210" s="48"/>
      <c r="AD2210" s="48"/>
      <c r="AE2210" s="48"/>
      <c r="AF2210" s="48"/>
      <c r="AG2210" s="48"/>
      <c r="AH2210" s="48"/>
      <c r="AI2210" s="48"/>
    </row>
    <row r="2211" ht="15.75" customHeight="1">
      <c r="A2211" s="41"/>
      <c r="B2211" s="42" t="str">
        <f t="shared" si="1"/>
        <v/>
      </c>
      <c r="C2211" s="52"/>
      <c r="D2211" s="53"/>
      <c r="E2211" s="53"/>
      <c r="F2211" s="52"/>
      <c r="G2211" s="53"/>
      <c r="H2211" s="54"/>
      <c r="I2211" s="53"/>
      <c r="J2211" s="53"/>
      <c r="K2211" s="53"/>
      <c r="L2211" s="53"/>
      <c r="M2211" s="53"/>
      <c r="N2211" s="53"/>
      <c r="O2211" s="52"/>
      <c r="P2211" s="52"/>
      <c r="Q2211" s="52"/>
      <c r="R2211" s="46" t="str">
        <f>IFERROR(__xludf.DUMMYFUNCTION("if(isblank($A2211),"""",REGEXREPLACE($A2211,   "",?(\d),?"",  ""$1""&amp;""-""&amp;$H2211))"),"")</f>
        <v/>
      </c>
      <c r="S2211" s="47" t="b">
        <f t="shared" si="2"/>
        <v>0</v>
      </c>
      <c r="T2211" s="47" t="str">
        <f>IFERROR(__xludf.DUMMYFUNCTION("iferror(split(A2211,"","",TRUE,TRUE),"""")"),"")</f>
        <v/>
      </c>
      <c r="U2211" s="47"/>
      <c r="V2211" s="47"/>
      <c r="W2211" s="47"/>
      <c r="X2211" s="46" t="str">
        <f>IFERROR(__xludf.DUMMYFUNCTION("if(T2211="""","""",if($S2211,""Not aligned w/ a specific learning goal."",T2211&amp;"": ""&amp;vlookup(to_text(T2211),'1.Learning-Goals'!$A$3:$B$100,2,FALSE)))"),"")</f>
        <v/>
      </c>
      <c r="Y2211" s="46" t="str">
        <f>IFERROR(__xludf.DUMMYFUNCTION("if(U2211="""","""",if($S2211,""Not aligned w/ a specific learning goal."",U2211&amp;"": ""&amp;vlookup(to_text(U2211),'1.Learning-Goals'!$A$3:$B$100,2,FALSE)))"),"")</f>
        <v/>
      </c>
      <c r="Z2211" s="46" t="str">
        <f>IFERROR(__xludf.DUMMYFUNCTION("if(V2211="""","""",if($S2211,""Not aligned w/ a specific learning goal."",V2211&amp;"": ""&amp;vlookup(to_text(V2211),'1.Learning-Goals'!$A$3:$B$100,2,FALSE)))"),"")</f>
        <v/>
      </c>
      <c r="AA2211" s="46" t="str">
        <f>IFERROR(__xludf.DUMMYFUNCTION("if(W2211="""","""",if($S2211,""Not aligned w/ a specific learning goal."",W2211&amp;"": ""&amp;vlookup(to_text(W2211),'1.Learning-Goals'!$A$3:$B$100,2,FALSE)))"),"")</f>
        <v/>
      </c>
      <c r="AB2211" s="48"/>
      <c r="AC2211" s="48"/>
      <c r="AD2211" s="48"/>
      <c r="AE2211" s="48"/>
      <c r="AF2211" s="48"/>
      <c r="AG2211" s="48"/>
      <c r="AH2211" s="48"/>
      <c r="AI2211" s="48"/>
    </row>
    <row r="2212" ht="15.75" customHeight="1">
      <c r="A2212" s="41"/>
      <c r="B2212" s="42" t="str">
        <f t="shared" si="1"/>
        <v/>
      </c>
      <c r="C2212" s="52"/>
      <c r="D2212" s="53"/>
      <c r="E2212" s="53"/>
      <c r="F2212" s="52"/>
      <c r="G2212" s="53"/>
      <c r="H2212" s="54"/>
      <c r="I2212" s="53"/>
      <c r="J2212" s="53"/>
      <c r="K2212" s="53"/>
      <c r="L2212" s="53"/>
      <c r="M2212" s="53"/>
      <c r="N2212" s="53"/>
      <c r="O2212" s="52"/>
      <c r="P2212" s="52"/>
      <c r="Q2212" s="52"/>
      <c r="R2212" s="46" t="str">
        <f>IFERROR(__xludf.DUMMYFUNCTION("if(isblank($A2212),"""",REGEXREPLACE($A2212,   "",?(\d),?"",  ""$1""&amp;""-""&amp;$H2212))"),"")</f>
        <v/>
      </c>
      <c r="S2212" s="47" t="b">
        <f t="shared" si="2"/>
        <v>0</v>
      </c>
      <c r="T2212" s="47" t="str">
        <f>IFERROR(__xludf.DUMMYFUNCTION("iferror(split(A2212,"","",TRUE,TRUE),"""")"),"")</f>
        <v/>
      </c>
      <c r="U2212" s="47"/>
      <c r="V2212" s="47"/>
      <c r="W2212" s="47"/>
      <c r="X2212" s="46" t="str">
        <f>IFERROR(__xludf.DUMMYFUNCTION("if(T2212="""","""",if($S2212,""Not aligned w/ a specific learning goal."",T2212&amp;"": ""&amp;vlookup(to_text(T2212),'1.Learning-Goals'!$A$3:$B$100,2,FALSE)))"),"")</f>
        <v/>
      </c>
      <c r="Y2212" s="46" t="str">
        <f>IFERROR(__xludf.DUMMYFUNCTION("if(U2212="""","""",if($S2212,""Not aligned w/ a specific learning goal."",U2212&amp;"": ""&amp;vlookup(to_text(U2212),'1.Learning-Goals'!$A$3:$B$100,2,FALSE)))"),"")</f>
        <v/>
      </c>
      <c r="Z2212" s="46" t="str">
        <f>IFERROR(__xludf.DUMMYFUNCTION("if(V2212="""","""",if($S2212,""Not aligned w/ a specific learning goal."",V2212&amp;"": ""&amp;vlookup(to_text(V2212),'1.Learning-Goals'!$A$3:$B$100,2,FALSE)))"),"")</f>
        <v/>
      </c>
      <c r="AA2212" s="46" t="str">
        <f>IFERROR(__xludf.DUMMYFUNCTION("if(W2212="""","""",if($S2212,""Not aligned w/ a specific learning goal."",W2212&amp;"": ""&amp;vlookup(to_text(W2212),'1.Learning-Goals'!$A$3:$B$100,2,FALSE)))"),"")</f>
        <v/>
      </c>
      <c r="AB2212" s="48"/>
      <c r="AC2212" s="48"/>
      <c r="AD2212" s="48"/>
      <c r="AE2212" s="48"/>
      <c r="AF2212" s="48"/>
      <c r="AG2212" s="48"/>
      <c r="AH2212" s="48"/>
      <c r="AI2212" s="48"/>
    </row>
    <row r="2213" ht="15.75" customHeight="1">
      <c r="A2213" s="41"/>
      <c r="B2213" s="42" t="str">
        <f t="shared" si="1"/>
        <v/>
      </c>
      <c r="C2213" s="52"/>
      <c r="D2213" s="53"/>
      <c r="E2213" s="53"/>
      <c r="F2213" s="52"/>
      <c r="G2213" s="53"/>
      <c r="H2213" s="54"/>
      <c r="I2213" s="53"/>
      <c r="J2213" s="53"/>
      <c r="K2213" s="53"/>
      <c r="L2213" s="53"/>
      <c r="M2213" s="53"/>
      <c r="N2213" s="53"/>
      <c r="O2213" s="52"/>
      <c r="P2213" s="52"/>
      <c r="Q2213" s="52"/>
      <c r="R2213" s="46" t="str">
        <f>IFERROR(__xludf.DUMMYFUNCTION("if(isblank($A2213),"""",REGEXREPLACE($A2213,   "",?(\d),?"",  ""$1""&amp;""-""&amp;$H2213))"),"")</f>
        <v/>
      </c>
      <c r="S2213" s="47" t="b">
        <f t="shared" si="2"/>
        <v>0</v>
      </c>
      <c r="T2213" s="47" t="str">
        <f>IFERROR(__xludf.DUMMYFUNCTION("iferror(split(A2213,"","",TRUE,TRUE),"""")"),"")</f>
        <v/>
      </c>
      <c r="U2213" s="47"/>
      <c r="V2213" s="47"/>
      <c r="W2213" s="47"/>
      <c r="X2213" s="46" t="str">
        <f>IFERROR(__xludf.DUMMYFUNCTION("if(T2213="""","""",if($S2213,""Not aligned w/ a specific learning goal."",T2213&amp;"": ""&amp;vlookup(to_text(T2213),'1.Learning-Goals'!$A$3:$B$100,2,FALSE)))"),"")</f>
        <v/>
      </c>
      <c r="Y2213" s="46" t="str">
        <f>IFERROR(__xludf.DUMMYFUNCTION("if(U2213="""","""",if($S2213,""Not aligned w/ a specific learning goal."",U2213&amp;"": ""&amp;vlookup(to_text(U2213),'1.Learning-Goals'!$A$3:$B$100,2,FALSE)))"),"")</f>
        <v/>
      </c>
      <c r="Z2213" s="46" t="str">
        <f>IFERROR(__xludf.DUMMYFUNCTION("if(V2213="""","""",if($S2213,""Not aligned w/ a specific learning goal."",V2213&amp;"": ""&amp;vlookup(to_text(V2213),'1.Learning-Goals'!$A$3:$B$100,2,FALSE)))"),"")</f>
        <v/>
      </c>
      <c r="AA2213" s="46" t="str">
        <f>IFERROR(__xludf.DUMMYFUNCTION("if(W2213="""","""",if($S2213,""Not aligned w/ a specific learning goal."",W2213&amp;"": ""&amp;vlookup(to_text(W2213),'1.Learning-Goals'!$A$3:$B$100,2,FALSE)))"),"")</f>
        <v/>
      </c>
      <c r="AB2213" s="48"/>
      <c r="AC2213" s="48"/>
      <c r="AD2213" s="48"/>
      <c r="AE2213" s="48"/>
      <c r="AF2213" s="48"/>
      <c r="AG2213" s="48"/>
      <c r="AH2213" s="48"/>
      <c r="AI2213" s="48"/>
    </row>
    <row r="2214" ht="15.75" customHeight="1">
      <c r="A2214" s="41"/>
      <c r="B2214" s="42" t="str">
        <f t="shared" si="1"/>
        <v/>
      </c>
      <c r="C2214" s="52"/>
      <c r="D2214" s="53"/>
      <c r="E2214" s="53"/>
      <c r="F2214" s="52"/>
      <c r="G2214" s="53"/>
      <c r="H2214" s="54"/>
      <c r="I2214" s="53"/>
      <c r="J2214" s="53"/>
      <c r="K2214" s="53"/>
      <c r="L2214" s="53"/>
      <c r="M2214" s="53"/>
      <c r="N2214" s="53"/>
      <c r="O2214" s="52"/>
      <c r="P2214" s="52"/>
      <c r="Q2214" s="52"/>
      <c r="R2214" s="46" t="str">
        <f>IFERROR(__xludf.DUMMYFUNCTION("if(isblank($A2214),"""",REGEXREPLACE($A2214,   "",?(\d),?"",  ""$1""&amp;""-""&amp;$H2214))"),"")</f>
        <v/>
      </c>
      <c r="S2214" s="47" t="b">
        <f t="shared" si="2"/>
        <v>0</v>
      </c>
      <c r="T2214" s="47" t="str">
        <f>IFERROR(__xludf.DUMMYFUNCTION("iferror(split(A2214,"","",TRUE,TRUE),"""")"),"")</f>
        <v/>
      </c>
      <c r="U2214" s="47"/>
      <c r="V2214" s="47"/>
      <c r="W2214" s="47"/>
      <c r="X2214" s="46" t="str">
        <f>IFERROR(__xludf.DUMMYFUNCTION("if(T2214="""","""",if($S2214,""Not aligned w/ a specific learning goal."",T2214&amp;"": ""&amp;vlookup(to_text(T2214),'1.Learning-Goals'!$A$3:$B$100,2,FALSE)))"),"")</f>
        <v/>
      </c>
      <c r="Y2214" s="46" t="str">
        <f>IFERROR(__xludf.DUMMYFUNCTION("if(U2214="""","""",if($S2214,""Not aligned w/ a specific learning goal."",U2214&amp;"": ""&amp;vlookup(to_text(U2214),'1.Learning-Goals'!$A$3:$B$100,2,FALSE)))"),"")</f>
        <v/>
      </c>
      <c r="Z2214" s="46" t="str">
        <f>IFERROR(__xludf.DUMMYFUNCTION("if(V2214="""","""",if($S2214,""Not aligned w/ a specific learning goal."",V2214&amp;"": ""&amp;vlookup(to_text(V2214),'1.Learning-Goals'!$A$3:$B$100,2,FALSE)))"),"")</f>
        <v/>
      </c>
      <c r="AA2214" s="46" t="str">
        <f>IFERROR(__xludf.DUMMYFUNCTION("if(W2214="""","""",if($S2214,""Not aligned w/ a specific learning goal."",W2214&amp;"": ""&amp;vlookup(to_text(W2214),'1.Learning-Goals'!$A$3:$B$100,2,FALSE)))"),"")</f>
        <v/>
      </c>
      <c r="AB2214" s="48"/>
      <c r="AC2214" s="48"/>
      <c r="AD2214" s="48"/>
      <c r="AE2214" s="48"/>
      <c r="AF2214" s="48"/>
      <c r="AG2214" s="48"/>
      <c r="AH2214" s="48"/>
      <c r="AI2214" s="48"/>
    </row>
    <row r="2215" ht="15.75" customHeight="1">
      <c r="A2215" s="41"/>
      <c r="B2215" s="42" t="str">
        <f t="shared" si="1"/>
        <v/>
      </c>
      <c r="C2215" s="52"/>
      <c r="D2215" s="53"/>
      <c r="E2215" s="53"/>
      <c r="F2215" s="52"/>
      <c r="G2215" s="53"/>
      <c r="H2215" s="54"/>
      <c r="I2215" s="53"/>
      <c r="J2215" s="53"/>
      <c r="K2215" s="53"/>
      <c r="L2215" s="53"/>
      <c r="M2215" s="53"/>
      <c r="N2215" s="53"/>
      <c r="O2215" s="52"/>
      <c r="P2215" s="52"/>
      <c r="Q2215" s="52"/>
      <c r="R2215" s="46" t="str">
        <f>IFERROR(__xludf.DUMMYFUNCTION("if(isblank($A2215),"""",REGEXREPLACE($A2215,   "",?(\d),?"",  ""$1""&amp;""-""&amp;$H2215))"),"")</f>
        <v/>
      </c>
      <c r="S2215" s="47" t="b">
        <f t="shared" si="2"/>
        <v>0</v>
      </c>
      <c r="T2215" s="47" t="str">
        <f>IFERROR(__xludf.DUMMYFUNCTION("iferror(split(A2215,"","",TRUE,TRUE),"""")"),"")</f>
        <v/>
      </c>
      <c r="U2215" s="47"/>
      <c r="V2215" s="47"/>
      <c r="W2215" s="47"/>
      <c r="X2215" s="46" t="str">
        <f>IFERROR(__xludf.DUMMYFUNCTION("if(T2215="""","""",if($S2215,""Not aligned w/ a specific learning goal."",T2215&amp;"": ""&amp;vlookup(to_text(T2215),'1.Learning-Goals'!$A$3:$B$100,2,FALSE)))"),"")</f>
        <v/>
      </c>
      <c r="Y2215" s="46" t="str">
        <f>IFERROR(__xludf.DUMMYFUNCTION("if(U2215="""","""",if($S2215,""Not aligned w/ a specific learning goal."",U2215&amp;"": ""&amp;vlookup(to_text(U2215),'1.Learning-Goals'!$A$3:$B$100,2,FALSE)))"),"")</f>
        <v/>
      </c>
      <c r="Z2215" s="46" t="str">
        <f>IFERROR(__xludf.DUMMYFUNCTION("if(V2215="""","""",if($S2215,""Not aligned w/ a specific learning goal."",V2215&amp;"": ""&amp;vlookup(to_text(V2215),'1.Learning-Goals'!$A$3:$B$100,2,FALSE)))"),"")</f>
        <v/>
      </c>
      <c r="AA2215" s="46" t="str">
        <f>IFERROR(__xludf.DUMMYFUNCTION("if(W2215="""","""",if($S2215,""Not aligned w/ a specific learning goal."",W2215&amp;"": ""&amp;vlookup(to_text(W2215),'1.Learning-Goals'!$A$3:$B$100,2,FALSE)))"),"")</f>
        <v/>
      </c>
      <c r="AB2215" s="48"/>
      <c r="AC2215" s="48"/>
      <c r="AD2215" s="48"/>
      <c r="AE2215" s="48"/>
      <c r="AF2215" s="48"/>
      <c r="AG2215" s="48"/>
      <c r="AH2215" s="48"/>
      <c r="AI2215" s="48"/>
    </row>
    <row r="2216" ht="15.75" customHeight="1">
      <c r="A2216" s="41"/>
      <c r="B2216" s="42" t="str">
        <f t="shared" si="1"/>
        <v/>
      </c>
      <c r="C2216" s="52"/>
      <c r="D2216" s="53"/>
      <c r="E2216" s="53"/>
      <c r="F2216" s="52"/>
      <c r="G2216" s="53"/>
      <c r="H2216" s="54"/>
      <c r="I2216" s="53"/>
      <c r="J2216" s="53"/>
      <c r="K2216" s="53"/>
      <c r="L2216" s="53"/>
      <c r="M2216" s="53"/>
      <c r="N2216" s="53"/>
      <c r="O2216" s="52"/>
      <c r="P2216" s="52"/>
      <c r="Q2216" s="52"/>
      <c r="R2216" s="46" t="str">
        <f>IFERROR(__xludf.DUMMYFUNCTION("if(isblank($A2216),"""",REGEXREPLACE($A2216,   "",?(\d),?"",  ""$1""&amp;""-""&amp;$H2216))"),"")</f>
        <v/>
      </c>
      <c r="S2216" s="47" t="b">
        <f t="shared" si="2"/>
        <v>0</v>
      </c>
      <c r="T2216" s="47" t="str">
        <f>IFERROR(__xludf.DUMMYFUNCTION("iferror(split(A2216,"","",TRUE,TRUE),"""")"),"")</f>
        <v/>
      </c>
      <c r="U2216" s="47"/>
      <c r="V2216" s="47"/>
      <c r="W2216" s="47"/>
      <c r="X2216" s="46" t="str">
        <f>IFERROR(__xludf.DUMMYFUNCTION("if(T2216="""","""",if($S2216,""Not aligned w/ a specific learning goal."",T2216&amp;"": ""&amp;vlookup(to_text(T2216),'1.Learning-Goals'!$A$3:$B$100,2,FALSE)))"),"")</f>
        <v/>
      </c>
      <c r="Y2216" s="46" t="str">
        <f>IFERROR(__xludf.DUMMYFUNCTION("if(U2216="""","""",if($S2216,""Not aligned w/ a specific learning goal."",U2216&amp;"": ""&amp;vlookup(to_text(U2216),'1.Learning-Goals'!$A$3:$B$100,2,FALSE)))"),"")</f>
        <v/>
      </c>
      <c r="Z2216" s="46" t="str">
        <f>IFERROR(__xludf.DUMMYFUNCTION("if(V2216="""","""",if($S2216,""Not aligned w/ a specific learning goal."",V2216&amp;"": ""&amp;vlookup(to_text(V2216),'1.Learning-Goals'!$A$3:$B$100,2,FALSE)))"),"")</f>
        <v/>
      </c>
      <c r="AA2216" s="46" t="str">
        <f>IFERROR(__xludf.DUMMYFUNCTION("if(W2216="""","""",if($S2216,""Not aligned w/ a specific learning goal."",W2216&amp;"": ""&amp;vlookup(to_text(W2216),'1.Learning-Goals'!$A$3:$B$100,2,FALSE)))"),"")</f>
        <v/>
      </c>
      <c r="AB2216" s="48"/>
      <c r="AC2216" s="48"/>
      <c r="AD2216" s="48"/>
      <c r="AE2216" s="48"/>
      <c r="AF2216" s="48"/>
      <c r="AG2216" s="48"/>
      <c r="AH2216" s="48"/>
      <c r="AI2216" s="48"/>
    </row>
    <row r="2217" ht="15.75" customHeight="1">
      <c r="A2217" s="41"/>
      <c r="B2217" s="42" t="str">
        <f t="shared" si="1"/>
        <v/>
      </c>
      <c r="C2217" s="52"/>
      <c r="D2217" s="53"/>
      <c r="E2217" s="53"/>
      <c r="F2217" s="52"/>
      <c r="G2217" s="53"/>
      <c r="H2217" s="54"/>
      <c r="I2217" s="53"/>
      <c r="J2217" s="53"/>
      <c r="K2217" s="53"/>
      <c r="L2217" s="53"/>
      <c r="M2217" s="53"/>
      <c r="N2217" s="53"/>
      <c r="O2217" s="52"/>
      <c r="P2217" s="52"/>
      <c r="Q2217" s="52"/>
      <c r="R2217" s="46" t="str">
        <f>IFERROR(__xludf.DUMMYFUNCTION("if(isblank($A2217),"""",REGEXREPLACE($A2217,   "",?(\d),?"",  ""$1""&amp;""-""&amp;$H2217))"),"")</f>
        <v/>
      </c>
      <c r="S2217" s="47" t="b">
        <f t="shared" si="2"/>
        <v>0</v>
      </c>
      <c r="T2217" s="47" t="str">
        <f>IFERROR(__xludf.DUMMYFUNCTION("iferror(split(A2217,"","",TRUE,TRUE),"""")"),"")</f>
        <v/>
      </c>
      <c r="U2217" s="47"/>
      <c r="V2217" s="47"/>
      <c r="W2217" s="47"/>
      <c r="X2217" s="46" t="str">
        <f>IFERROR(__xludf.DUMMYFUNCTION("if(T2217="""","""",if($S2217,""Not aligned w/ a specific learning goal."",T2217&amp;"": ""&amp;vlookup(to_text(T2217),'1.Learning-Goals'!$A$3:$B$100,2,FALSE)))"),"")</f>
        <v/>
      </c>
      <c r="Y2217" s="46" t="str">
        <f>IFERROR(__xludf.DUMMYFUNCTION("if(U2217="""","""",if($S2217,""Not aligned w/ a specific learning goal."",U2217&amp;"": ""&amp;vlookup(to_text(U2217),'1.Learning-Goals'!$A$3:$B$100,2,FALSE)))"),"")</f>
        <v/>
      </c>
      <c r="Z2217" s="46" t="str">
        <f>IFERROR(__xludf.DUMMYFUNCTION("if(V2217="""","""",if($S2217,""Not aligned w/ a specific learning goal."",V2217&amp;"": ""&amp;vlookup(to_text(V2217),'1.Learning-Goals'!$A$3:$B$100,2,FALSE)))"),"")</f>
        <v/>
      </c>
      <c r="AA2217" s="46" t="str">
        <f>IFERROR(__xludf.DUMMYFUNCTION("if(W2217="""","""",if($S2217,""Not aligned w/ a specific learning goal."",W2217&amp;"": ""&amp;vlookup(to_text(W2217),'1.Learning-Goals'!$A$3:$B$100,2,FALSE)))"),"")</f>
        <v/>
      </c>
      <c r="AB2217" s="48"/>
      <c r="AC2217" s="48"/>
      <c r="AD2217" s="48"/>
      <c r="AE2217" s="48"/>
      <c r="AF2217" s="48"/>
      <c r="AG2217" s="48"/>
      <c r="AH2217" s="48"/>
      <c r="AI2217" s="48"/>
    </row>
    <row r="2218" ht="15.75" customHeight="1">
      <c r="A2218" s="41"/>
      <c r="B2218" s="42" t="str">
        <f t="shared" si="1"/>
        <v/>
      </c>
      <c r="C2218" s="52"/>
      <c r="D2218" s="53"/>
      <c r="E2218" s="53"/>
      <c r="F2218" s="52"/>
      <c r="G2218" s="53"/>
      <c r="H2218" s="54"/>
      <c r="I2218" s="53"/>
      <c r="J2218" s="53"/>
      <c r="K2218" s="53"/>
      <c r="L2218" s="53"/>
      <c r="M2218" s="53"/>
      <c r="N2218" s="53"/>
      <c r="O2218" s="52"/>
      <c r="P2218" s="52"/>
      <c r="Q2218" s="52"/>
      <c r="R2218" s="46" t="str">
        <f>IFERROR(__xludf.DUMMYFUNCTION("if(isblank($A2218),"""",REGEXREPLACE($A2218,   "",?(\d),?"",  ""$1""&amp;""-""&amp;$H2218))"),"")</f>
        <v/>
      </c>
      <c r="S2218" s="47" t="b">
        <f t="shared" si="2"/>
        <v>0</v>
      </c>
      <c r="T2218" s="47" t="str">
        <f>IFERROR(__xludf.DUMMYFUNCTION("iferror(split(A2218,"","",TRUE,TRUE),"""")"),"")</f>
        <v/>
      </c>
      <c r="U2218" s="47"/>
      <c r="V2218" s="47"/>
      <c r="W2218" s="47"/>
      <c r="X2218" s="46" t="str">
        <f>IFERROR(__xludf.DUMMYFUNCTION("if(T2218="""","""",if($S2218,""Not aligned w/ a specific learning goal."",T2218&amp;"": ""&amp;vlookup(to_text(T2218),'1.Learning-Goals'!$A$3:$B$100,2,FALSE)))"),"")</f>
        <v/>
      </c>
      <c r="Y2218" s="46" t="str">
        <f>IFERROR(__xludf.DUMMYFUNCTION("if(U2218="""","""",if($S2218,""Not aligned w/ a specific learning goal."",U2218&amp;"": ""&amp;vlookup(to_text(U2218),'1.Learning-Goals'!$A$3:$B$100,2,FALSE)))"),"")</f>
        <v/>
      </c>
      <c r="Z2218" s="46" t="str">
        <f>IFERROR(__xludf.DUMMYFUNCTION("if(V2218="""","""",if($S2218,""Not aligned w/ a specific learning goal."",V2218&amp;"": ""&amp;vlookup(to_text(V2218),'1.Learning-Goals'!$A$3:$B$100,2,FALSE)))"),"")</f>
        <v/>
      </c>
      <c r="AA2218" s="46" t="str">
        <f>IFERROR(__xludf.DUMMYFUNCTION("if(W2218="""","""",if($S2218,""Not aligned w/ a specific learning goal."",W2218&amp;"": ""&amp;vlookup(to_text(W2218),'1.Learning-Goals'!$A$3:$B$100,2,FALSE)))"),"")</f>
        <v/>
      </c>
      <c r="AB2218" s="48"/>
      <c r="AC2218" s="48"/>
      <c r="AD2218" s="48"/>
      <c r="AE2218" s="48"/>
      <c r="AF2218" s="48"/>
      <c r="AG2218" s="48"/>
      <c r="AH2218" s="48"/>
      <c r="AI2218" s="48"/>
    </row>
    <row r="2219" ht="15.75" customHeight="1">
      <c r="A2219" s="41"/>
      <c r="B2219" s="42" t="str">
        <f t="shared" si="1"/>
        <v/>
      </c>
      <c r="C2219" s="52"/>
      <c r="D2219" s="53"/>
      <c r="E2219" s="53"/>
      <c r="F2219" s="52"/>
      <c r="G2219" s="53"/>
      <c r="H2219" s="54"/>
      <c r="I2219" s="53"/>
      <c r="J2219" s="53"/>
      <c r="K2219" s="53"/>
      <c r="L2219" s="53"/>
      <c r="M2219" s="53"/>
      <c r="N2219" s="53"/>
      <c r="O2219" s="52"/>
      <c r="P2219" s="52"/>
      <c r="Q2219" s="52"/>
      <c r="R2219" s="46" t="str">
        <f>IFERROR(__xludf.DUMMYFUNCTION("if(isblank($A2219),"""",REGEXREPLACE($A2219,   "",?(\d),?"",  ""$1""&amp;""-""&amp;$H2219))"),"")</f>
        <v/>
      </c>
      <c r="S2219" s="47" t="b">
        <f t="shared" si="2"/>
        <v>0</v>
      </c>
      <c r="T2219" s="47" t="str">
        <f>IFERROR(__xludf.DUMMYFUNCTION("iferror(split(A2219,"","",TRUE,TRUE),"""")"),"")</f>
        <v/>
      </c>
      <c r="U2219" s="47"/>
      <c r="V2219" s="47"/>
      <c r="W2219" s="47"/>
      <c r="X2219" s="46" t="str">
        <f>IFERROR(__xludf.DUMMYFUNCTION("if(T2219="""","""",if($S2219,""Not aligned w/ a specific learning goal."",T2219&amp;"": ""&amp;vlookup(to_text(T2219),'1.Learning-Goals'!$A$3:$B$100,2,FALSE)))"),"")</f>
        <v/>
      </c>
      <c r="Y2219" s="46" t="str">
        <f>IFERROR(__xludf.DUMMYFUNCTION("if(U2219="""","""",if($S2219,""Not aligned w/ a specific learning goal."",U2219&amp;"": ""&amp;vlookup(to_text(U2219),'1.Learning-Goals'!$A$3:$B$100,2,FALSE)))"),"")</f>
        <v/>
      </c>
      <c r="Z2219" s="46" t="str">
        <f>IFERROR(__xludf.DUMMYFUNCTION("if(V2219="""","""",if($S2219,""Not aligned w/ a specific learning goal."",V2219&amp;"": ""&amp;vlookup(to_text(V2219),'1.Learning-Goals'!$A$3:$B$100,2,FALSE)))"),"")</f>
        <v/>
      </c>
      <c r="AA2219" s="46" t="str">
        <f>IFERROR(__xludf.DUMMYFUNCTION("if(W2219="""","""",if($S2219,""Not aligned w/ a specific learning goal."",W2219&amp;"": ""&amp;vlookup(to_text(W2219),'1.Learning-Goals'!$A$3:$B$100,2,FALSE)))"),"")</f>
        <v/>
      </c>
      <c r="AB2219" s="48"/>
      <c r="AC2219" s="48"/>
      <c r="AD2219" s="48"/>
      <c r="AE2219" s="48"/>
      <c r="AF2219" s="48"/>
      <c r="AG2219" s="48"/>
      <c r="AH2219" s="48"/>
      <c r="AI2219" s="48"/>
    </row>
    <row r="2220" ht="15.75" customHeight="1">
      <c r="A2220" s="41"/>
      <c r="B2220" s="42" t="str">
        <f t="shared" si="1"/>
        <v/>
      </c>
      <c r="C2220" s="52"/>
      <c r="D2220" s="53"/>
      <c r="E2220" s="53"/>
      <c r="F2220" s="52"/>
      <c r="G2220" s="53"/>
      <c r="H2220" s="54"/>
      <c r="I2220" s="53"/>
      <c r="J2220" s="53"/>
      <c r="K2220" s="53"/>
      <c r="L2220" s="53"/>
      <c r="M2220" s="53"/>
      <c r="N2220" s="53"/>
      <c r="O2220" s="52"/>
      <c r="P2220" s="52"/>
      <c r="Q2220" s="52"/>
      <c r="R2220" s="46" t="str">
        <f>IFERROR(__xludf.DUMMYFUNCTION("if(isblank($A2220),"""",REGEXREPLACE($A2220,   "",?(\d),?"",  ""$1""&amp;""-""&amp;$H2220))"),"")</f>
        <v/>
      </c>
      <c r="S2220" s="47" t="b">
        <f t="shared" si="2"/>
        <v>0</v>
      </c>
      <c r="T2220" s="47" t="str">
        <f>IFERROR(__xludf.DUMMYFUNCTION("iferror(split(A2220,"","",TRUE,TRUE),"""")"),"")</f>
        <v/>
      </c>
      <c r="U2220" s="47"/>
      <c r="V2220" s="47"/>
      <c r="W2220" s="47"/>
      <c r="X2220" s="46" t="str">
        <f>IFERROR(__xludf.DUMMYFUNCTION("if(T2220="""","""",if($S2220,""Not aligned w/ a specific learning goal."",T2220&amp;"": ""&amp;vlookup(to_text(T2220),'1.Learning-Goals'!$A$3:$B$100,2,FALSE)))"),"")</f>
        <v/>
      </c>
      <c r="Y2220" s="46" t="str">
        <f>IFERROR(__xludf.DUMMYFUNCTION("if(U2220="""","""",if($S2220,""Not aligned w/ a specific learning goal."",U2220&amp;"": ""&amp;vlookup(to_text(U2220),'1.Learning-Goals'!$A$3:$B$100,2,FALSE)))"),"")</f>
        <v/>
      </c>
      <c r="Z2220" s="46" t="str">
        <f>IFERROR(__xludf.DUMMYFUNCTION("if(V2220="""","""",if($S2220,""Not aligned w/ a specific learning goal."",V2220&amp;"": ""&amp;vlookup(to_text(V2220),'1.Learning-Goals'!$A$3:$B$100,2,FALSE)))"),"")</f>
        <v/>
      </c>
      <c r="AA2220" s="46" t="str">
        <f>IFERROR(__xludf.DUMMYFUNCTION("if(W2220="""","""",if($S2220,""Not aligned w/ a specific learning goal."",W2220&amp;"": ""&amp;vlookup(to_text(W2220),'1.Learning-Goals'!$A$3:$B$100,2,FALSE)))"),"")</f>
        <v/>
      </c>
      <c r="AB2220" s="48"/>
      <c r="AC2220" s="48"/>
      <c r="AD2220" s="48"/>
      <c r="AE2220" s="48"/>
      <c r="AF2220" s="48"/>
      <c r="AG2220" s="48"/>
      <c r="AH2220" s="48"/>
      <c r="AI2220" s="48"/>
    </row>
    <row r="2221" ht="15.75" customHeight="1">
      <c r="A2221" s="41"/>
      <c r="B2221" s="42" t="str">
        <f t="shared" si="1"/>
        <v/>
      </c>
      <c r="C2221" s="52"/>
      <c r="D2221" s="53"/>
      <c r="E2221" s="53"/>
      <c r="F2221" s="52"/>
      <c r="G2221" s="53"/>
      <c r="H2221" s="54"/>
      <c r="I2221" s="53"/>
      <c r="J2221" s="53"/>
      <c r="K2221" s="53"/>
      <c r="L2221" s="53"/>
      <c r="M2221" s="53"/>
      <c r="N2221" s="53"/>
      <c r="O2221" s="52"/>
      <c r="P2221" s="52"/>
      <c r="Q2221" s="52"/>
      <c r="R2221" s="46" t="str">
        <f>IFERROR(__xludf.DUMMYFUNCTION("if(isblank($A2221),"""",REGEXREPLACE($A2221,   "",?(\d),?"",  ""$1""&amp;""-""&amp;$H2221))"),"")</f>
        <v/>
      </c>
      <c r="S2221" s="47" t="b">
        <f t="shared" si="2"/>
        <v>0</v>
      </c>
      <c r="T2221" s="47" t="str">
        <f>IFERROR(__xludf.DUMMYFUNCTION("iferror(split(A2221,"","",TRUE,TRUE),"""")"),"")</f>
        <v/>
      </c>
      <c r="U2221" s="47"/>
      <c r="V2221" s="47"/>
      <c r="W2221" s="47"/>
      <c r="X2221" s="46" t="str">
        <f>IFERROR(__xludf.DUMMYFUNCTION("if(T2221="""","""",if($S2221,""Not aligned w/ a specific learning goal."",T2221&amp;"": ""&amp;vlookup(to_text(T2221),'1.Learning-Goals'!$A$3:$B$100,2,FALSE)))"),"")</f>
        <v/>
      </c>
      <c r="Y2221" s="46" t="str">
        <f>IFERROR(__xludf.DUMMYFUNCTION("if(U2221="""","""",if($S2221,""Not aligned w/ a specific learning goal."",U2221&amp;"": ""&amp;vlookup(to_text(U2221),'1.Learning-Goals'!$A$3:$B$100,2,FALSE)))"),"")</f>
        <v/>
      </c>
      <c r="Z2221" s="46" t="str">
        <f>IFERROR(__xludf.DUMMYFUNCTION("if(V2221="""","""",if($S2221,""Not aligned w/ a specific learning goal."",V2221&amp;"": ""&amp;vlookup(to_text(V2221),'1.Learning-Goals'!$A$3:$B$100,2,FALSE)))"),"")</f>
        <v/>
      </c>
      <c r="AA2221" s="46" t="str">
        <f>IFERROR(__xludf.DUMMYFUNCTION("if(W2221="""","""",if($S2221,""Not aligned w/ a specific learning goal."",W2221&amp;"": ""&amp;vlookup(to_text(W2221),'1.Learning-Goals'!$A$3:$B$100,2,FALSE)))"),"")</f>
        <v/>
      </c>
      <c r="AB2221" s="48"/>
      <c r="AC2221" s="48"/>
      <c r="AD2221" s="48"/>
      <c r="AE2221" s="48"/>
      <c r="AF2221" s="48"/>
      <c r="AG2221" s="48"/>
      <c r="AH2221" s="48"/>
      <c r="AI2221" s="48"/>
    </row>
    <row r="2222" ht="15.75" customHeight="1">
      <c r="A2222" s="41"/>
      <c r="B2222" s="42" t="str">
        <f t="shared" si="1"/>
        <v/>
      </c>
      <c r="C2222" s="52"/>
      <c r="D2222" s="53"/>
      <c r="E2222" s="53"/>
      <c r="F2222" s="52"/>
      <c r="G2222" s="53"/>
      <c r="H2222" s="54"/>
      <c r="I2222" s="53"/>
      <c r="J2222" s="53"/>
      <c r="K2222" s="53"/>
      <c r="L2222" s="53"/>
      <c r="M2222" s="53"/>
      <c r="N2222" s="53"/>
      <c r="O2222" s="52"/>
      <c r="P2222" s="52"/>
      <c r="Q2222" s="52"/>
      <c r="R2222" s="46" t="str">
        <f>IFERROR(__xludf.DUMMYFUNCTION("if(isblank($A2222),"""",REGEXREPLACE($A2222,   "",?(\d),?"",  ""$1""&amp;""-""&amp;$H2222))"),"")</f>
        <v/>
      </c>
      <c r="S2222" s="47" t="b">
        <f t="shared" si="2"/>
        <v>0</v>
      </c>
      <c r="T2222" s="47" t="str">
        <f>IFERROR(__xludf.DUMMYFUNCTION("iferror(split(A2222,"","",TRUE,TRUE),"""")"),"")</f>
        <v/>
      </c>
      <c r="U2222" s="47"/>
      <c r="V2222" s="47"/>
      <c r="W2222" s="47"/>
      <c r="X2222" s="46" t="str">
        <f>IFERROR(__xludf.DUMMYFUNCTION("if(T2222="""","""",if($S2222,""Not aligned w/ a specific learning goal."",T2222&amp;"": ""&amp;vlookup(to_text(T2222),'1.Learning-Goals'!$A$3:$B$100,2,FALSE)))"),"")</f>
        <v/>
      </c>
      <c r="Y2222" s="46" t="str">
        <f>IFERROR(__xludf.DUMMYFUNCTION("if(U2222="""","""",if($S2222,""Not aligned w/ a specific learning goal."",U2222&amp;"": ""&amp;vlookup(to_text(U2222),'1.Learning-Goals'!$A$3:$B$100,2,FALSE)))"),"")</f>
        <v/>
      </c>
      <c r="Z2222" s="46" t="str">
        <f>IFERROR(__xludf.DUMMYFUNCTION("if(V2222="""","""",if($S2222,""Not aligned w/ a specific learning goal."",V2222&amp;"": ""&amp;vlookup(to_text(V2222),'1.Learning-Goals'!$A$3:$B$100,2,FALSE)))"),"")</f>
        <v/>
      </c>
      <c r="AA2222" s="46" t="str">
        <f>IFERROR(__xludf.DUMMYFUNCTION("if(W2222="""","""",if($S2222,""Not aligned w/ a specific learning goal."",W2222&amp;"": ""&amp;vlookup(to_text(W2222),'1.Learning-Goals'!$A$3:$B$100,2,FALSE)))"),"")</f>
        <v/>
      </c>
      <c r="AB2222" s="48"/>
      <c r="AC2222" s="48"/>
      <c r="AD2222" s="48"/>
      <c r="AE2222" s="48"/>
      <c r="AF2222" s="48"/>
      <c r="AG2222" s="48"/>
      <c r="AH2222" s="48"/>
      <c r="AI2222" s="48"/>
    </row>
    <row r="2223" ht="15.75" customHeight="1">
      <c r="A2223" s="41"/>
      <c r="B2223" s="42" t="str">
        <f t="shared" si="1"/>
        <v/>
      </c>
      <c r="C2223" s="52"/>
      <c r="D2223" s="53"/>
      <c r="E2223" s="53"/>
      <c r="F2223" s="52"/>
      <c r="G2223" s="53"/>
      <c r="H2223" s="54"/>
      <c r="I2223" s="53"/>
      <c r="J2223" s="53"/>
      <c r="K2223" s="53"/>
      <c r="L2223" s="53"/>
      <c r="M2223" s="53"/>
      <c r="N2223" s="53"/>
      <c r="O2223" s="52"/>
      <c r="P2223" s="52"/>
      <c r="Q2223" s="52"/>
      <c r="R2223" s="46" t="str">
        <f>IFERROR(__xludf.DUMMYFUNCTION("if(isblank($A2223),"""",REGEXREPLACE($A2223,   "",?(\d),?"",  ""$1""&amp;""-""&amp;$H2223))"),"")</f>
        <v/>
      </c>
      <c r="S2223" s="47" t="b">
        <f t="shared" si="2"/>
        <v>0</v>
      </c>
      <c r="T2223" s="47" t="str">
        <f>IFERROR(__xludf.DUMMYFUNCTION("iferror(split(A2223,"","",TRUE,TRUE),"""")"),"")</f>
        <v/>
      </c>
      <c r="U2223" s="47"/>
      <c r="V2223" s="47"/>
      <c r="W2223" s="47"/>
      <c r="X2223" s="46" t="str">
        <f>IFERROR(__xludf.DUMMYFUNCTION("if(T2223="""","""",if($S2223,""Not aligned w/ a specific learning goal."",T2223&amp;"": ""&amp;vlookup(to_text(T2223),'1.Learning-Goals'!$A$3:$B$100,2,FALSE)))"),"")</f>
        <v/>
      </c>
      <c r="Y2223" s="46" t="str">
        <f>IFERROR(__xludf.DUMMYFUNCTION("if(U2223="""","""",if($S2223,""Not aligned w/ a specific learning goal."",U2223&amp;"": ""&amp;vlookup(to_text(U2223),'1.Learning-Goals'!$A$3:$B$100,2,FALSE)))"),"")</f>
        <v/>
      </c>
      <c r="Z2223" s="46" t="str">
        <f>IFERROR(__xludf.DUMMYFUNCTION("if(V2223="""","""",if($S2223,""Not aligned w/ a specific learning goal."",V2223&amp;"": ""&amp;vlookup(to_text(V2223),'1.Learning-Goals'!$A$3:$B$100,2,FALSE)))"),"")</f>
        <v/>
      </c>
      <c r="AA2223" s="46" t="str">
        <f>IFERROR(__xludf.DUMMYFUNCTION("if(W2223="""","""",if($S2223,""Not aligned w/ a specific learning goal."",W2223&amp;"": ""&amp;vlookup(to_text(W2223),'1.Learning-Goals'!$A$3:$B$100,2,FALSE)))"),"")</f>
        <v/>
      </c>
      <c r="AB2223" s="48"/>
      <c r="AC2223" s="48"/>
      <c r="AD2223" s="48"/>
      <c r="AE2223" s="48"/>
      <c r="AF2223" s="48"/>
      <c r="AG2223" s="48"/>
      <c r="AH2223" s="48"/>
      <c r="AI2223" s="48"/>
    </row>
    <row r="2224" ht="15.75" customHeight="1">
      <c r="A2224" s="41"/>
      <c r="B2224" s="42" t="str">
        <f t="shared" si="1"/>
        <v/>
      </c>
      <c r="C2224" s="52"/>
      <c r="D2224" s="53"/>
      <c r="E2224" s="53"/>
      <c r="F2224" s="52"/>
      <c r="G2224" s="53"/>
      <c r="H2224" s="54"/>
      <c r="I2224" s="53"/>
      <c r="J2224" s="53"/>
      <c r="K2224" s="53"/>
      <c r="L2224" s="53"/>
      <c r="M2224" s="53"/>
      <c r="N2224" s="53"/>
      <c r="O2224" s="52"/>
      <c r="P2224" s="52"/>
      <c r="Q2224" s="52"/>
      <c r="R2224" s="46" t="str">
        <f>IFERROR(__xludf.DUMMYFUNCTION("if(isblank($A2224),"""",REGEXREPLACE($A2224,   "",?(\d),?"",  ""$1""&amp;""-""&amp;$H2224))"),"")</f>
        <v/>
      </c>
      <c r="S2224" s="47" t="b">
        <f t="shared" si="2"/>
        <v>0</v>
      </c>
      <c r="T2224" s="47" t="str">
        <f>IFERROR(__xludf.DUMMYFUNCTION("iferror(split(A2224,"","",TRUE,TRUE),"""")"),"")</f>
        <v/>
      </c>
      <c r="U2224" s="47"/>
      <c r="V2224" s="47"/>
      <c r="W2224" s="47"/>
      <c r="X2224" s="46" t="str">
        <f>IFERROR(__xludf.DUMMYFUNCTION("if(T2224="""","""",if($S2224,""Not aligned w/ a specific learning goal."",T2224&amp;"": ""&amp;vlookup(to_text(T2224),'1.Learning-Goals'!$A$3:$B$100,2,FALSE)))"),"")</f>
        <v/>
      </c>
      <c r="Y2224" s="46" t="str">
        <f>IFERROR(__xludf.DUMMYFUNCTION("if(U2224="""","""",if($S2224,""Not aligned w/ a specific learning goal."",U2224&amp;"": ""&amp;vlookup(to_text(U2224),'1.Learning-Goals'!$A$3:$B$100,2,FALSE)))"),"")</f>
        <v/>
      </c>
      <c r="Z2224" s="46" t="str">
        <f>IFERROR(__xludf.DUMMYFUNCTION("if(V2224="""","""",if($S2224,""Not aligned w/ a specific learning goal."",V2224&amp;"": ""&amp;vlookup(to_text(V2224),'1.Learning-Goals'!$A$3:$B$100,2,FALSE)))"),"")</f>
        <v/>
      </c>
      <c r="AA2224" s="46" t="str">
        <f>IFERROR(__xludf.DUMMYFUNCTION("if(W2224="""","""",if($S2224,""Not aligned w/ a specific learning goal."",W2224&amp;"": ""&amp;vlookup(to_text(W2224),'1.Learning-Goals'!$A$3:$B$100,2,FALSE)))"),"")</f>
        <v/>
      </c>
      <c r="AB2224" s="48"/>
      <c r="AC2224" s="48"/>
      <c r="AD2224" s="48"/>
      <c r="AE2224" s="48"/>
      <c r="AF2224" s="48"/>
      <c r="AG2224" s="48"/>
      <c r="AH2224" s="48"/>
      <c r="AI2224" s="48"/>
    </row>
    <row r="2225" ht="15.75" customHeight="1">
      <c r="A2225" s="41"/>
      <c r="B2225" s="42" t="str">
        <f t="shared" si="1"/>
        <v/>
      </c>
      <c r="C2225" s="52"/>
      <c r="D2225" s="53"/>
      <c r="E2225" s="53"/>
      <c r="F2225" s="52"/>
      <c r="G2225" s="53"/>
      <c r="H2225" s="54"/>
      <c r="I2225" s="53"/>
      <c r="J2225" s="53"/>
      <c r="K2225" s="53"/>
      <c r="L2225" s="53"/>
      <c r="M2225" s="53"/>
      <c r="N2225" s="53"/>
      <c r="O2225" s="52"/>
      <c r="P2225" s="52"/>
      <c r="Q2225" s="52"/>
      <c r="R2225" s="46" t="str">
        <f>IFERROR(__xludf.DUMMYFUNCTION("if(isblank($A2225),"""",REGEXREPLACE($A2225,   "",?(\d),?"",  ""$1""&amp;""-""&amp;$H2225))"),"")</f>
        <v/>
      </c>
      <c r="S2225" s="47" t="b">
        <f t="shared" si="2"/>
        <v>0</v>
      </c>
      <c r="T2225" s="47" t="str">
        <f>IFERROR(__xludf.DUMMYFUNCTION("iferror(split(A2225,"","",TRUE,TRUE),"""")"),"")</f>
        <v/>
      </c>
      <c r="U2225" s="47"/>
      <c r="V2225" s="47"/>
      <c r="W2225" s="47"/>
      <c r="X2225" s="46" t="str">
        <f>IFERROR(__xludf.DUMMYFUNCTION("if(T2225="""","""",if($S2225,""Not aligned w/ a specific learning goal."",T2225&amp;"": ""&amp;vlookup(to_text(T2225),'1.Learning-Goals'!$A$3:$B$100,2,FALSE)))"),"")</f>
        <v/>
      </c>
      <c r="Y2225" s="46" t="str">
        <f>IFERROR(__xludf.DUMMYFUNCTION("if(U2225="""","""",if($S2225,""Not aligned w/ a specific learning goal."",U2225&amp;"": ""&amp;vlookup(to_text(U2225),'1.Learning-Goals'!$A$3:$B$100,2,FALSE)))"),"")</f>
        <v/>
      </c>
      <c r="Z2225" s="46" t="str">
        <f>IFERROR(__xludf.DUMMYFUNCTION("if(V2225="""","""",if($S2225,""Not aligned w/ a specific learning goal."",V2225&amp;"": ""&amp;vlookup(to_text(V2225),'1.Learning-Goals'!$A$3:$B$100,2,FALSE)))"),"")</f>
        <v/>
      </c>
      <c r="AA2225" s="46" t="str">
        <f>IFERROR(__xludf.DUMMYFUNCTION("if(W2225="""","""",if($S2225,""Not aligned w/ a specific learning goal."",W2225&amp;"": ""&amp;vlookup(to_text(W2225),'1.Learning-Goals'!$A$3:$B$100,2,FALSE)))"),"")</f>
        <v/>
      </c>
      <c r="AB2225" s="48"/>
      <c r="AC2225" s="48"/>
      <c r="AD2225" s="48"/>
      <c r="AE2225" s="48"/>
      <c r="AF2225" s="48"/>
      <c r="AG2225" s="48"/>
      <c r="AH2225" s="48"/>
      <c r="AI2225" s="48"/>
    </row>
    <row r="2226" ht="15.75" customHeight="1">
      <c r="A2226" s="41"/>
      <c r="B2226" s="42" t="str">
        <f t="shared" si="1"/>
        <v/>
      </c>
      <c r="C2226" s="52"/>
      <c r="D2226" s="53"/>
      <c r="E2226" s="53"/>
      <c r="F2226" s="52"/>
      <c r="G2226" s="53"/>
      <c r="H2226" s="54"/>
      <c r="I2226" s="53"/>
      <c r="J2226" s="53"/>
      <c r="K2226" s="53"/>
      <c r="L2226" s="53"/>
      <c r="M2226" s="53"/>
      <c r="N2226" s="53"/>
      <c r="O2226" s="52"/>
      <c r="P2226" s="52"/>
      <c r="Q2226" s="52"/>
      <c r="R2226" s="46" t="str">
        <f>IFERROR(__xludf.DUMMYFUNCTION("if(isblank($A2226),"""",REGEXREPLACE($A2226,   "",?(\d),?"",  ""$1""&amp;""-""&amp;$H2226))"),"")</f>
        <v/>
      </c>
      <c r="S2226" s="47" t="b">
        <f t="shared" si="2"/>
        <v>0</v>
      </c>
      <c r="T2226" s="47" t="str">
        <f>IFERROR(__xludf.DUMMYFUNCTION("iferror(split(A2226,"","",TRUE,TRUE),"""")"),"")</f>
        <v/>
      </c>
      <c r="U2226" s="47"/>
      <c r="V2226" s="47"/>
      <c r="W2226" s="47"/>
      <c r="X2226" s="46" t="str">
        <f>IFERROR(__xludf.DUMMYFUNCTION("if(T2226="""","""",if($S2226,""Not aligned w/ a specific learning goal."",T2226&amp;"": ""&amp;vlookup(to_text(T2226),'1.Learning-Goals'!$A$3:$B$100,2,FALSE)))"),"")</f>
        <v/>
      </c>
      <c r="Y2226" s="46" t="str">
        <f>IFERROR(__xludf.DUMMYFUNCTION("if(U2226="""","""",if($S2226,""Not aligned w/ a specific learning goal."",U2226&amp;"": ""&amp;vlookup(to_text(U2226),'1.Learning-Goals'!$A$3:$B$100,2,FALSE)))"),"")</f>
        <v/>
      </c>
      <c r="Z2226" s="46" t="str">
        <f>IFERROR(__xludf.DUMMYFUNCTION("if(V2226="""","""",if($S2226,""Not aligned w/ a specific learning goal."",V2226&amp;"": ""&amp;vlookup(to_text(V2226),'1.Learning-Goals'!$A$3:$B$100,2,FALSE)))"),"")</f>
        <v/>
      </c>
      <c r="AA2226" s="46" t="str">
        <f>IFERROR(__xludf.DUMMYFUNCTION("if(W2226="""","""",if($S2226,""Not aligned w/ a specific learning goal."",W2226&amp;"": ""&amp;vlookup(to_text(W2226),'1.Learning-Goals'!$A$3:$B$100,2,FALSE)))"),"")</f>
        <v/>
      </c>
      <c r="AB2226" s="48"/>
      <c r="AC2226" s="48"/>
      <c r="AD2226" s="48"/>
      <c r="AE2226" s="48"/>
      <c r="AF2226" s="48"/>
      <c r="AG2226" s="48"/>
      <c r="AH2226" s="48"/>
      <c r="AI2226" s="48"/>
    </row>
    <row r="2227" ht="15.75" customHeight="1">
      <c r="A2227" s="41"/>
      <c r="B2227" s="42" t="str">
        <f t="shared" si="1"/>
        <v/>
      </c>
      <c r="C2227" s="52"/>
      <c r="D2227" s="53"/>
      <c r="E2227" s="53"/>
      <c r="F2227" s="52"/>
      <c r="G2227" s="53"/>
      <c r="H2227" s="54"/>
      <c r="I2227" s="53"/>
      <c r="J2227" s="53"/>
      <c r="K2227" s="53"/>
      <c r="L2227" s="53"/>
      <c r="M2227" s="53"/>
      <c r="N2227" s="53"/>
      <c r="O2227" s="52"/>
      <c r="P2227" s="52"/>
      <c r="Q2227" s="52"/>
      <c r="R2227" s="46" t="str">
        <f>IFERROR(__xludf.DUMMYFUNCTION("if(isblank($A2227),"""",REGEXREPLACE($A2227,   "",?(\d),?"",  ""$1""&amp;""-""&amp;$H2227))"),"")</f>
        <v/>
      </c>
      <c r="S2227" s="47" t="b">
        <f t="shared" si="2"/>
        <v>0</v>
      </c>
      <c r="T2227" s="47" t="str">
        <f>IFERROR(__xludf.DUMMYFUNCTION("iferror(split(A2227,"","",TRUE,TRUE),"""")"),"")</f>
        <v/>
      </c>
      <c r="U2227" s="47"/>
      <c r="V2227" s="47"/>
      <c r="W2227" s="47"/>
      <c r="X2227" s="46" t="str">
        <f>IFERROR(__xludf.DUMMYFUNCTION("if(T2227="""","""",if($S2227,""Not aligned w/ a specific learning goal."",T2227&amp;"": ""&amp;vlookup(to_text(T2227),'1.Learning-Goals'!$A$3:$B$100,2,FALSE)))"),"")</f>
        <v/>
      </c>
      <c r="Y2227" s="46" t="str">
        <f>IFERROR(__xludf.DUMMYFUNCTION("if(U2227="""","""",if($S2227,""Not aligned w/ a specific learning goal."",U2227&amp;"": ""&amp;vlookup(to_text(U2227),'1.Learning-Goals'!$A$3:$B$100,2,FALSE)))"),"")</f>
        <v/>
      </c>
      <c r="Z2227" s="46" t="str">
        <f>IFERROR(__xludf.DUMMYFUNCTION("if(V2227="""","""",if($S2227,""Not aligned w/ a specific learning goal."",V2227&amp;"": ""&amp;vlookup(to_text(V2227),'1.Learning-Goals'!$A$3:$B$100,2,FALSE)))"),"")</f>
        <v/>
      </c>
      <c r="AA2227" s="46" t="str">
        <f>IFERROR(__xludf.DUMMYFUNCTION("if(W2227="""","""",if($S2227,""Not aligned w/ a specific learning goal."",W2227&amp;"": ""&amp;vlookup(to_text(W2227),'1.Learning-Goals'!$A$3:$B$100,2,FALSE)))"),"")</f>
        <v/>
      </c>
      <c r="AB2227" s="48"/>
      <c r="AC2227" s="48"/>
      <c r="AD2227" s="48"/>
      <c r="AE2227" s="48"/>
      <c r="AF2227" s="48"/>
      <c r="AG2227" s="48"/>
      <c r="AH2227" s="48"/>
      <c r="AI2227" s="48"/>
    </row>
    <row r="2228" ht="15.75" customHeight="1">
      <c r="A2228" s="41"/>
      <c r="B2228" s="42" t="str">
        <f t="shared" si="1"/>
        <v/>
      </c>
      <c r="C2228" s="52"/>
      <c r="D2228" s="53"/>
      <c r="E2228" s="53"/>
      <c r="F2228" s="52"/>
      <c r="G2228" s="53"/>
      <c r="H2228" s="54"/>
      <c r="I2228" s="53"/>
      <c r="J2228" s="53"/>
      <c r="K2228" s="53"/>
      <c r="L2228" s="53"/>
      <c r="M2228" s="53"/>
      <c r="N2228" s="53"/>
      <c r="O2228" s="52"/>
      <c r="P2228" s="52"/>
      <c r="Q2228" s="52"/>
      <c r="R2228" s="46" t="str">
        <f>IFERROR(__xludf.DUMMYFUNCTION("if(isblank($A2228),"""",REGEXREPLACE($A2228,   "",?(\d),?"",  ""$1""&amp;""-""&amp;$H2228))"),"")</f>
        <v/>
      </c>
      <c r="S2228" s="47" t="b">
        <f t="shared" si="2"/>
        <v>0</v>
      </c>
      <c r="T2228" s="47" t="str">
        <f>IFERROR(__xludf.DUMMYFUNCTION("iferror(split(A2228,"","",TRUE,TRUE),"""")"),"")</f>
        <v/>
      </c>
      <c r="U2228" s="47"/>
      <c r="V2228" s="47"/>
      <c r="W2228" s="47"/>
      <c r="X2228" s="46" t="str">
        <f>IFERROR(__xludf.DUMMYFUNCTION("if(T2228="""","""",if($S2228,""Not aligned w/ a specific learning goal."",T2228&amp;"": ""&amp;vlookup(to_text(T2228),'1.Learning-Goals'!$A$3:$B$100,2,FALSE)))"),"")</f>
        <v/>
      </c>
      <c r="Y2228" s="46" t="str">
        <f>IFERROR(__xludf.DUMMYFUNCTION("if(U2228="""","""",if($S2228,""Not aligned w/ a specific learning goal."",U2228&amp;"": ""&amp;vlookup(to_text(U2228),'1.Learning-Goals'!$A$3:$B$100,2,FALSE)))"),"")</f>
        <v/>
      </c>
      <c r="Z2228" s="46" t="str">
        <f>IFERROR(__xludf.DUMMYFUNCTION("if(V2228="""","""",if($S2228,""Not aligned w/ a specific learning goal."",V2228&amp;"": ""&amp;vlookup(to_text(V2228),'1.Learning-Goals'!$A$3:$B$100,2,FALSE)))"),"")</f>
        <v/>
      </c>
      <c r="AA2228" s="46" t="str">
        <f>IFERROR(__xludf.DUMMYFUNCTION("if(W2228="""","""",if($S2228,""Not aligned w/ a specific learning goal."",W2228&amp;"": ""&amp;vlookup(to_text(W2228),'1.Learning-Goals'!$A$3:$B$100,2,FALSE)))"),"")</f>
        <v/>
      </c>
      <c r="AB2228" s="48"/>
      <c r="AC2228" s="48"/>
      <c r="AD2228" s="48"/>
      <c r="AE2228" s="48"/>
      <c r="AF2228" s="48"/>
      <c r="AG2228" s="48"/>
      <c r="AH2228" s="48"/>
      <c r="AI2228" s="48"/>
    </row>
    <row r="2229" ht="15.75" customHeight="1">
      <c r="A2229" s="41"/>
      <c r="B2229" s="42" t="str">
        <f t="shared" si="1"/>
        <v/>
      </c>
      <c r="C2229" s="52"/>
      <c r="D2229" s="53"/>
      <c r="E2229" s="53"/>
      <c r="F2229" s="52"/>
      <c r="G2229" s="53"/>
      <c r="H2229" s="54"/>
      <c r="I2229" s="53"/>
      <c r="J2229" s="53"/>
      <c r="K2229" s="53"/>
      <c r="L2229" s="53"/>
      <c r="M2229" s="53"/>
      <c r="N2229" s="53"/>
      <c r="O2229" s="52"/>
      <c r="P2229" s="52"/>
      <c r="Q2229" s="52"/>
      <c r="R2229" s="46" t="str">
        <f>IFERROR(__xludf.DUMMYFUNCTION("if(isblank($A2229),"""",REGEXREPLACE($A2229,   "",?(\d),?"",  ""$1""&amp;""-""&amp;$H2229))"),"")</f>
        <v/>
      </c>
      <c r="S2229" s="47" t="b">
        <f t="shared" si="2"/>
        <v>0</v>
      </c>
      <c r="T2229" s="47" t="str">
        <f>IFERROR(__xludf.DUMMYFUNCTION("iferror(split(A2229,"","",TRUE,TRUE),"""")"),"")</f>
        <v/>
      </c>
      <c r="U2229" s="47"/>
      <c r="V2229" s="47"/>
      <c r="W2229" s="47"/>
      <c r="X2229" s="46" t="str">
        <f>IFERROR(__xludf.DUMMYFUNCTION("if(T2229="""","""",if($S2229,""Not aligned w/ a specific learning goal."",T2229&amp;"": ""&amp;vlookup(to_text(T2229),'1.Learning-Goals'!$A$3:$B$100,2,FALSE)))"),"")</f>
        <v/>
      </c>
      <c r="Y2229" s="46" t="str">
        <f>IFERROR(__xludf.DUMMYFUNCTION("if(U2229="""","""",if($S2229,""Not aligned w/ a specific learning goal."",U2229&amp;"": ""&amp;vlookup(to_text(U2229),'1.Learning-Goals'!$A$3:$B$100,2,FALSE)))"),"")</f>
        <v/>
      </c>
      <c r="Z2229" s="46" t="str">
        <f>IFERROR(__xludf.DUMMYFUNCTION("if(V2229="""","""",if($S2229,""Not aligned w/ a specific learning goal."",V2229&amp;"": ""&amp;vlookup(to_text(V2229),'1.Learning-Goals'!$A$3:$B$100,2,FALSE)))"),"")</f>
        <v/>
      </c>
      <c r="AA2229" s="46" t="str">
        <f>IFERROR(__xludf.DUMMYFUNCTION("if(W2229="""","""",if($S2229,""Not aligned w/ a specific learning goal."",W2229&amp;"": ""&amp;vlookup(to_text(W2229),'1.Learning-Goals'!$A$3:$B$100,2,FALSE)))"),"")</f>
        <v/>
      </c>
      <c r="AB2229" s="48"/>
      <c r="AC2229" s="48"/>
      <c r="AD2229" s="48"/>
      <c r="AE2229" s="48"/>
      <c r="AF2229" s="48"/>
      <c r="AG2229" s="48"/>
      <c r="AH2229" s="48"/>
      <c r="AI2229" s="48"/>
    </row>
    <row r="2230" ht="15.75" customHeight="1">
      <c r="A2230" s="41"/>
      <c r="B2230" s="42" t="str">
        <f t="shared" si="1"/>
        <v/>
      </c>
      <c r="C2230" s="52"/>
      <c r="D2230" s="53"/>
      <c r="E2230" s="53"/>
      <c r="F2230" s="52"/>
      <c r="G2230" s="53"/>
      <c r="H2230" s="54"/>
      <c r="I2230" s="53"/>
      <c r="J2230" s="53"/>
      <c r="K2230" s="53"/>
      <c r="L2230" s="53"/>
      <c r="M2230" s="53"/>
      <c r="N2230" s="53"/>
      <c r="O2230" s="52"/>
      <c r="P2230" s="52"/>
      <c r="Q2230" s="52"/>
      <c r="R2230" s="46" t="str">
        <f>IFERROR(__xludf.DUMMYFUNCTION("if(isblank($A2230),"""",REGEXREPLACE($A2230,   "",?(\d),?"",  ""$1""&amp;""-""&amp;$H2230))"),"")</f>
        <v/>
      </c>
      <c r="S2230" s="47" t="b">
        <f t="shared" si="2"/>
        <v>0</v>
      </c>
      <c r="T2230" s="47" t="str">
        <f>IFERROR(__xludf.DUMMYFUNCTION("iferror(split(A2230,"","",TRUE,TRUE),"""")"),"")</f>
        <v/>
      </c>
      <c r="U2230" s="47"/>
      <c r="V2230" s="47"/>
      <c r="W2230" s="47"/>
      <c r="X2230" s="46" t="str">
        <f>IFERROR(__xludf.DUMMYFUNCTION("if(T2230="""","""",if($S2230,""Not aligned w/ a specific learning goal."",T2230&amp;"": ""&amp;vlookup(to_text(T2230),'1.Learning-Goals'!$A$3:$B$100,2,FALSE)))"),"")</f>
        <v/>
      </c>
      <c r="Y2230" s="46" t="str">
        <f>IFERROR(__xludf.DUMMYFUNCTION("if(U2230="""","""",if($S2230,""Not aligned w/ a specific learning goal."",U2230&amp;"": ""&amp;vlookup(to_text(U2230),'1.Learning-Goals'!$A$3:$B$100,2,FALSE)))"),"")</f>
        <v/>
      </c>
      <c r="Z2230" s="46" t="str">
        <f>IFERROR(__xludf.DUMMYFUNCTION("if(V2230="""","""",if($S2230,""Not aligned w/ a specific learning goal."",V2230&amp;"": ""&amp;vlookup(to_text(V2230),'1.Learning-Goals'!$A$3:$B$100,2,FALSE)))"),"")</f>
        <v/>
      </c>
      <c r="AA2230" s="46" t="str">
        <f>IFERROR(__xludf.DUMMYFUNCTION("if(W2230="""","""",if($S2230,""Not aligned w/ a specific learning goal."",W2230&amp;"": ""&amp;vlookup(to_text(W2230),'1.Learning-Goals'!$A$3:$B$100,2,FALSE)))"),"")</f>
        <v/>
      </c>
      <c r="AB2230" s="48"/>
      <c r="AC2230" s="48"/>
      <c r="AD2230" s="48"/>
      <c r="AE2230" s="48"/>
      <c r="AF2230" s="48"/>
      <c r="AG2230" s="48"/>
      <c r="AH2230" s="48"/>
      <c r="AI2230" s="48"/>
    </row>
    <row r="2231" ht="15.75" customHeight="1">
      <c r="A2231" s="41"/>
      <c r="B2231" s="42" t="str">
        <f t="shared" si="1"/>
        <v/>
      </c>
      <c r="C2231" s="52"/>
      <c r="D2231" s="53"/>
      <c r="E2231" s="53"/>
      <c r="F2231" s="52"/>
      <c r="G2231" s="53"/>
      <c r="H2231" s="54"/>
      <c r="I2231" s="53"/>
      <c r="J2231" s="53"/>
      <c r="K2231" s="53"/>
      <c r="L2231" s="53"/>
      <c r="M2231" s="53"/>
      <c r="N2231" s="53"/>
      <c r="O2231" s="52"/>
      <c r="P2231" s="52"/>
      <c r="Q2231" s="52"/>
      <c r="R2231" s="46" t="str">
        <f>IFERROR(__xludf.DUMMYFUNCTION("if(isblank($A2231),"""",REGEXREPLACE($A2231,   "",?(\d),?"",  ""$1""&amp;""-""&amp;$H2231))"),"")</f>
        <v/>
      </c>
      <c r="S2231" s="47" t="b">
        <f t="shared" si="2"/>
        <v>0</v>
      </c>
      <c r="T2231" s="47" t="str">
        <f>IFERROR(__xludf.DUMMYFUNCTION("iferror(split(A2231,"","",TRUE,TRUE),"""")"),"")</f>
        <v/>
      </c>
      <c r="U2231" s="47"/>
      <c r="V2231" s="47"/>
      <c r="W2231" s="47"/>
      <c r="X2231" s="46" t="str">
        <f>IFERROR(__xludf.DUMMYFUNCTION("if(T2231="""","""",if($S2231,""Not aligned w/ a specific learning goal."",T2231&amp;"": ""&amp;vlookup(to_text(T2231),'1.Learning-Goals'!$A$3:$B$100,2,FALSE)))"),"")</f>
        <v/>
      </c>
      <c r="Y2231" s="46" t="str">
        <f>IFERROR(__xludf.DUMMYFUNCTION("if(U2231="""","""",if($S2231,""Not aligned w/ a specific learning goal."",U2231&amp;"": ""&amp;vlookup(to_text(U2231),'1.Learning-Goals'!$A$3:$B$100,2,FALSE)))"),"")</f>
        <v/>
      </c>
      <c r="Z2231" s="46" t="str">
        <f>IFERROR(__xludf.DUMMYFUNCTION("if(V2231="""","""",if($S2231,""Not aligned w/ a specific learning goal."",V2231&amp;"": ""&amp;vlookup(to_text(V2231),'1.Learning-Goals'!$A$3:$B$100,2,FALSE)))"),"")</f>
        <v/>
      </c>
      <c r="AA2231" s="46" t="str">
        <f>IFERROR(__xludf.DUMMYFUNCTION("if(W2231="""","""",if($S2231,""Not aligned w/ a specific learning goal."",W2231&amp;"": ""&amp;vlookup(to_text(W2231),'1.Learning-Goals'!$A$3:$B$100,2,FALSE)))"),"")</f>
        <v/>
      </c>
      <c r="AB2231" s="48"/>
      <c r="AC2231" s="48"/>
      <c r="AD2231" s="48"/>
      <c r="AE2231" s="48"/>
      <c r="AF2231" s="48"/>
      <c r="AG2231" s="48"/>
      <c r="AH2231" s="48"/>
      <c r="AI2231" s="48"/>
    </row>
    <row r="2232" ht="15.75" customHeight="1">
      <c r="A2232" s="41"/>
      <c r="B2232" s="42" t="str">
        <f t="shared" si="1"/>
        <v/>
      </c>
      <c r="C2232" s="52"/>
      <c r="D2232" s="53"/>
      <c r="E2232" s="53"/>
      <c r="F2232" s="52"/>
      <c r="G2232" s="53"/>
      <c r="H2232" s="54"/>
      <c r="I2232" s="53"/>
      <c r="J2232" s="53"/>
      <c r="K2232" s="53"/>
      <c r="L2232" s="53"/>
      <c r="M2232" s="53"/>
      <c r="N2232" s="53"/>
      <c r="O2232" s="52"/>
      <c r="P2232" s="52"/>
      <c r="Q2232" s="52"/>
      <c r="R2232" s="46" t="str">
        <f>IFERROR(__xludf.DUMMYFUNCTION("if(isblank($A2232),"""",REGEXREPLACE($A2232,   "",?(\d),?"",  ""$1""&amp;""-""&amp;$H2232))"),"")</f>
        <v/>
      </c>
      <c r="S2232" s="47" t="b">
        <f t="shared" si="2"/>
        <v>0</v>
      </c>
      <c r="T2232" s="47" t="str">
        <f>IFERROR(__xludf.DUMMYFUNCTION("iferror(split(A2232,"","",TRUE,TRUE),"""")"),"")</f>
        <v/>
      </c>
      <c r="U2232" s="47"/>
      <c r="V2232" s="47"/>
      <c r="W2232" s="47"/>
      <c r="X2232" s="46" t="str">
        <f>IFERROR(__xludf.DUMMYFUNCTION("if(T2232="""","""",if($S2232,""Not aligned w/ a specific learning goal."",T2232&amp;"": ""&amp;vlookup(to_text(T2232),'1.Learning-Goals'!$A$3:$B$100,2,FALSE)))"),"")</f>
        <v/>
      </c>
      <c r="Y2232" s="46" t="str">
        <f>IFERROR(__xludf.DUMMYFUNCTION("if(U2232="""","""",if($S2232,""Not aligned w/ a specific learning goal."",U2232&amp;"": ""&amp;vlookup(to_text(U2232),'1.Learning-Goals'!$A$3:$B$100,2,FALSE)))"),"")</f>
        <v/>
      </c>
      <c r="Z2232" s="46" t="str">
        <f>IFERROR(__xludf.DUMMYFUNCTION("if(V2232="""","""",if($S2232,""Not aligned w/ a specific learning goal."",V2232&amp;"": ""&amp;vlookup(to_text(V2232),'1.Learning-Goals'!$A$3:$B$100,2,FALSE)))"),"")</f>
        <v/>
      </c>
      <c r="AA2232" s="46" t="str">
        <f>IFERROR(__xludf.DUMMYFUNCTION("if(W2232="""","""",if($S2232,""Not aligned w/ a specific learning goal."",W2232&amp;"": ""&amp;vlookup(to_text(W2232),'1.Learning-Goals'!$A$3:$B$100,2,FALSE)))"),"")</f>
        <v/>
      </c>
      <c r="AB2232" s="48"/>
      <c r="AC2232" s="48"/>
      <c r="AD2232" s="48"/>
      <c r="AE2232" s="48"/>
      <c r="AF2232" s="48"/>
      <c r="AG2232" s="48"/>
      <c r="AH2232" s="48"/>
      <c r="AI2232" s="48"/>
    </row>
    <row r="2233" ht="15.75" customHeight="1">
      <c r="A2233" s="41"/>
      <c r="B2233" s="42" t="str">
        <f t="shared" si="1"/>
        <v/>
      </c>
      <c r="C2233" s="52"/>
      <c r="D2233" s="53"/>
      <c r="E2233" s="53"/>
      <c r="F2233" s="52"/>
      <c r="G2233" s="53"/>
      <c r="H2233" s="54"/>
      <c r="I2233" s="53"/>
      <c r="J2233" s="53"/>
      <c r="K2233" s="53"/>
      <c r="L2233" s="53"/>
      <c r="M2233" s="53"/>
      <c r="N2233" s="53"/>
      <c r="O2233" s="52"/>
      <c r="P2233" s="52"/>
      <c r="Q2233" s="52"/>
      <c r="R2233" s="46" t="str">
        <f>IFERROR(__xludf.DUMMYFUNCTION("if(isblank($A2233),"""",REGEXREPLACE($A2233,   "",?(\d),?"",  ""$1""&amp;""-""&amp;$H2233))"),"")</f>
        <v/>
      </c>
      <c r="S2233" s="47" t="b">
        <f t="shared" si="2"/>
        <v>0</v>
      </c>
      <c r="T2233" s="47" t="str">
        <f>IFERROR(__xludf.DUMMYFUNCTION("iferror(split(A2233,"","",TRUE,TRUE),"""")"),"")</f>
        <v/>
      </c>
      <c r="U2233" s="47"/>
      <c r="V2233" s="47"/>
      <c r="W2233" s="47"/>
      <c r="X2233" s="46" t="str">
        <f>IFERROR(__xludf.DUMMYFUNCTION("if(T2233="""","""",if($S2233,""Not aligned w/ a specific learning goal."",T2233&amp;"": ""&amp;vlookup(to_text(T2233),'1.Learning-Goals'!$A$3:$B$100,2,FALSE)))"),"")</f>
        <v/>
      </c>
      <c r="Y2233" s="46" t="str">
        <f>IFERROR(__xludf.DUMMYFUNCTION("if(U2233="""","""",if($S2233,""Not aligned w/ a specific learning goal."",U2233&amp;"": ""&amp;vlookup(to_text(U2233),'1.Learning-Goals'!$A$3:$B$100,2,FALSE)))"),"")</f>
        <v/>
      </c>
      <c r="Z2233" s="46" t="str">
        <f>IFERROR(__xludf.DUMMYFUNCTION("if(V2233="""","""",if($S2233,""Not aligned w/ a specific learning goal."",V2233&amp;"": ""&amp;vlookup(to_text(V2233),'1.Learning-Goals'!$A$3:$B$100,2,FALSE)))"),"")</f>
        <v/>
      </c>
      <c r="AA2233" s="46" t="str">
        <f>IFERROR(__xludf.DUMMYFUNCTION("if(W2233="""","""",if($S2233,""Not aligned w/ a specific learning goal."",W2233&amp;"": ""&amp;vlookup(to_text(W2233),'1.Learning-Goals'!$A$3:$B$100,2,FALSE)))"),"")</f>
        <v/>
      </c>
      <c r="AB2233" s="48"/>
      <c r="AC2233" s="48"/>
      <c r="AD2233" s="48"/>
      <c r="AE2233" s="48"/>
      <c r="AF2233" s="48"/>
      <c r="AG2233" s="48"/>
      <c r="AH2233" s="48"/>
      <c r="AI2233" s="48"/>
    </row>
    <row r="2234" ht="15.75" customHeight="1">
      <c r="A2234" s="41"/>
      <c r="B2234" s="42" t="str">
        <f t="shared" si="1"/>
        <v/>
      </c>
      <c r="C2234" s="52"/>
      <c r="D2234" s="53"/>
      <c r="E2234" s="53"/>
      <c r="F2234" s="52"/>
      <c r="G2234" s="53"/>
      <c r="H2234" s="54"/>
      <c r="I2234" s="53"/>
      <c r="J2234" s="53"/>
      <c r="K2234" s="53"/>
      <c r="L2234" s="53"/>
      <c r="M2234" s="53"/>
      <c r="N2234" s="53"/>
      <c r="O2234" s="52"/>
      <c r="P2234" s="52"/>
      <c r="Q2234" s="52"/>
      <c r="R2234" s="46" t="str">
        <f>IFERROR(__xludf.DUMMYFUNCTION("if(isblank($A2234),"""",REGEXREPLACE($A2234,   "",?(\d),?"",  ""$1""&amp;""-""&amp;$H2234))"),"")</f>
        <v/>
      </c>
      <c r="S2234" s="47" t="b">
        <f t="shared" si="2"/>
        <v>0</v>
      </c>
      <c r="T2234" s="47" t="str">
        <f>IFERROR(__xludf.DUMMYFUNCTION("iferror(split(A2234,"","",TRUE,TRUE),"""")"),"")</f>
        <v/>
      </c>
      <c r="U2234" s="47"/>
      <c r="V2234" s="47"/>
      <c r="W2234" s="47"/>
      <c r="X2234" s="46" t="str">
        <f>IFERROR(__xludf.DUMMYFUNCTION("if(T2234="""","""",if($S2234,""Not aligned w/ a specific learning goal."",T2234&amp;"": ""&amp;vlookup(to_text(T2234),'1.Learning-Goals'!$A$3:$B$100,2,FALSE)))"),"")</f>
        <v/>
      </c>
      <c r="Y2234" s="46" t="str">
        <f>IFERROR(__xludf.DUMMYFUNCTION("if(U2234="""","""",if($S2234,""Not aligned w/ a specific learning goal."",U2234&amp;"": ""&amp;vlookup(to_text(U2234),'1.Learning-Goals'!$A$3:$B$100,2,FALSE)))"),"")</f>
        <v/>
      </c>
      <c r="Z2234" s="46" t="str">
        <f>IFERROR(__xludf.DUMMYFUNCTION("if(V2234="""","""",if($S2234,""Not aligned w/ a specific learning goal."",V2234&amp;"": ""&amp;vlookup(to_text(V2234),'1.Learning-Goals'!$A$3:$B$100,2,FALSE)))"),"")</f>
        <v/>
      </c>
      <c r="AA2234" s="46" t="str">
        <f>IFERROR(__xludf.DUMMYFUNCTION("if(W2234="""","""",if($S2234,""Not aligned w/ a specific learning goal."",W2234&amp;"": ""&amp;vlookup(to_text(W2234),'1.Learning-Goals'!$A$3:$B$100,2,FALSE)))"),"")</f>
        <v/>
      </c>
      <c r="AB2234" s="48"/>
      <c r="AC2234" s="48"/>
      <c r="AD2234" s="48"/>
      <c r="AE2234" s="48"/>
      <c r="AF2234" s="48"/>
      <c r="AG2234" s="48"/>
      <c r="AH2234" s="48"/>
      <c r="AI2234" s="48"/>
    </row>
    <row r="2235" ht="15.75" customHeight="1">
      <c r="A2235" s="41"/>
      <c r="B2235" s="42" t="str">
        <f t="shared" si="1"/>
        <v/>
      </c>
      <c r="C2235" s="52"/>
      <c r="D2235" s="53"/>
      <c r="E2235" s="53"/>
      <c r="F2235" s="52"/>
      <c r="G2235" s="53"/>
      <c r="H2235" s="54"/>
      <c r="I2235" s="53"/>
      <c r="J2235" s="53"/>
      <c r="K2235" s="53"/>
      <c r="L2235" s="53"/>
      <c r="M2235" s="53"/>
      <c r="N2235" s="53"/>
      <c r="O2235" s="52"/>
      <c r="P2235" s="52"/>
      <c r="Q2235" s="52"/>
      <c r="R2235" s="46" t="str">
        <f>IFERROR(__xludf.DUMMYFUNCTION("if(isblank($A2235),"""",REGEXREPLACE($A2235,   "",?(\d),?"",  ""$1""&amp;""-""&amp;$H2235))"),"")</f>
        <v/>
      </c>
      <c r="S2235" s="47" t="b">
        <f t="shared" si="2"/>
        <v>0</v>
      </c>
      <c r="T2235" s="47" t="str">
        <f>IFERROR(__xludf.DUMMYFUNCTION("iferror(split(A2235,"","",TRUE,TRUE),"""")"),"")</f>
        <v/>
      </c>
      <c r="U2235" s="47"/>
      <c r="V2235" s="47"/>
      <c r="W2235" s="47"/>
      <c r="X2235" s="46" t="str">
        <f>IFERROR(__xludf.DUMMYFUNCTION("if(T2235="""","""",if($S2235,""Not aligned w/ a specific learning goal."",T2235&amp;"": ""&amp;vlookup(to_text(T2235),'1.Learning-Goals'!$A$3:$B$100,2,FALSE)))"),"")</f>
        <v/>
      </c>
      <c r="Y2235" s="46" t="str">
        <f>IFERROR(__xludf.DUMMYFUNCTION("if(U2235="""","""",if($S2235,""Not aligned w/ a specific learning goal."",U2235&amp;"": ""&amp;vlookup(to_text(U2235),'1.Learning-Goals'!$A$3:$B$100,2,FALSE)))"),"")</f>
        <v/>
      </c>
      <c r="Z2235" s="46" t="str">
        <f>IFERROR(__xludf.DUMMYFUNCTION("if(V2235="""","""",if($S2235,""Not aligned w/ a specific learning goal."",V2235&amp;"": ""&amp;vlookup(to_text(V2235),'1.Learning-Goals'!$A$3:$B$100,2,FALSE)))"),"")</f>
        <v/>
      </c>
      <c r="AA2235" s="46" t="str">
        <f>IFERROR(__xludf.DUMMYFUNCTION("if(W2235="""","""",if($S2235,""Not aligned w/ a specific learning goal."",W2235&amp;"": ""&amp;vlookup(to_text(W2235),'1.Learning-Goals'!$A$3:$B$100,2,FALSE)))"),"")</f>
        <v/>
      </c>
      <c r="AB2235" s="48"/>
      <c r="AC2235" s="48"/>
      <c r="AD2235" s="48"/>
      <c r="AE2235" s="48"/>
      <c r="AF2235" s="48"/>
      <c r="AG2235" s="48"/>
      <c r="AH2235" s="48"/>
      <c r="AI2235" s="48"/>
    </row>
    <row r="2236" ht="15.75" customHeight="1">
      <c r="A2236" s="41"/>
      <c r="B2236" s="42" t="str">
        <f t="shared" si="1"/>
        <v/>
      </c>
      <c r="C2236" s="52"/>
      <c r="D2236" s="53"/>
      <c r="E2236" s="53"/>
      <c r="F2236" s="52"/>
      <c r="G2236" s="53"/>
      <c r="H2236" s="54"/>
      <c r="I2236" s="53"/>
      <c r="J2236" s="53"/>
      <c r="K2236" s="53"/>
      <c r="L2236" s="53"/>
      <c r="M2236" s="53"/>
      <c r="N2236" s="53"/>
      <c r="O2236" s="52"/>
      <c r="P2236" s="52"/>
      <c r="Q2236" s="52"/>
      <c r="R2236" s="46" t="str">
        <f>IFERROR(__xludf.DUMMYFUNCTION("if(isblank($A2236),"""",REGEXREPLACE($A2236,   "",?(\d),?"",  ""$1""&amp;""-""&amp;$H2236))"),"")</f>
        <v/>
      </c>
      <c r="S2236" s="47" t="b">
        <f t="shared" si="2"/>
        <v>0</v>
      </c>
      <c r="T2236" s="47" t="str">
        <f>IFERROR(__xludf.DUMMYFUNCTION("iferror(split(A2236,"","",TRUE,TRUE),"""")"),"")</f>
        <v/>
      </c>
      <c r="U2236" s="47"/>
      <c r="V2236" s="47"/>
      <c r="W2236" s="47"/>
      <c r="X2236" s="46" t="str">
        <f>IFERROR(__xludf.DUMMYFUNCTION("if(T2236="""","""",if($S2236,""Not aligned w/ a specific learning goal."",T2236&amp;"": ""&amp;vlookup(to_text(T2236),'1.Learning-Goals'!$A$3:$B$100,2,FALSE)))"),"")</f>
        <v/>
      </c>
      <c r="Y2236" s="46" t="str">
        <f>IFERROR(__xludf.DUMMYFUNCTION("if(U2236="""","""",if($S2236,""Not aligned w/ a specific learning goal."",U2236&amp;"": ""&amp;vlookup(to_text(U2236),'1.Learning-Goals'!$A$3:$B$100,2,FALSE)))"),"")</f>
        <v/>
      </c>
      <c r="Z2236" s="46" t="str">
        <f>IFERROR(__xludf.DUMMYFUNCTION("if(V2236="""","""",if($S2236,""Not aligned w/ a specific learning goal."",V2236&amp;"": ""&amp;vlookup(to_text(V2236),'1.Learning-Goals'!$A$3:$B$100,2,FALSE)))"),"")</f>
        <v/>
      </c>
      <c r="AA2236" s="46" t="str">
        <f>IFERROR(__xludf.DUMMYFUNCTION("if(W2236="""","""",if($S2236,""Not aligned w/ a specific learning goal."",W2236&amp;"": ""&amp;vlookup(to_text(W2236),'1.Learning-Goals'!$A$3:$B$100,2,FALSE)))"),"")</f>
        <v/>
      </c>
      <c r="AB2236" s="48"/>
      <c r="AC2236" s="48"/>
      <c r="AD2236" s="48"/>
      <c r="AE2236" s="48"/>
      <c r="AF2236" s="48"/>
      <c r="AG2236" s="48"/>
      <c r="AH2236" s="48"/>
      <c r="AI2236" s="48"/>
    </row>
    <row r="2237" ht="15.75" customHeight="1">
      <c r="A2237" s="41"/>
      <c r="B2237" s="42" t="str">
        <f t="shared" si="1"/>
        <v/>
      </c>
      <c r="C2237" s="52"/>
      <c r="D2237" s="53"/>
      <c r="E2237" s="53"/>
      <c r="F2237" s="52"/>
      <c r="G2237" s="53"/>
      <c r="H2237" s="54"/>
      <c r="I2237" s="53"/>
      <c r="J2237" s="53"/>
      <c r="K2237" s="53"/>
      <c r="L2237" s="53"/>
      <c r="M2237" s="53"/>
      <c r="N2237" s="53"/>
      <c r="O2237" s="52"/>
      <c r="P2237" s="52"/>
      <c r="Q2237" s="52"/>
      <c r="R2237" s="46" t="str">
        <f>IFERROR(__xludf.DUMMYFUNCTION("if(isblank($A2237),"""",REGEXREPLACE($A2237,   "",?(\d),?"",  ""$1""&amp;""-""&amp;$H2237))"),"")</f>
        <v/>
      </c>
      <c r="S2237" s="47" t="b">
        <f t="shared" si="2"/>
        <v>0</v>
      </c>
      <c r="T2237" s="47" t="str">
        <f>IFERROR(__xludf.DUMMYFUNCTION("iferror(split(A2237,"","",TRUE,TRUE),"""")"),"")</f>
        <v/>
      </c>
      <c r="U2237" s="47"/>
      <c r="V2237" s="47"/>
      <c r="W2237" s="47"/>
      <c r="X2237" s="46" t="str">
        <f>IFERROR(__xludf.DUMMYFUNCTION("if(T2237="""","""",if($S2237,""Not aligned w/ a specific learning goal."",T2237&amp;"": ""&amp;vlookup(to_text(T2237),'1.Learning-Goals'!$A$3:$B$100,2,FALSE)))"),"")</f>
        <v/>
      </c>
      <c r="Y2237" s="46" t="str">
        <f>IFERROR(__xludf.DUMMYFUNCTION("if(U2237="""","""",if($S2237,""Not aligned w/ a specific learning goal."",U2237&amp;"": ""&amp;vlookup(to_text(U2237),'1.Learning-Goals'!$A$3:$B$100,2,FALSE)))"),"")</f>
        <v/>
      </c>
      <c r="Z2237" s="46" t="str">
        <f>IFERROR(__xludf.DUMMYFUNCTION("if(V2237="""","""",if($S2237,""Not aligned w/ a specific learning goal."",V2237&amp;"": ""&amp;vlookup(to_text(V2237),'1.Learning-Goals'!$A$3:$B$100,2,FALSE)))"),"")</f>
        <v/>
      </c>
      <c r="AA2237" s="46" t="str">
        <f>IFERROR(__xludf.DUMMYFUNCTION("if(W2237="""","""",if($S2237,""Not aligned w/ a specific learning goal."",W2237&amp;"": ""&amp;vlookup(to_text(W2237),'1.Learning-Goals'!$A$3:$B$100,2,FALSE)))"),"")</f>
        <v/>
      </c>
      <c r="AB2237" s="48"/>
      <c r="AC2237" s="48"/>
      <c r="AD2237" s="48"/>
      <c r="AE2237" s="48"/>
      <c r="AF2237" s="48"/>
      <c r="AG2237" s="48"/>
      <c r="AH2237" s="48"/>
      <c r="AI2237" s="48"/>
    </row>
    <row r="2238" ht="15.75" customHeight="1">
      <c r="A2238" s="41"/>
      <c r="B2238" s="42" t="str">
        <f t="shared" si="1"/>
        <v/>
      </c>
      <c r="C2238" s="52"/>
      <c r="D2238" s="53"/>
      <c r="E2238" s="53"/>
      <c r="F2238" s="52"/>
      <c r="G2238" s="53"/>
      <c r="H2238" s="54"/>
      <c r="I2238" s="53"/>
      <c r="J2238" s="53"/>
      <c r="K2238" s="53"/>
      <c r="L2238" s="53"/>
      <c r="M2238" s="53"/>
      <c r="N2238" s="53"/>
      <c r="O2238" s="52"/>
      <c r="P2238" s="52"/>
      <c r="Q2238" s="52"/>
      <c r="R2238" s="46" t="str">
        <f>IFERROR(__xludf.DUMMYFUNCTION("if(isblank($A2238),"""",REGEXREPLACE($A2238,   "",?(\d),?"",  ""$1""&amp;""-""&amp;$H2238))"),"")</f>
        <v/>
      </c>
      <c r="S2238" s="47" t="b">
        <f t="shared" si="2"/>
        <v>0</v>
      </c>
      <c r="T2238" s="47" t="str">
        <f>IFERROR(__xludf.DUMMYFUNCTION("iferror(split(A2238,"","",TRUE,TRUE),"""")"),"")</f>
        <v/>
      </c>
      <c r="U2238" s="47"/>
      <c r="V2238" s="47"/>
      <c r="W2238" s="47"/>
      <c r="X2238" s="46" t="str">
        <f>IFERROR(__xludf.DUMMYFUNCTION("if(T2238="""","""",if($S2238,""Not aligned w/ a specific learning goal."",T2238&amp;"": ""&amp;vlookup(to_text(T2238),'1.Learning-Goals'!$A$3:$B$100,2,FALSE)))"),"")</f>
        <v/>
      </c>
      <c r="Y2238" s="46" t="str">
        <f>IFERROR(__xludf.DUMMYFUNCTION("if(U2238="""","""",if($S2238,""Not aligned w/ a specific learning goal."",U2238&amp;"": ""&amp;vlookup(to_text(U2238),'1.Learning-Goals'!$A$3:$B$100,2,FALSE)))"),"")</f>
        <v/>
      </c>
      <c r="Z2238" s="46" t="str">
        <f>IFERROR(__xludf.DUMMYFUNCTION("if(V2238="""","""",if($S2238,""Not aligned w/ a specific learning goal."",V2238&amp;"": ""&amp;vlookup(to_text(V2238),'1.Learning-Goals'!$A$3:$B$100,2,FALSE)))"),"")</f>
        <v/>
      </c>
      <c r="AA2238" s="46" t="str">
        <f>IFERROR(__xludf.DUMMYFUNCTION("if(W2238="""","""",if($S2238,""Not aligned w/ a specific learning goal."",W2238&amp;"": ""&amp;vlookup(to_text(W2238),'1.Learning-Goals'!$A$3:$B$100,2,FALSE)))"),"")</f>
        <v/>
      </c>
      <c r="AB2238" s="48"/>
      <c r="AC2238" s="48"/>
      <c r="AD2238" s="48"/>
      <c r="AE2238" s="48"/>
      <c r="AF2238" s="48"/>
      <c r="AG2238" s="48"/>
      <c r="AH2238" s="48"/>
      <c r="AI2238" s="48"/>
    </row>
    <row r="2239" ht="15.75" customHeight="1">
      <c r="A2239" s="41"/>
      <c r="B2239" s="42" t="str">
        <f t="shared" si="1"/>
        <v/>
      </c>
      <c r="C2239" s="52"/>
      <c r="D2239" s="53"/>
      <c r="E2239" s="53"/>
      <c r="F2239" s="52"/>
      <c r="G2239" s="53"/>
      <c r="H2239" s="54"/>
      <c r="I2239" s="53"/>
      <c r="J2239" s="53"/>
      <c r="K2239" s="53"/>
      <c r="L2239" s="53"/>
      <c r="M2239" s="53"/>
      <c r="N2239" s="53"/>
      <c r="O2239" s="52"/>
      <c r="P2239" s="52"/>
      <c r="Q2239" s="52"/>
      <c r="R2239" s="46" t="str">
        <f>IFERROR(__xludf.DUMMYFUNCTION("if(isblank($A2239),"""",REGEXREPLACE($A2239,   "",?(\d),?"",  ""$1""&amp;""-""&amp;$H2239))"),"")</f>
        <v/>
      </c>
      <c r="S2239" s="47" t="b">
        <f t="shared" si="2"/>
        <v>0</v>
      </c>
      <c r="T2239" s="47" t="str">
        <f>IFERROR(__xludf.DUMMYFUNCTION("iferror(split(A2239,"","",TRUE,TRUE),"""")"),"")</f>
        <v/>
      </c>
      <c r="U2239" s="47"/>
      <c r="V2239" s="47"/>
      <c r="W2239" s="47"/>
      <c r="X2239" s="46" t="str">
        <f>IFERROR(__xludf.DUMMYFUNCTION("if(T2239="""","""",if($S2239,""Not aligned w/ a specific learning goal."",T2239&amp;"": ""&amp;vlookup(to_text(T2239),'1.Learning-Goals'!$A$3:$B$100,2,FALSE)))"),"")</f>
        <v/>
      </c>
      <c r="Y2239" s="46" t="str">
        <f>IFERROR(__xludf.DUMMYFUNCTION("if(U2239="""","""",if($S2239,""Not aligned w/ a specific learning goal."",U2239&amp;"": ""&amp;vlookup(to_text(U2239),'1.Learning-Goals'!$A$3:$B$100,2,FALSE)))"),"")</f>
        <v/>
      </c>
      <c r="Z2239" s="46" t="str">
        <f>IFERROR(__xludf.DUMMYFUNCTION("if(V2239="""","""",if($S2239,""Not aligned w/ a specific learning goal."",V2239&amp;"": ""&amp;vlookup(to_text(V2239),'1.Learning-Goals'!$A$3:$B$100,2,FALSE)))"),"")</f>
        <v/>
      </c>
      <c r="AA2239" s="46" t="str">
        <f>IFERROR(__xludf.DUMMYFUNCTION("if(W2239="""","""",if($S2239,""Not aligned w/ a specific learning goal."",W2239&amp;"": ""&amp;vlookup(to_text(W2239),'1.Learning-Goals'!$A$3:$B$100,2,FALSE)))"),"")</f>
        <v/>
      </c>
      <c r="AB2239" s="48"/>
      <c r="AC2239" s="48"/>
      <c r="AD2239" s="48"/>
      <c r="AE2239" s="48"/>
      <c r="AF2239" s="48"/>
      <c r="AG2239" s="48"/>
      <c r="AH2239" s="48"/>
      <c r="AI2239" s="48"/>
    </row>
    <row r="2240" ht="15.75" customHeight="1">
      <c r="A2240" s="41"/>
      <c r="B2240" s="42" t="str">
        <f t="shared" si="1"/>
        <v/>
      </c>
      <c r="C2240" s="52"/>
      <c r="D2240" s="53"/>
      <c r="E2240" s="53"/>
      <c r="F2240" s="52"/>
      <c r="G2240" s="53"/>
      <c r="H2240" s="54"/>
      <c r="I2240" s="53"/>
      <c r="J2240" s="53"/>
      <c r="K2240" s="53"/>
      <c r="L2240" s="53"/>
      <c r="M2240" s="53"/>
      <c r="N2240" s="53"/>
      <c r="O2240" s="52"/>
      <c r="P2240" s="52"/>
      <c r="Q2240" s="52"/>
      <c r="R2240" s="46" t="str">
        <f>IFERROR(__xludf.DUMMYFUNCTION("if(isblank($A2240),"""",REGEXREPLACE($A2240,   "",?(\d),?"",  ""$1""&amp;""-""&amp;$H2240))"),"")</f>
        <v/>
      </c>
      <c r="S2240" s="47" t="b">
        <f t="shared" si="2"/>
        <v>0</v>
      </c>
      <c r="T2240" s="47" t="str">
        <f>IFERROR(__xludf.DUMMYFUNCTION("iferror(split(A2240,"","",TRUE,TRUE),"""")"),"")</f>
        <v/>
      </c>
      <c r="U2240" s="47"/>
      <c r="V2240" s="47"/>
      <c r="W2240" s="47"/>
      <c r="X2240" s="46" t="str">
        <f>IFERROR(__xludf.DUMMYFUNCTION("if(T2240="""","""",if($S2240,""Not aligned w/ a specific learning goal."",T2240&amp;"": ""&amp;vlookup(to_text(T2240),'1.Learning-Goals'!$A$3:$B$100,2,FALSE)))"),"")</f>
        <v/>
      </c>
      <c r="Y2240" s="46" t="str">
        <f>IFERROR(__xludf.DUMMYFUNCTION("if(U2240="""","""",if($S2240,""Not aligned w/ a specific learning goal."",U2240&amp;"": ""&amp;vlookup(to_text(U2240),'1.Learning-Goals'!$A$3:$B$100,2,FALSE)))"),"")</f>
        <v/>
      </c>
      <c r="Z2240" s="46" t="str">
        <f>IFERROR(__xludf.DUMMYFUNCTION("if(V2240="""","""",if($S2240,""Not aligned w/ a specific learning goal."",V2240&amp;"": ""&amp;vlookup(to_text(V2240),'1.Learning-Goals'!$A$3:$B$100,2,FALSE)))"),"")</f>
        <v/>
      </c>
      <c r="AA2240" s="46" t="str">
        <f>IFERROR(__xludf.DUMMYFUNCTION("if(W2240="""","""",if($S2240,""Not aligned w/ a specific learning goal."",W2240&amp;"": ""&amp;vlookup(to_text(W2240),'1.Learning-Goals'!$A$3:$B$100,2,FALSE)))"),"")</f>
        <v/>
      </c>
      <c r="AB2240" s="48"/>
      <c r="AC2240" s="48"/>
      <c r="AD2240" s="48"/>
      <c r="AE2240" s="48"/>
      <c r="AF2240" s="48"/>
      <c r="AG2240" s="48"/>
      <c r="AH2240" s="48"/>
      <c r="AI2240" s="48"/>
    </row>
    <row r="2241" ht="15.75" customHeight="1">
      <c r="A2241" s="41"/>
      <c r="B2241" s="42" t="str">
        <f t="shared" si="1"/>
        <v/>
      </c>
      <c r="C2241" s="52"/>
      <c r="D2241" s="53"/>
      <c r="E2241" s="53"/>
      <c r="F2241" s="52"/>
      <c r="G2241" s="53"/>
      <c r="H2241" s="54"/>
      <c r="I2241" s="53"/>
      <c r="J2241" s="53"/>
      <c r="K2241" s="53"/>
      <c r="L2241" s="53"/>
      <c r="M2241" s="53"/>
      <c r="N2241" s="53"/>
      <c r="O2241" s="52"/>
      <c r="P2241" s="52"/>
      <c r="Q2241" s="52"/>
      <c r="R2241" s="46" t="str">
        <f>IFERROR(__xludf.DUMMYFUNCTION("if(isblank($A2241),"""",REGEXREPLACE($A2241,   "",?(\d),?"",  ""$1""&amp;""-""&amp;$H2241))"),"")</f>
        <v/>
      </c>
      <c r="S2241" s="47" t="b">
        <f t="shared" si="2"/>
        <v>0</v>
      </c>
      <c r="T2241" s="47" t="str">
        <f>IFERROR(__xludf.DUMMYFUNCTION("iferror(split(A2241,"","",TRUE,TRUE),"""")"),"")</f>
        <v/>
      </c>
      <c r="U2241" s="47"/>
      <c r="V2241" s="47"/>
      <c r="W2241" s="47"/>
      <c r="X2241" s="46" t="str">
        <f>IFERROR(__xludf.DUMMYFUNCTION("if(T2241="""","""",if($S2241,""Not aligned w/ a specific learning goal."",T2241&amp;"": ""&amp;vlookup(to_text(T2241),'1.Learning-Goals'!$A$3:$B$100,2,FALSE)))"),"")</f>
        <v/>
      </c>
      <c r="Y2241" s="46" t="str">
        <f>IFERROR(__xludf.DUMMYFUNCTION("if(U2241="""","""",if($S2241,""Not aligned w/ a specific learning goal."",U2241&amp;"": ""&amp;vlookup(to_text(U2241),'1.Learning-Goals'!$A$3:$B$100,2,FALSE)))"),"")</f>
        <v/>
      </c>
      <c r="Z2241" s="46" t="str">
        <f>IFERROR(__xludf.DUMMYFUNCTION("if(V2241="""","""",if($S2241,""Not aligned w/ a specific learning goal."",V2241&amp;"": ""&amp;vlookup(to_text(V2241),'1.Learning-Goals'!$A$3:$B$100,2,FALSE)))"),"")</f>
        <v/>
      </c>
      <c r="AA2241" s="46" t="str">
        <f>IFERROR(__xludf.DUMMYFUNCTION("if(W2241="""","""",if($S2241,""Not aligned w/ a specific learning goal."",W2241&amp;"": ""&amp;vlookup(to_text(W2241),'1.Learning-Goals'!$A$3:$B$100,2,FALSE)))"),"")</f>
        <v/>
      </c>
      <c r="AB2241" s="48"/>
      <c r="AC2241" s="48"/>
      <c r="AD2241" s="48"/>
      <c r="AE2241" s="48"/>
      <c r="AF2241" s="48"/>
      <c r="AG2241" s="48"/>
      <c r="AH2241" s="48"/>
      <c r="AI2241" s="48"/>
    </row>
    <row r="2242" ht="15.75" customHeight="1">
      <c r="A2242" s="41"/>
      <c r="B2242" s="42" t="str">
        <f t="shared" si="1"/>
        <v/>
      </c>
      <c r="C2242" s="52"/>
      <c r="D2242" s="53"/>
      <c r="E2242" s="53"/>
      <c r="F2242" s="52"/>
      <c r="G2242" s="53"/>
      <c r="H2242" s="54"/>
      <c r="I2242" s="53"/>
      <c r="J2242" s="53"/>
      <c r="K2242" s="53"/>
      <c r="L2242" s="53"/>
      <c r="M2242" s="53"/>
      <c r="N2242" s="53"/>
      <c r="O2242" s="52"/>
      <c r="P2242" s="52"/>
      <c r="Q2242" s="52"/>
      <c r="R2242" s="46" t="str">
        <f>IFERROR(__xludf.DUMMYFUNCTION("if(isblank($A2242),"""",REGEXREPLACE($A2242,   "",?(\d),?"",  ""$1""&amp;""-""&amp;$H2242))"),"")</f>
        <v/>
      </c>
      <c r="S2242" s="47" t="b">
        <f t="shared" si="2"/>
        <v>0</v>
      </c>
      <c r="T2242" s="47" t="str">
        <f>IFERROR(__xludf.DUMMYFUNCTION("iferror(split(A2242,"","",TRUE,TRUE),"""")"),"")</f>
        <v/>
      </c>
      <c r="U2242" s="47"/>
      <c r="V2242" s="47"/>
      <c r="W2242" s="47"/>
      <c r="X2242" s="46" t="str">
        <f>IFERROR(__xludf.DUMMYFUNCTION("if(T2242="""","""",if($S2242,""Not aligned w/ a specific learning goal."",T2242&amp;"": ""&amp;vlookup(to_text(T2242),'1.Learning-Goals'!$A$3:$B$100,2,FALSE)))"),"")</f>
        <v/>
      </c>
      <c r="Y2242" s="46" t="str">
        <f>IFERROR(__xludf.DUMMYFUNCTION("if(U2242="""","""",if($S2242,""Not aligned w/ a specific learning goal."",U2242&amp;"": ""&amp;vlookup(to_text(U2242),'1.Learning-Goals'!$A$3:$B$100,2,FALSE)))"),"")</f>
        <v/>
      </c>
      <c r="Z2242" s="46" t="str">
        <f>IFERROR(__xludf.DUMMYFUNCTION("if(V2242="""","""",if($S2242,""Not aligned w/ a specific learning goal."",V2242&amp;"": ""&amp;vlookup(to_text(V2242),'1.Learning-Goals'!$A$3:$B$100,2,FALSE)))"),"")</f>
        <v/>
      </c>
      <c r="AA2242" s="46" t="str">
        <f>IFERROR(__xludf.DUMMYFUNCTION("if(W2242="""","""",if($S2242,""Not aligned w/ a specific learning goal."",W2242&amp;"": ""&amp;vlookup(to_text(W2242),'1.Learning-Goals'!$A$3:$B$100,2,FALSE)))"),"")</f>
        <v/>
      </c>
      <c r="AB2242" s="48"/>
      <c r="AC2242" s="48"/>
      <c r="AD2242" s="48"/>
      <c r="AE2242" s="48"/>
      <c r="AF2242" s="48"/>
      <c r="AG2242" s="48"/>
      <c r="AH2242" s="48"/>
      <c r="AI2242" s="48"/>
    </row>
    <row r="2243" ht="15.75" customHeight="1">
      <c r="A2243" s="41"/>
      <c r="B2243" s="42" t="str">
        <f t="shared" si="1"/>
        <v/>
      </c>
      <c r="C2243" s="52"/>
      <c r="D2243" s="53"/>
      <c r="E2243" s="53"/>
      <c r="F2243" s="52"/>
      <c r="G2243" s="53"/>
      <c r="H2243" s="54"/>
      <c r="I2243" s="53"/>
      <c r="J2243" s="53"/>
      <c r="K2243" s="53"/>
      <c r="L2243" s="53"/>
      <c r="M2243" s="53"/>
      <c r="N2243" s="53"/>
      <c r="O2243" s="52"/>
      <c r="P2243" s="52"/>
      <c r="Q2243" s="52"/>
      <c r="R2243" s="46" t="str">
        <f>IFERROR(__xludf.DUMMYFUNCTION("if(isblank($A2243),"""",REGEXREPLACE($A2243,   "",?(\d),?"",  ""$1""&amp;""-""&amp;$H2243))"),"")</f>
        <v/>
      </c>
      <c r="S2243" s="47" t="b">
        <f t="shared" si="2"/>
        <v>0</v>
      </c>
      <c r="T2243" s="47" t="str">
        <f>IFERROR(__xludf.DUMMYFUNCTION("iferror(split(A2243,"","",TRUE,TRUE),"""")"),"")</f>
        <v/>
      </c>
      <c r="U2243" s="47"/>
      <c r="V2243" s="47"/>
      <c r="W2243" s="47"/>
      <c r="X2243" s="46" t="str">
        <f>IFERROR(__xludf.DUMMYFUNCTION("if(T2243="""","""",if($S2243,""Not aligned w/ a specific learning goal."",T2243&amp;"": ""&amp;vlookup(to_text(T2243),'1.Learning-Goals'!$A$3:$B$100,2,FALSE)))"),"")</f>
        <v/>
      </c>
      <c r="Y2243" s="46" t="str">
        <f>IFERROR(__xludf.DUMMYFUNCTION("if(U2243="""","""",if($S2243,""Not aligned w/ a specific learning goal."",U2243&amp;"": ""&amp;vlookup(to_text(U2243),'1.Learning-Goals'!$A$3:$B$100,2,FALSE)))"),"")</f>
        <v/>
      </c>
      <c r="Z2243" s="46" t="str">
        <f>IFERROR(__xludf.DUMMYFUNCTION("if(V2243="""","""",if($S2243,""Not aligned w/ a specific learning goal."",V2243&amp;"": ""&amp;vlookup(to_text(V2243),'1.Learning-Goals'!$A$3:$B$100,2,FALSE)))"),"")</f>
        <v/>
      </c>
      <c r="AA2243" s="46" t="str">
        <f>IFERROR(__xludf.DUMMYFUNCTION("if(W2243="""","""",if($S2243,""Not aligned w/ a specific learning goal."",W2243&amp;"": ""&amp;vlookup(to_text(W2243),'1.Learning-Goals'!$A$3:$B$100,2,FALSE)))"),"")</f>
        <v/>
      </c>
      <c r="AB2243" s="48"/>
      <c r="AC2243" s="48"/>
      <c r="AD2243" s="48"/>
      <c r="AE2243" s="48"/>
      <c r="AF2243" s="48"/>
      <c r="AG2243" s="48"/>
      <c r="AH2243" s="48"/>
      <c r="AI2243" s="48"/>
    </row>
    <row r="2244" ht="15.75" customHeight="1">
      <c r="A2244" s="41"/>
      <c r="B2244" s="42" t="str">
        <f t="shared" si="1"/>
        <v/>
      </c>
      <c r="C2244" s="52"/>
      <c r="D2244" s="53"/>
      <c r="E2244" s="53"/>
      <c r="F2244" s="52"/>
      <c r="G2244" s="53"/>
      <c r="H2244" s="54"/>
      <c r="I2244" s="53"/>
      <c r="J2244" s="53"/>
      <c r="K2244" s="53"/>
      <c r="L2244" s="53"/>
      <c r="M2244" s="53"/>
      <c r="N2244" s="53"/>
      <c r="O2244" s="52"/>
      <c r="P2244" s="52"/>
      <c r="Q2244" s="52"/>
      <c r="R2244" s="46" t="str">
        <f>IFERROR(__xludf.DUMMYFUNCTION("if(isblank($A2244),"""",REGEXREPLACE($A2244,   "",?(\d),?"",  ""$1""&amp;""-""&amp;$H2244))"),"")</f>
        <v/>
      </c>
      <c r="S2244" s="47" t="b">
        <f t="shared" si="2"/>
        <v>0</v>
      </c>
      <c r="T2244" s="47" t="str">
        <f>IFERROR(__xludf.DUMMYFUNCTION("iferror(split(A2244,"","",TRUE,TRUE),"""")"),"")</f>
        <v/>
      </c>
      <c r="U2244" s="47"/>
      <c r="V2244" s="47"/>
      <c r="W2244" s="47"/>
      <c r="X2244" s="46" t="str">
        <f>IFERROR(__xludf.DUMMYFUNCTION("if(T2244="""","""",if($S2244,""Not aligned w/ a specific learning goal."",T2244&amp;"": ""&amp;vlookup(to_text(T2244),'1.Learning-Goals'!$A$3:$B$100,2,FALSE)))"),"")</f>
        <v/>
      </c>
      <c r="Y2244" s="46" t="str">
        <f>IFERROR(__xludf.DUMMYFUNCTION("if(U2244="""","""",if($S2244,""Not aligned w/ a specific learning goal."",U2244&amp;"": ""&amp;vlookup(to_text(U2244),'1.Learning-Goals'!$A$3:$B$100,2,FALSE)))"),"")</f>
        <v/>
      </c>
      <c r="Z2244" s="46" t="str">
        <f>IFERROR(__xludf.DUMMYFUNCTION("if(V2244="""","""",if($S2244,""Not aligned w/ a specific learning goal."",V2244&amp;"": ""&amp;vlookup(to_text(V2244),'1.Learning-Goals'!$A$3:$B$100,2,FALSE)))"),"")</f>
        <v/>
      </c>
      <c r="AA2244" s="46" t="str">
        <f>IFERROR(__xludf.DUMMYFUNCTION("if(W2244="""","""",if($S2244,""Not aligned w/ a specific learning goal."",W2244&amp;"": ""&amp;vlookup(to_text(W2244),'1.Learning-Goals'!$A$3:$B$100,2,FALSE)))"),"")</f>
        <v/>
      </c>
      <c r="AB2244" s="48"/>
      <c r="AC2244" s="48"/>
      <c r="AD2244" s="48"/>
      <c r="AE2244" s="48"/>
      <c r="AF2244" s="48"/>
      <c r="AG2244" s="48"/>
      <c r="AH2244" s="48"/>
      <c r="AI2244" s="48"/>
    </row>
    <row r="2245" ht="15.75" customHeight="1">
      <c r="A2245" s="41"/>
      <c r="B2245" s="42" t="str">
        <f t="shared" si="1"/>
        <v/>
      </c>
      <c r="C2245" s="52"/>
      <c r="D2245" s="53"/>
      <c r="E2245" s="53"/>
      <c r="F2245" s="52"/>
      <c r="G2245" s="53"/>
      <c r="H2245" s="54"/>
      <c r="I2245" s="53"/>
      <c r="J2245" s="53"/>
      <c r="K2245" s="53"/>
      <c r="L2245" s="53"/>
      <c r="M2245" s="53"/>
      <c r="N2245" s="53"/>
      <c r="O2245" s="52"/>
      <c r="P2245" s="52"/>
      <c r="Q2245" s="52"/>
      <c r="R2245" s="46" t="str">
        <f>IFERROR(__xludf.DUMMYFUNCTION("if(isblank($A2245),"""",REGEXREPLACE($A2245,   "",?(\d),?"",  ""$1""&amp;""-""&amp;$H2245))"),"")</f>
        <v/>
      </c>
      <c r="S2245" s="47" t="b">
        <f t="shared" si="2"/>
        <v>0</v>
      </c>
      <c r="T2245" s="47" t="str">
        <f>IFERROR(__xludf.DUMMYFUNCTION("iferror(split(A2245,"","",TRUE,TRUE),"""")"),"")</f>
        <v/>
      </c>
      <c r="U2245" s="47"/>
      <c r="V2245" s="47"/>
      <c r="W2245" s="47"/>
      <c r="X2245" s="46" t="str">
        <f>IFERROR(__xludf.DUMMYFUNCTION("if(T2245="""","""",if($S2245,""Not aligned w/ a specific learning goal."",T2245&amp;"": ""&amp;vlookup(to_text(T2245),'1.Learning-Goals'!$A$3:$B$100,2,FALSE)))"),"")</f>
        <v/>
      </c>
      <c r="Y2245" s="46" t="str">
        <f>IFERROR(__xludf.DUMMYFUNCTION("if(U2245="""","""",if($S2245,""Not aligned w/ a specific learning goal."",U2245&amp;"": ""&amp;vlookup(to_text(U2245),'1.Learning-Goals'!$A$3:$B$100,2,FALSE)))"),"")</f>
        <v/>
      </c>
      <c r="Z2245" s="46" t="str">
        <f>IFERROR(__xludf.DUMMYFUNCTION("if(V2245="""","""",if($S2245,""Not aligned w/ a specific learning goal."",V2245&amp;"": ""&amp;vlookup(to_text(V2245),'1.Learning-Goals'!$A$3:$B$100,2,FALSE)))"),"")</f>
        <v/>
      </c>
      <c r="AA2245" s="46" t="str">
        <f>IFERROR(__xludf.DUMMYFUNCTION("if(W2245="""","""",if($S2245,""Not aligned w/ a specific learning goal."",W2245&amp;"": ""&amp;vlookup(to_text(W2245),'1.Learning-Goals'!$A$3:$B$100,2,FALSE)))"),"")</f>
        <v/>
      </c>
      <c r="AB2245" s="48"/>
      <c r="AC2245" s="48"/>
      <c r="AD2245" s="48"/>
      <c r="AE2245" s="48"/>
      <c r="AF2245" s="48"/>
      <c r="AG2245" s="48"/>
      <c r="AH2245" s="48"/>
      <c r="AI2245" s="48"/>
    </row>
    <row r="2246" ht="15.75" customHeight="1">
      <c r="A2246" s="41"/>
      <c r="B2246" s="42" t="str">
        <f t="shared" si="1"/>
        <v/>
      </c>
      <c r="C2246" s="52"/>
      <c r="D2246" s="53"/>
      <c r="E2246" s="53"/>
      <c r="F2246" s="52"/>
      <c r="G2246" s="53"/>
      <c r="H2246" s="54"/>
      <c r="I2246" s="53"/>
      <c r="J2246" s="53"/>
      <c r="K2246" s="53"/>
      <c r="L2246" s="53"/>
      <c r="M2246" s="53"/>
      <c r="N2246" s="53"/>
      <c r="O2246" s="52"/>
      <c r="P2246" s="52"/>
      <c r="Q2246" s="52"/>
      <c r="R2246" s="46" t="str">
        <f>IFERROR(__xludf.DUMMYFUNCTION("if(isblank($A2246),"""",REGEXREPLACE($A2246,   "",?(\d),?"",  ""$1""&amp;""-""&amp;$H2246))"),"")</f>
        <v/>
      </c>
      <c r="S2246" s="47" t="b">
        <f t="shared" si="2"/>
        <v>0</v>
      </c>
      <c r="T2246" s="47" t="str">
        <f>IFERROR(__xludf.DUMMYFUNCTION("iferror(split(A2246,"","",TRUE,TRUE),"""")"),"")</f>
        <v/>
      </c>
      <c r="U2246" s="47"/>
      <c r="V2246" s="47"/>
      <c r="W2246" s="47"/>
      <c r="X2246" s="46" t="str">
        <f>IFERROR(__xludf.DUMMYFUNCTION("if(T2246="""","""",if($S2246,""Not aligned w/ a specific learning goal."",T2246&amp;"": ""&amp;vlookup(to_text(T2246),'1.Learning-Goals'!$A$3:$B$100,2,FALSE)))"),"")</f>
        <v/>
      </c>
      <c r="Y2246" s="46" t="str">
        <f>IFERROR(__xludf.DUMMYFUNCTION("if(U2246="""","""",if($S2246,""Not aligned w/ a specific learning goal."",U2246&amp;"": ""&amp;vlookup(to_text(U2246),'1.Learning-Goals'!$A$3:$B$100,2,FALSE)))"),"")</f>
        <v/>
      </c>
      <c r="Z2246" s="46" t="str">
        <f>IFERROR(__xludf.DUMMYFUNCTION("if(V2246="""","""",if($S2246,""Not aligned w/ a specific learning goal."",V2246&amp;"": ""&amp;vlookup(to_text(V2246),'1.Learning-Goals'!$A$3:$B$100,2,FALSE)))"),"")</f>
        <v/>
      </c>
      <c r="AA2246" s="46" t="str">
        <f>IFERROR(__xludf.DUMMYFUNCTION("if(W2246="""","""",if($S2246,""Not aligned w/ a specific learning goal."",W2246&amp;"": ""&amp;vlookup(to_text(W2246),'1.Learning-Goals'!$A$3:$B$100,2,FALSE)))"),"")</f>
        <v/>
      </c>
      <c r="AB2246" s="48"/>
      <c r="AC2246" s="48"/>
      <c r="AD2246" s="48"/>
      <c r="AE2246" s="48"/>
      <c r="AF2246" s="48"/>
      <c r="AG2246" s="48"/>
      <c r="AH2246" s="48"/>
      <c r="AI2246" s="48"/>
    </row>
    <row r="2247" ht="15.75" customHeight="1">
      <c r="A2247" s="41"/>
      <c r="B2247" s="42" t="str">
        <f t="shared" si="1"/>
        <v/>
      </c>
      <c r="C2247" s="52"/>
      <c r="D2247" s="53"/>
      <c r="E2247" s="53"/>
      <c r="F2247" s="52"/>
      <c r="G2247" s="53"/>
      <c r="H2247" s="54"/>
      <c r="I2247" s="53"/>
      <c r="J2247" s="53"/>
      <c r="K2247" s="53"/>
      <c r="L2247" s="53"/>
      <c r="M2247" s="53"/>
      <c r="N2247" s="53"/>
      <c r="O2247" s="52"/>
      <c r="P2247" s="52"/>
      <c r="Q2247" s="52"/>
      <c r="R2247" s="46" t="str">
        <f>IFERROR(__xludf.DUMMYFUNCTION("if(isblank($A2247),"""",REGEXREPLACE($A2247,   "",?(\d),?"",  ""$1""&amp;""-""&amp;$H2247))"),"")</f>
        <v/>
      </c>
      <c r="S2247" s="47" t="b">
        <f t="shared" si="2"/>
        <v>0</v>
      </c>
      <c r="T2247" s="47" t="str">
        <f>IFERROR(__xludf.DUMMYFUNCTION("iferror(split(A2247,"","",TRUE,TRUE),"""")"),"")</f>
        <v/>
      </c>
      <c r="U2247" s="47"/>
      <c r="V2247" s="47"/>
      <c r="W2247" s="47"/>
      <c r="X2247" s="46" t="str">
        <f>IFERROR(__xludf.DUMMYFUNCTION("if(T2247="""","""",if($S2247,""Not aligned w/ a specific learning goal."",T2247&amp;"": ""&amp;vlookup(to_text(T2247),'1.Learning-Goals'!$A$3:$B$100,2,FALSE)))"),"")</f>
        <v/>
      </c>
      <c r="Y2247" s="46" t="str">
        <f>IFERROR(__xludf.DUMMYFUNCTION("if(U2247="""","""",if($S2247,""Not aligned w/ a specific learning goal."",U2247&amp;"": ""&amp;vlookup(to_text(U2247),'1.Learning-Goals'!$A$3:$B$100,2,FALSE)))"),"")</f>
        <v/>
      </c>
      <c r="Z2247" s="46" t="str">
        <f>IFERROR(__xludf.DUMMYFUNCTION("if(V2247="""","""",if($S2247,""Not aligned w/ a specific learning goal."",V2247&amp;"": ""&amp;vlookup(to_text(V2247),'1.Learning-Goals'!$A$3:$B$100,2,FALSE)))"),"")</f>
        <v/>
      </c>
      <c r="AA2247" s="46" t="str">
        <f>IFERROR(__xludf.DUMMYFUNCTION("if(W2247="""","""",if($S2247,""Not aligned w/ a specific learning goal."",W2247&amp;"": ""&amp;vlookup(to_text(W2247),'1.Learning-Goals'!$A$3:$B$100,2,FALSE)))"),"")</f>
        <v/>
      </c>
      <c r="AB2247" s="48"/>
      <c r="AC2247" s="48"/>
      <c r="AD2247" s="48"/>
      <c r="AE2247" s="48"/>
      <c r="AF2247" s="48"/>
      <c r="AG2247" s="48"/>
      <c r="AH2247" s="48"/>
      <c r="AI2247" s="48"/>
    </row>
    <row r="2248" ht="15.75" customHeight="1">
      <c r="A2248" s="41"/>
      <c r="B2248" s="42" t="str">
        <f t="shared" si="1"/>
        <v/>
      </c>
      <c r="C2248" s="52"/>
      <c r="D2248" s="53"/>
      <c r="E2248" s="53"/>
      <c r="F2248" s="52"/>
      <c r="G2248" s="53"/>
      <c r="H2248" s="54"/>
      <c r="I2248" s="53"/>
      <c r="J2248" s="53"/>
      <c r="K2248" s="53"/>
      <c r="L2248" s="53"/>
      <c r="M2248" s="53"/>
      <c r="N2248" s="53"/>
      <c r="O2248" s="52"/>
      <c r="P2248" s="52"/>
      <c r="Q2248" s="52"/>
      <c r="R2248" s="46" t="str">
        <f>IFERROR(__xludf.DUMMYFUNCTION("if(isblank($A2248),"""",REGEXREPLACE($A2248,   "",?(\d),?"",  ""$1""&amp;""-""&amp;$H2248))"),"")</f>
        <v/>
      </c>
      <c r="S2248" s="47" t="b">
        <f t="shared" si="2"/>
        <v>0</v>
      </c>
      <c r="T2248" s="47" t="str">
        <f>IFERROR(__xludf.DUMMYFUNCTION("iferror(split(A2248,"","",TRUE,TRUE),"""")"),"")</f>
        <v/>
      </c>
      <c r="U2248" s="47"/>
      <c r="V2248" s="47"/>
      <c r="W2248" s="47"/>
      <c r="X2248" s="46" t="str">
        <f>IFERROR(__xludf.DUMMYFUNCTION("if(T2248="""","""",if($S2248,""Not aligned w/ a specific learning goal."",T2248&amp;"": ""&amp;vlookup(to_text(T2248),'1.Learning-Goals'!$A$3:$B$100,2,FALSE)))"),"")</f>
        <v/>
      </c>
      <c r="Y2248" s="46" t="str">
        <f>IFERROR(__xludf.DUMMYFUNCTION("if(U2248="""","""",if($S2248,""Not aligned w/ a specific learning goal."",U2248&amp;"": ""&amp;vlookup(to_text(U2248),'1.Learning-Goals'!$A$3:$B$100,2,FALSE)))"),"")</f>
        <v/>
      </c>
      <c r="Z2248" s="46" t="str">
        <f>IFERROR(__xludf.DUMMYFUNCTION("if(V2248="""","""",if($S2248,""Not aligned w/ a specific learning goal."",V2248&amp;"": ""&amp;vlookup(to_text(V2248),'1.Learning-Goals'!$A$3:$B$100,2,FALSE)))"),"")</f>
        <v/>
      </c>
      <c r="AA2248" s="46" t="str">
        <f>IFERROR(__xludf.DUMMYFUNCTION("if(W2248="""","""",if($S2248,""Not aligned w/ a specific learning goal."",W2248&amp;"": ""&amp;vlookup(to_text(W2248),'1.Learning-Goals'!$A$3:$B$100,2,FALSE)))"),"")</f>
        <v/>
      </c>
      <c r="AB2248" s="48"/>
      <c r="AC2248" s="48"/>
      <c r="AD2248" s="48"/>
      <c r="AE2248" s="48"/>
      <c r="AF2248" s="48"/>
      <c r="AG2248" s="48"/>
      <c r="AH2248" s="48"/>
      <c r="AI2248" s="48"/>
    </row>
    <row r="2249" ht="15.75" customHeight="1">
      <c r="A2249" s="41"/>
      <c r="B2249" s="42" t="str">
        <f t="shared" si="1"/>
        <v/>
      </c>
      <c r="C2249" s="52"/>
      <c r="D2249" s="53"/>
      <c r="E2249" s="53"/>
      <c r="F2249" s="52"/>
      <c r="G2249" s="53"/>
      <c r="H2249" s="54"/>
      <c r="I2249" s="53"/>
      <c r="J2249" s="53"/>
      <c r="K2249" s="53"/>
      <c r="L2249" s="53"/>
      <c r="M2249" s="53"/>
      <c r="N2249" s="53"/>
      <c r="O2249" s="52"/>
      <c r="P2249" s="52"/>
      <c r="Q2249" s="52"/>
      <c r="R2249" s="46" t="str">
        <f>IFERROR(__xludf.DUMMYFUNCTION("if(isblank($A2249),"""",REGEXREPLACE($A2249,   "",?(\d),?"",  ""$1""&amp;""-""&amp;$H2249))"),"")</f>
        <v/>
      </c>
      <c r="S2249" s="47" t="b">
        <f t="shared" si="2"/>
        <v>0</v>
      </c>
      <c r="T2249" s="47" t="str">
        <f>IFERROR(__xludf.DUMMYFUNCTION("iferror(split(A2249,"","",TRUE,TRUE),"""")"),"")</f>
        <v/>
      </c>
      <c r="U2249" s="47"/>
      <c r="V2249" s="47"/>
      <c r="W2249" s="47"/>
      <c r="X2249" s="46" t="str">
        <f>IFERROR(__xludf.DUMMYFUNCTION("if(T2249="""","""",if($S2249,""Not aligned w/ a specific learning goal."",T2249&amp;"": ""&amp;vlookup(to_text(T2249),'1.Learning-Goals'!$A$3:$B$100,2,FALSE)))"),"")</f>
        <v/>
      </c>
      <c r="Y2249" s="46" t="str">
        <f>IFERROR(__xludf.DUMMYFUNCTION("if(U2249="""","""",if($S2249,""Not aligned w/ a specific learning goal."",U2249&amp;"": ""&amp;vlookup(to_text(U2249),'1.Learning-Goals'!$A$3:$B$100,2,FALSE)))"),"")</f>
        <v/>
      </c>
      <c r="Z2249" s="46" t="str">
        <f>IFERROR(__xludf.DUMMYFUNCTION("if(V2249="""","""",if($S2249,""Not aligned w/ a specific learning goal."",V2249&amp;"": ""&amp;vlookup(to_text(V2249),'1.Learning-Goals'!$A$3:$B$100,2,FALSE)))"),"")</f>
        <v/>
      </c>
      <c r="AA2249" s="46" t="str">
        <f>IFERROR(__xludf.DUMMYFUNCTION("if(W2249="""","""",if($S2249,""Not aligned w/ a specific learning goal."",W2249&amp;"": ""&amp;vlookup(to_text(W2249),'1.Learning-Goals'!$A$3:$B$100,2,FALSE)))"),"")</f>
        <v/>
      </c>
      <c r="AB2249" s="48"/>
      <c r="AC2249" s="48"/>
      <c r="AD2249" s="48"/>
      <c r="AE2249" s="48"/>
      <c r="AF2249" s="48"/>
      <c r="AG2249" s="48"/>
      <c r="AH2249" s="48"/>
      <c r="AI2249" s="48"/>
    </row>
    <row r="2250" ht="15.75" customHeight="1">
      <c r="A2250" s="41"/>
      <c r="B2250" s="42" t="str">
        <f t="shared" si="1"/>
        <v/>
      </c>
      <c r="C2250" s="52"/>
      <c r="D2250" s="53"/>
      <c r="E2250" s="53"/>
      <c r="F2250" s="52"/>
      <c r="G2250" s="53"/>
      <c r="H2250" s="54"/>
      <c r="I2250" s="53"/>
      <c r="J2250" s="53"/>
      <c r="K2250" s="53"/>
      <c r="L2250" s="53"/>
      <c r="M2250" s="53"/>
      <c r="N2250" s="53"/>
      <c r="O2250" s="52"/>
      <c r="P2250" s="52"/>
      <c r="Q2250" s="52"/>
      <c r="R2250" s="46" t="str">
        <f>IFERROR(__xludf.DUMMYFUNCTION("if(isblank($A2250),"""",REGEXREPLACE($A2250,   "",?(\d),?"",  ""$1""&amp;""-""&amp;$H2250))"),"")</f>
        <v/>
      </c>
      <c r="S2250" s="47" t="b">
        <f t="shared" si="2"/>
        <v>0</v>
      </c>
      <c r="T2250" s="47" t="str">
        <f>IFERROR(__xludf.DUMMYFUNCTION("iferror(split(A2250,"","",TRUE,TRUE),"""")"),"")</f>
        <v/>
      </c>
      <c r="U2250" s="47"/>
      <c r="V2250" s="47"/>
      <c r="W2250" s="47"/>
      <c r="X2250" s="46" t="str">
        <f>IFERROR(__xludf.DUMMYFUNCTION("if(T2250="""","""",if($S2250,""Not aligned w/ a specific learning goal."",T2250&amp;"": ""&amp;vlookup(to_text(T2250),'1.Learning-Goals'!$A$3:$B$100,2,FALSE)))"),"")</f>
        <v/>
      </c>
      <c r="Y2250" s="46" t="str">
        <f>IFERROR(__xludf.DUMMYFUNCTION("if(U2250="""","""",if($S2250,""Not aligned w/ a specific learning goal."",U2250&amp;"": ""&amp;vlookup(to_text(U2250),'1.Learning-Goals'!$A$3:$B$100,2,FALSE)))"),"")</f>
        <v/>
      </c>
      <c r="Z2250" s="46" t="str">
        <f>IFERROR(__xludf.DUMMYFUNCTION("if(V2250="""","""",if($S2250,""Not aligned w/ a specific learning goal."",V2250&amp;"": ""&amp;vlookup(to_text(V2250),'1.Learning-Goals'!$A$3:$B$100,2,FALSE)))"),"")</f>
        <v/>
      </c>
      <c r="AA2250" s="46" t="str">
        <f>IFERROR(__xludf.DUMMYFUNCTION("if(W2250="""","""",if($S2250,""Not aligned w/ a specific learning goal."",W2250&amp;"": ""&amp;vlookup(to_text(W2250),'1.Learning-Goals'!$A$3:$B$100,2,FALSE)))"),"")</f>
        <v/>
      </c>
      <c r="AB2250" s="48"/>
      <c r="AC2250" s="48"/>
      <c r="AD2250" s="48"/>
      <c r="AE2250" s="48"/>
      <c r="AF2250" s="48"/>
      <c r="AG2250" s="48"/>
      <c r="AH2250" s="48"/>
      <c r="AI2250" s="48"/>
    </row>
    <row r="2251" ht="15.75" customHeight="1">
      <c r="A2251" s="41"/>
      <c r="B2251" s="42" t="str">
        <f t="shared" si="1"/>
        <v/>
      </c>
      <c r="C2251" s="52"/>
      <c r="D2251" s="53"/>
      <c r="E2251" s="53"/>
      <c r="F2251" s="52"/>
      <c r="G2251" s="53"/>
      <c r="H2251" s="54"/>
      <c r="I2251" s="53"/>
      <c r="J2251" s="53"/>
      <c r="K2251" s="53"/>
      <c r="L2251" s="53"/>
      <c r="M2251" s="53"/>
      <c r="N2251" s="53"/>
      <c r="O2251" s="52"/>
      <c r="P2251" s="52"/>
      <c r="Q2251" s="52"/>
      <c r="R2251" s="46" t="str">
        <f>IFERROR(__xludf.DUMMYFUNCTION("if(isblank($A2251),"""",REGEXREPLACE($A2251,   "",?(\d),?"",  ""$1""&amp;""-""&amp;$H2251))"),"")</f>
        <v/>
      </c>
      <c r="S2251" s="47" t="b">
        <f t="shared" si="2"/>
        <v>0</v>
      </c>
      <c r="T2251" s="47" t="str">
        <f>IFERROR(__xludf.DUMMYFUNCTION("iferror(split(A2251,"","",TRUE,TRUE),"""")"),"")</f>
        <v/>
      </c>
      <c r="U2251" s="47"/>
      <c r="V2251" s="47"/>
      <c r="W2251" s="47"/>
      <c r="X2251" s="46" t="str">
        <f>IFERROR(__xludf.DUMMYFUNCTION("if(T2251="""","""",if($S2251,""Not aligned w/ a specific learning goal."",T2251&amp;"": ""&amp;vlookup(to_text(T2251),'1.Learning-Goals'!$A$3:$B$100,2,FALSE)))"),"")</f>
        <v/>
      </c>
      <c r="Y2251" s="46" t="str">
        <f>IFERROR(__xludf.DUMMYFUNCTION("if(U2251="""","""",if($S2251,""Not aligned w/ a specific learning goal."",U2251&amp;"": ""&amp;vlookup(to_text(U2251),'1.Learning-Goals'!$A$3:$B$100,2,FALSE)))"),"")</f>
        <v/>
      </c>
      <c r="Z2251" s="46" t="str">
        <f>IFERROR(__xludf.DUMMYFUNCTION("if(V2251="""","""",if($S2251,""Not aligned w/ a specific learning goal."",V2251&amp;"": ""&amp;vlookup(to_text(V2251),'1.Learning-Goals'!$A$3:$B$100,2,FALSE)))"),"")</f>
        <v/>
      </c>
      <c r="AA2251" s="46" t="str">
        <f>IFERROR(__xludf.DUMMYFUNCTION("if(W2251="""","""",if($S2251,""Not aligned w/ a specific learning goal."",W2251&amp;"": ""&amp;vlookup(to_text(W2251),'1.Learning-Goals'!$A$3:$B$100,2,FALSE)))"),"")</f>
        <v/>
      </c>
      <c r="AB2251" s="48"/>
      <c r="AC2251" s="48"/>
      <c r="AD2251" s="48"/>
      <c r="AE2251" s="48"/>
      <c r="AF2251" s="48"/>
      <c r="AG2251" s="48"/>
      <c r="AH2251" s="48"/>
      <c r="AI2251" s="48"/>
    </row>
    <row r="2252" ht="15.75" customHeight="1">
      <c r="A2252" s="41"/>
      <c r="B2252" s="42" t="str">
        <f t="shared" si="1"/>
        <v/>
      </c>
      <c r="C2252" s="52"/>
      <c r="D2252" s="53"/>
      <c r="E2252" s="53"/>
      <c r="F2252" s="52"/>
      <c r="G2252" s="53"/>
      <c r="H2252" s="54"/>
      <c r="I2252" s="53"/>
      <c r="J2252" s="53"/>
      <c r="K2252" s="53"/>
      <c r="L2252" s="53"/>
      <c r="M2252" s="53"/>
      <c r="N2252" s="53"/>
      <c r="O2252" s="52"/>
      <c r="P2252" s="52"/>
      <c r="Q2252" s="52"/>
      <c r="R2252" s="46" t="str">
        <f>IFERROR(__xludf.DUMMYFUNCTION("if(isblank($A2252),"""",REGEXREPLACE($A2252,   "",?(\d),?"",  ""$1""&amp;""-""&amp;$H2252))"),"")</f>
        <v/>
      </c>
      <c r="S2252" s="47" t="b">
        <f t="shared" si="2"/>
        <v>0</v>
      </c>
      <c r="T2252" s="47" t="str">
        <f>IFERROR(__xludf.DUMMYFUNCTION("iferror(split(A2252,"","",TRUE,TRUE),"""")"),"")</f>
        <v/>
      </c>
      <c r="U2252" s="47"/>
      <c r="V2252" s="47"/>
      <c r="W2252" s="47"/>
      <c r="X2252" s="46" t="str">
        <f>IFERROR(__xludf.DUMMYFUNCTION("if(T2252="""","""",if($S2252,""Not aligned w/ a specific learning goal."",T2252&amp;"": ""&amp;vlookup(to_text(T2252),'1.Learning-Goals'!$A$3:$B$100,2,FALSE)))"),"")</f>
        <v/>
      </c>
      <c r="Y2252" s="46" t="str">
        <f>IFERROR(__xludf.DUMMYFUNCTION("if(U2252="""","""",if($S2252,""Not aligned w/ a specific learning goal."",U2252&amp;"": ""&amp;vlookup(to_text(U2252),'1.Learning-Goals'!$A$3:$B$100,2,FALSE)))"),"")</f>
        <v/>
      </c>
      <c r="Z2252" s="46" t="str">
        <f>IFERROR(__xludf.DUMMYFUNCTION("if(V2252="""","""",if($S2252,""Not aligned w/ a specific learning goal."",V2252&amp;"": ""&amp;vlookup(to_text(V2252),'1.Learning-Goals'!$A$3:$B$100,2,FALSE)))"),"")</f>
        <v/>
      </c>
      <c r="AA2252" s="46" t="str">
        <f>IFERROR(__xludf.DUMMYFUNCTION("if(W2252="""","""",if($S2252,""Not aligned w/ a specific learning goal."",W2252&amp;"": ""&amp;vlookup(to_text(W2252),'1.Learning-Goals'!$A$3:$B$100,2,FALSE)))"),"")</f>
        <v/>
      </c>
      <c r="AB2252" s="48"/>
      <c r="AC2252" s="48"/>
      <c r="AD2252" s="48"/>
      <c r="AE2252" s="48"/>
      <c r="AF2252" s="48"/>
      <c r="AG2252" s="48"/>
      <c r="AH2252" s="48"/>
      <c r="AI2252" s="48"/>
    </row>
    <row r="2253" ht="15.75" customHeight="1">
      <c r="A2253" s="41"/>
      <c r="B2253" s="42" t="str">
        <f t="shared" si="1"/>
        <v/>
      </c>
      <c r="C2253" s="52"/>
      <c r="D2253" s="53"/>
      <c r="E2253" s="53"/>
      <c r="F2253" s="52"/>
      <c r="G2253" s="53"/>
      <c r="H2253" s="54"/>
      <c r="I2253" s="53"/>
      <c r="J2253" s="53"/>
      <c r="K2253" s="53"/>
      <c r="L2253" s="53"/>
      <c r="M2253" s="53"/>
      <c r="N2253" s="53"/>
      <c r="O2253" s="52"/>
      <c r="P2253" s="52"/>
      <c r="Q2253" s="52"/>
      <c r="R2253" s="46" t="str">
        <f>IFERROR(__xludf.DUMMYFUNCTION("if(isblank($A2253),"""",REGEXREPLACE($A2253,   "",?(\d),?"",  ""$1""&amp;""-""&amp;$H2253))"),"")</f>
        <v/>
      </c>
      <c r="S2253" s="47" t="b">
        <f t="shared" si="2"/>
        <v>0</v>
      </c>
      <c r="T2253" s="47" t="str">
        <f>IFERROR(__xludf.DUMMYFUNCTION("iferror(split(A2253,"","",TRUE,TRUE),"""")"),"")</f>
        <v/>
      </c>
      <c r="U2253" s="47"/>
      <c r="V2253" s="47"/>
      <c r="W2253" s="47"/>
      <c r="X2253" s="46" t="str">
        <f>IFERROR(__xludf.DUMMYFUNCTION("if(T2253="""","""",if($S2253,""Not aligned w/ a specific learning goal."",T2253&amp;"": ""&amp;vlookup(to_text(T2253),'1.Learning-Goals'!$A$3:$B$100,2,FALSE)))"),"")</f>
        <v/>
      </c>
      <c r="Y2253" s="46" t="str">
        <f>IFERROR(__xludf.DUMMYFUNCTION("if(U2253="""","""",if($S2253,""Not aligned w/ a specific learning goal."",U2253&amp;"": ""&amp;vlookup(to_text(U2253),'1.Learning-Goals'!$A$3:$B$100,2,FALSE)))"),"")</f>
        <v/>
      </c>
      <c r="Z2253" s="46" t="str">
        <f>IFERROR(__xludf.DUMMYFUNCTION("if(V2253="""","""",if($S2253,""Not aligned w/ a specific learning goal."",V2253&amp;"": ""&amp;vlookup(to_text(V2253),'1.Learning-Goals'!$A$3:$B$100,2,FALSE)))"),"")</f>
        <v/>
      </c>
      <c r="AA2253" s="46" t="str">
        <f>IFERROR(__xludf.DUMMYFUNCTION("if(W2253="""","""",if($S2253,""Not aligned w/ a specific learning goal."",W2253&amp;"": ""&amp;vlookup(to_text(W2253),'1.Learning-Goals'!$A$3:$B$100,2,FALSE)))"),"")</f>
        <v/>
      </c>
      <c r="AB2253" s="48"/>
      <c r="AC2253" s="48"/>
      <c r="AD2253" s="48"/>
      <c r="AE2253" s="48"/>
      <c r="AF2253" s="48"/>
      <c r="AG2253" s="48"/>
      <c r="AH2253" s="48"/>
      <c r="AI2253" s="48"/>
    </row>
    <row r="2254" ht="15.75" customHeight="1">
      <c r="A2254" s="41"/>
      <c r="B2254" s="42" t="str">
        <f t="shared" si="1"/>
        <v/>
      </c>
      <c r="C2254" s="52"/>
      <c r="D2254" s="53"/>
      <c r="E2254" s="53"/>
      <c r="F2254" s="52"/>
      <c r="G2254" s="53"/>
      <c r="H2254" s="54"/>
      <c r="I2254" s="53"/>
      <c r="J2254" s="53"/>
      <c r="K2254" s="53"/>
      <c r="L2254" s="53"/>
      <c r="M2254" s="53"/>
      <c r="N2254" s="53"/>
      <c r="O2254" s="52"/>
      <c r="P2254" s="52"/>
      <c r="Q2254" s="52"/>
      <c r="R2254" s="46" t="str">
        <f>IFERROR(__xludf.DUMMYFUNCTION("if(isblank($A2254),"""",REGEXREPLACE($A2254,   "",?(\d),?"",  ""$1""&amp;""-""&amp;$H2254))"),"")</f>
        <v/>
      </c>
      <c r="S2254" s="47" t="b">
        <f t="shared" si="2"/>
        <v>0</v>
      </c>
      <c r="T2254" s="47" t="str">
        <f>IFERROR(__xludf.DUMMYFUNCTION("iferror(split(A2254,"","",TRUE,TRUE),"""")"),"")</f>
        <v/>
      </c>
      <c r="U2254" s="47"/>
      <c r="V2254" s="47"/>
      <c r="W2254" s="47"/>
      <c r="X2254" s="46" t="str">
        <f>IFERROR(__xludf.DUMMYFUNCTION("if(T2254="""","""",if($S2254,""Not aligned w/ a specific learning goal."",T2254&amp;"": ""&amp;vlookup(to_text(T2254),'1.Learning-Goals'!$A$3:$B$100,2,FALSE)))"),"")</f>
        <v/>
      </c>
      <c r="Y2254" s="46" t="str">
        <f>IFERROR(__xludf.DUMMYFUNCTION("if(U2254="""","""",if($S2254,""Not aligned w/ a specific learning goal."",U2254&amp;"": ""&amp;vlookup(to_text(U2254),'1.Learning-Goals'!$A$3:$B$100,2,FALSE)))"),"")</f>
        <v/>
      </c>
      <c r="Z2254" s="46" t="str">
        <f>IFERROR(__xludf.DUMMYFUNCTION("if(V2254="""","""",if($S2254,""Not aligned w/ a specific learning goal."",V2254&amp;"": ""&amp;vlookup(to_text(V2254),'1.Learning-Goals'!$A$3:$B$100,2,FALSE)))"),"")</f>
        <v/>
      </c>
      <c r="AA2254" s="46" t="str">
        <f>IFERROR(__xludf.DUMMYFUNCTION("if(W2254="""","""",if($S2254,""Not aligned w/ a specific learning goal."",W2254&amp;"": ""&amp;vlookup(to_text(W2254),'1.Learning-Goals'!$A$3:$B$100,2,FALSE)))"),"")</f>
        <v/>
      </c>
      <c r="AB2254" s="48"/>
      <c r="AC2254" s="48"/>
      <c r="AD2254" s="48"/>
      <c r="AE2254" s="48"/>
      <c r="AF2254" s="48"/>
      <c r="AG2254" s="48"/>
      <c r="AH2254" s="48"/>
      <c r="AI2254" s="48"/>
    </row>
    <row r="2255" ht="15.75" customHeight="1">
      <c r="A2255" s="41"/>
      <c r="B2255" s="42" t="str">
        <f t="shared" si="1"/>
        <v/>
      </c>
      <c r="C2255" s="52"/>
      <c r="D2255" s="53"/>
      <c r="E2255" s="53"/>
      <c r="F2255" s="52"/>
      <c r="G2255" s="53"/>
      <c r="H2255" s="54"/>
      <c r="I2255" s="53"/>
      <c r="J2255" s="53"/>
      <c r="K2255" s="53"/>
      <c r="L2255" s="53"/>
      <c r="M2255" s="53"/>
      <c r="N2255" s="53"/>
      <c r="O2255" s="52"/>
      <c r="P2255" s="52"/>
      <c r="Q2255" s="52"/>
      <c r="R2255" s="46" t="str">
        <f>IFERROR(__xludf.DUMMYFUNCTION("if(isblank($A2255),"""",REGEXREPLACE($A2255,   "",?(\d),?"",  ""$1""&amp;""-""&amp;$H2255))"),"")</f>
        <v/>
      </c>
      <c r="S2255" s="47" t="b">
        <f t="shared" si="2"/>
        <v>0</v>
      </c>
      <c r="T2255" s="47" t="str">
        <f>IFERROR(__xludf.DUMMYFUNCTION("iferror(split(A2255,"","",TRUE,TRUE),"""")"),"")</f>
        <v/>
      </c>
      <c r="U2255" s="47"/>
      <c r="V2255" s="47"/>
      <c r="W2255" s="47"/>
      <c r="X2255" s="46" t="str">
        <f>IFERROR(__xludf.DUMMYFUNCTION("if(T2255="""","""",if($S2255,""Not aligned w/ a specific learning goal."",T2255&amp;"": ""&amp;vlookup(to_text(T2255),'1.Learning-Goals'!$A$3:$B$100,2,FALSE)))"),"")</f>
        <v/>
      </c>
      <c r="Y2255" s="46" t="str">
        <f>IFERROR(__xludf.DUMMYFUNCTION("if(U2255="""","""",if($S2255,""Not aligned w/ a specific learning goal."",U2255&amp;"": ""&amp;vlookup(to_text(U2255),'1.Learning-Goals'!$A$3:$B$100,2,FALSE)))"),"")</f>
        <v/>
      </c>
      <c r="Z2255" s="46" t="str">
        <f>IFERROR(__xludf.DUMMYFUNCTION("if(V2255="""","""",if($S2255,""Not aligned w/ a specific learning goal."",V2255&amp;"": ""&amp;vlookup(to_text(V2255),'1.Learning-Goals'!$A$3:$B$100,2,FALSE)))"),"")</f>
        <v/>
      </c>
      <c r="AA2255" s="46" t="str">
        <f>IFERROR(__xludf.DUMMYFUNCTION("if(W2255="""","""",if($S2255,""Not aligned w/ a specific learning goal."",W2255&amp;"": ""&amp;vlookup(to_text(W2255),'1.Learning-Goals'!$A$3:$B$100,2,FALSE)))"),"")</f>
        <v/>
      </c>
      <c r="AB2255" s="48"/>
      <c r="AC2255" s="48"/>
      <c r="AD2255" s="48"/>
      <c r="AE2255" s="48"/>
      <c r="AF2255" s="48"/>
      <c r="AG2255" s="48"/>
      <c r="AH2255" s="48"/>
      <c r="AI2255" s="48"/>
    </row>
    <row r="2256" ht="15.75" customHeight="1">
      <c r="A2256" s="41"/>
      <c r="B2256" s="42" t="str">
        <f t="shared" si="1"/>
        <v/>
      </c>
      <c r="C2256" s="52"/>
      <c r="D2256" s="53"/>
      <c r="E2256" s="53"/>
      <c r="F2256" s="52"/>
      <c r="G2256" s="53"/>
      <c r="H2256" s="54"/>
      <c r="I2256" s="53"/>
      <c r="J2256" s="53"/>
      <c r="K2256" s="53"/>
      <c r="L2256" s="53"/>
      <c r="M2256" s="53"/>
      <c r="N2256" s="53"/>
      <c r="O2256" s="52"/>
      <c r="P2256" s="52"/>
      <c r="Q2256" s="52"/>
      <c r="R2256" s="46" t="str">
        <f>IFERROR(__xludf.DUMMYFUNCTION("if(isblank($A2256),"""",REGEXREPLACE($A2256,   "",?(\d),?"",  ""$1""&amp;""-""&amp;$H2256))"),"")</f>
        <v/>
      </c>
      <c r="S2256" s="47" t="b">
        <f t="shared" si="2"/>
        <v>0</v>
      </c>
      <c r="T2256" s="47" t="str">
        <f>IFERROR(__xludf.DUMMYFUNCTION("iferror(split(A2256,"","",TRUE,TRUE),"""")"),"")</f>
        <v/>
      </c>
      <c r="U2256" s="47"/>
      <c r="V2256" s="47"/>
      <c r="W2256" s="47"/>
      <c r="X2256" s="46" t="str">
        <f>IFERROR(__xludf.DUMMYFUNCTION("if(T2256="""","""",if($S2256,""Not aligned w/ a specific learning goal."",T2256&amp;"": ""&amp;vlookup(to_text(T2256),'1.Learning-Goals'!$A$3:$B$100,2,FALSE)))"),"")</f>
        <v/>
      </c>
      <c r="Y2256" s="46" t="str">
        <f>IFERROR(__xludf.DUMMYFUNCTION("if(U2256="""","""",if($S2256,""Not aligned w/ a specific learning goal."",U2256&amp;"": ""&amp;vlookup(to_text(U2256),'1.Learning-Goals'!$A$3:$B$100,2,FALSE)))"),"")</f>
        <v/>
      </c>
      <c r="Z2256" s="46" t="str">
        <f>IFERROR(__xludf.DUMMYFUNCTION("if(V2256="""","""",if($S2256,""Not aligned w/ a specific learning goal."",V2256&amp;"": ""&amp;vlookup(to_text(V2256),'1.Learning-Goals'!$A$3:$B$100,2,FALSE)))"),"")</f>
        <v/>
      </c>
      <c r="AA2256" s="46" t="str">
        <f>IFERROR(__xludf.DUMMYFUNCTION("if(W2256="""","""",if($S2256,""Not aligned w/ a specific learning goal."",W2256&amp;"": ""&amp;vlookup(to_text(W2256),'1.Learning-Goals'!$A$3:$B$100,2,FALSE)))"),"")</f>
        <v/>
      </c>
      <c r="AB2256" s="48"/>
      <c r="AC2256" s="48"/>
      <c r="AD2256" s="48"/>
      <c r="AE2256" s="48"/>
      <c r="AF2256" s="48"/>
      <c r="AG2256" s="48"/>
      <c r="AH2256" s="48"/>
      <c r="AI2256" s="48"/>
    </row>
    <row r="2257" ht="15.75" customHeight="1">
      <c r="A2257" s="41"/>
      <c r="B2257" s="42" t="str">
        <f t="shared" si="1"/>
        <v/>
      </c>
      <c r="C2257" s="52"/>
      <c r="D2257" s="53"/>
      <c r="E2257" s="53"/>
      <c r="F2257" s="52"/>
      <c r="G2257" s="53"/>
      <c r="H2257" s="54"/>
      <c r="I2257" s="53"/>
      <c r="J2257" s="53"/>
      <c r="K2257" s="53"/>
      <c r="L2257" s="53"/>
      <c r="M2257" s="53"/>
      <c r="N2257" s="53"/>
      <c r="O2257" s="52"/>
      <c r="P2257" s="52"/>
      <c r="Q2257" s="52"/>
      <c r="R2257" s="46" t="str">
        <f>IFERROR(__xludf.DUMMYFUNCTION("if(isblank($A2257),"""",REGEXREPLACE($A2257,   "",?(\d),?"",  ""$1""&amp;""-""&amp;$H2257))"),"")</f>
        <v/>
      </c>
      <c r="S2257" s="47" t="b">
        <f t="shared" si="2"/>
        <v>0</v>
      </c>
      <c r="T2257" s="47" t="str">
        <f>IFERROR(__xludf.DUMMYFUNCTION("iferror(split(A2257,"","",TRUE,TRUE),"""")"),"")</f>
        <v/>
      </c>
      <c r="U2257" s="47"/>
      <c r="V2257" s="47"/>
      <c r="W2257" s="47"/>
      <c r="X2257" s="46" t="str">
        <f>IFERROR(__xludf.DUMMYFUNCTION("if(T2257="""","""",if($S2257,""Not aligned w/ a specific learning goal."",T2257&amp;"": ""&amp;vlookup(to_text(T2257),'1.Learning-Goals'!$A$3:$B$100,2,FALSE)))"),"")</f>
        <v/>
      </c>
      <c r="Y2257" s="46" t="str">
        <f>IFERROR(__xludf.DUMMYFUNCTION("if(U2257="""","""",if($S2257,""Not aligned w/ a specific learning goal."",U2257&amp;"": ""&amp;vlookup(to_text(U2257),'1.Learning-Goals'!$A$3:$B$100,2,FALSE)))"),"")</f>
        <v/>
      </c>
      <c r="Z2257" s="46" t="str">
        <f>IFERROR(__xludf.DUMMYFUNCTION("if(V2257="""","""",if($S2257,""Not aligned w/ a specific learning goal."",V2257&amp;"": ""&amp;vlookup(to_text(V2257),'1.Learning-Goals'!$A$3:$B$100,2,FALSE)))"),"")</f>
        <v/>
      </c>
      <c r="AA2257" s="46" t="str">
        <f>IFERROR(__xludf.DUMMYFUNCTION("if(W2257="""","""",if($S2257,""Not aligned w/ a specific learning goal."",W2257&amp;"": ""&amp;vlookup(to_text(W2257),'1.Learning-Goals'!$A$3:$B$100,2,FALSE)))"),"")</f>
        <v/>
      </c>
      <c r="AB2257" s="48"/>
      <c r="AC2257" s="48"/>
      <c r="AD2257" s="48"/>
      <c r="AE2257" s="48"/>
      <c r="AF2257" s="48"/>
      <c r="AG2257" s="48"/>
      <c r="AH2257" s="48"/>
      <c r="AI2257" s="48"/>
    </row>
    <row r="2258" ht="15.75" customHeight="1">
      <c r="A2258" s="41"/>
      <c r="B2258" s="42" t="str">
        <f t="shared" si="1"/>
        <v/>
      </c>
      <c r="C2258" s="52"/>
      <c r="D2258" s="53"/>
      <c r="E2258" s="53"/>
      <c r="F2258" s="52"/>
      <c r="G2258" s="53"/>
      <c r="H2258" s="54"/>
      <c r="I2258" s="53"/>
      <c r="J2258" s="53"/>
      <c r="K2258" s="53"/>
      <c r="L2258" s="53"/>
      <c r="M2258" s="53"/>
      <c r="N2258" s="53"/>
      <c r="O2258" s="52"/>
      <c r="P2258" s="52"/>
      <c r="Q2258" s="52"/>
      <c r="R2258" s="46" t="str">
        <f>IFERROR(__xludf.DUMMYFUNCTION("if(isblank($A2258),"""",REGEXREPLACE($A2258,   "",?(\d),?"",  ""$1""&amp;""-""&amp;$H2258))"),"")</f>
        <v/>
      </c>
      <c r="S2258" s="47" t="b">
        <f t="shared" si="2"/>
        <v>0</v>
      </c>
      <c r="T2258" s="47" t="str">
        <f>IFERROR(__xludf.DUMMYFUNCTION("iferror(split(A2258,"","",TRUE,TRUE),"""")"),"")</f>
        <v/>
      </c>
      <c r="U2258" s="47"/>
      <c r="V2258" s="47"/>
      <c r="W2258" s="47"/>
      <c r="X2258" s="46" t="str">
        <f>IFERROR(__xludf.DUMMYFUNCTION("if(T2258="""","""",if($S2258,""Not aligned w/ a specific learning goal."",T2258&amp;"": ""&amp;vlookup(to_text(T2258),'1.Learning-Goals'!$A$3:$B$100,2,FALSE)))"),"")</f>
        <v/>
      </c>
      <c r="Y2258" s="46" t="str">
        <f>IFERROR(__xludf.DUMMYFUNCTION("if(U2258="""","""",if($S2258,""Not aligned w/ a specific learning goal."",U2258&amp;"": ""&amp;vlookup(to_text(U2258),'1.Learning-Goals'!$A$3:$B$100,2,FALSE)))"),"")</f>
        <v/>
      </c>
      <c r="Z2258" s="46" t="str">
        <f>IFERROR(__xludf.DUMMYFUNCTION("if(V2258="""","""",if($S2258,""Not aligned w/ a specific learning goal."",V2258&amp;"": ""&amp;vlookup(to_text(V2258),'1.Learning-Goals'!$A$3:$B$100,2,FALSE)))"),"")</f>
        <v/>
      </c>
      <c r="AA2258" s="46" t="str">
        <f>IFERROR(__xludf.DUMMYFUNCTION("if(W2258="""","""",if($S2258,""Not aligned w/ a specific learning goal."",W2258&amp;"": ""&amp;vlookup(to_text(W2258),'1.Learning-Goals'!$A$3:$B$100,2,FALSE)))"),"")</f>
        <v/>
      </c>
      <c r="AB2258" s="48"/>
      <c r="AC2258" s="48"/>
      <c r="AD2258" s="48"/>
      <c r="AE2258" s="48"/>
      <c r="AF2258" s="48"/>
      <c r="AG2258" s="48"/>
      <c r="AH2258" s="48"/>
      <c r="AI2258" s="48"/>
    </row>
    <row r="2259" ht="15.75" customHeight="1">
      <c r="A2259" s="41"/>
      <c r="B2259" s="42" t="str">
        <f t="shared" si="1"/>
        <v/>
      </c>
      <c r="C2259" s="52"/>
      <c r="D2259" s="53"/>
      <c r="E2259" s="53"/>
      <c r="F2259" s="52"/>
      <c r="G2259" s="53"/>
      <c r="H2259" s="54"/>
      <c r="I2259" s="53"/>
      <c r="J2259" s="53"/>
      <c r="K2259" s="53"/>
      <c r="L2259" s="53"/>
      <c r="M2259" s="53"/>
      <c r="N2259" s="53"/>
      <c r="O2259" s="52"/>
      <c r="P2259" s="52"/>
      <c r="Q2259" s="52"/>
      <c r="R2259" s="46" t="str">
        <f>IFERROR(__xludf.DUMMYFUNCTION("if(isblank($A2259),"""",REGEXREPLACE($A2259,   "",?(\d),?"",  ""$1""&amp;""-""&amp;$H2259))"),"")</f>
        <v/>
      </c>
      <c r="S2259" s="47" t="b">
        <f t="shared" si="2"/>
        <v>0</v>
      </c>
      <c r="T2259" s="47" t="str">
        <f>IFERROR(__xludf.DUMMYFUNCTION("iferror(split(A2259,"","",TRUE,TRUE),"""")"),"")</f>
        <v/>
      </c>
      <c r="U2259" s="47"/>
      <c r="V2259" s="47"/>
      <c r="W2259" s="47"/>
      <c r="X2259" s="46" t="str">
        <f>IFERROR(__xludf.DUMMYFUNCTION("if(T2259="""","""",if($S2259,""Not aligned w/ a specific learning goal."",T2259&amp;"": ""&amp;vlookup(to_text(T2259),'1.Learning-Goals'!$A$3:$B$100,2,FALSE)))"),"")</f>
        <v/>
      </c>
      <c r="Y2259" s="46" t="str">
        <f>IFERROR(__xludf.DUMMYFUNCTION("if(U2259="""","""",if($S2259,""Not aligned w/ a specific learning goal."",U2259&amp;"": ""&amp;vlookup(to_text(U2259),'1.Learning-Goals'!$A$3:$B$100,2,FALSE)))"),"")</f>
        <v/>
      </c>
      <c r="Z2259" s="46" t="str">
        <f>IFERROR(__xludf.DUMMYFUNCTION("if(V2259="""","""",if($S2259,""Not aligned w/ a specific learning goal."",V2259&amp;"": ""&amp;vlookup(to_text(V2259),'1.Learning-Goals'!$A$3:$B$100,2,FALSE)))"),"")</f>
        <v/>
      </c>
      <c r="AA2259" s="46" t="str">
        <f>IFERROR(__xludf.DUMMYFUNCTION("if(W2259="""","""",if($S2259,""Not aligned w/ a specific learning goal."",W2259&amp;"": ""&amp;vlookup(to_text(W2259),'1.Learning-Goals'!$A$3:$B$100,2,FALSE)))"),"")</f>
        <v/>
      </c>
      <c r="AB2259" s="48"/>
      <c r="AC2259" s="48"/>
      <c r="AD2259" s="48"/>
      <c r="AE2259" s="48"/>
      <c r="AF2259" s="48"/>
      <c r="AG2259" s="48"/>
      <c r="AH2259" s="48"/>
      <c r="AI2259" s="48"/>
    </row>
    <row r="2260" ht="15.75" customHeight="1">
      <c r="A2260" s="41"/>
      <c r="B2260" s="42" t="str">
        <f t="shared" si="1"/>
        <v/>
      </c>
      <c r="C2260" s="52"/>
      <c r="D2260" s="53"/>
      <c r="E2260" s="53"/>
      <c r="F2260" s="52"/>
      <c r="G2260" s="53"/>
      <c r="H2260" s="54"/>
      <c r="I2260" s="53"/>
      <c r="J2260" s="53"/>
      <c r="K2260" s="53"/>
      <c r="L2260" s="53"/>
      <c r="M2260" s="53"/>
      <c r="N2260" s="53"/>
      <c r="O2260" s="52"/>
      <c r="P2260" s="52"/>
      <c r="Q2260" s="52"/>
      <c r="R2260" s="46" t="str">
        <f>IFERROR(__xludf.DUMMYFUNCTION("if(isblank($A2260),"""",REGEXREPLACE($A2260,   "",?(\d),?"",  ""$1""&amp;""-""&amp;$H2260))"),"")</f>
        <v/>
      </c>
      <c r="S2260" s="47" t="b">
        <f t="shared" si="2"/>
        <v>0</v>
      </c>
      <c r="T2260" s="47" t="str">
        <f>IFERROR(__xludf.DUMMYFUNCTION("iferror(split(A2260,"","",TRUE,TRUE),"""")"),"")</f>
        <v/>
      </c>
      <c r="U2260" s="47"/>
      <c r="V2260" s="47"/>
      <c r="W2260" s="47"/>
      <c r="X2260" s="46" t="str">
        <f>IFERROR(__xludf.DUMMYFUNCTION("if(T2260="""","""",if($S2260,""Not aligned w/ a specific learning goal."",T2260&amp;"": ""&amp;vlookup(to_text(T2260),'1.Learning-Goals'!$A$3:$B$100,2,FALSE)))"),"")</f>
        <v/>
      </c>
      <c r="Y2260" s="46" t="str">
        <f>IFERROR(__xludf.DUMMYFUNCTION("if(U2260="""","""",if($S2260,""Not aligned w/ a specific learning goal."",U2260&amp;"": ""&amp;vlookup(to_text(U2260),'1.Learning-Goals'!$A$3:$B$100,2,FALSE)))"),"")</f>
        <v/>
      </c>
      <c r="Z2260" s="46" t="str">
        <f>IFERROR(__xludf.DUMMYFUNCTION("if(V2260="""","""",if($S2260,""Not aligned w/ a specific learning goal."",V2260&amp;"": ""&amp;vlookup(to_text(V2260),'1.Learning-Goals'!$A$3:$B$100,2,FALSE)))"),"")</f>
        <v/>
      </c>
      <c r="AA2260" s="46" t="str">
        <f>IFERROR(__xludf.DUMMYFUNCTION("if(W2260="""","""",if($S2260,""Not aligned w/ a specific learning goal."",W2260&amp;"": ""&amp;vlookup(to_text(W2260),'1.Learning-Goals'!$A$3:$B$100,2,FALSE)))"),"")</f>
        <v/>
      </c>
      <c r="AB2260" s="48"/>
      <c r="AC2260" s="48"/>
      <c r="AD2260" s="48"/>
      <c r="AE2260" s="48"/>
      <c r="AF2260" s="48"/>
      <c r="AG2260" s="48"/>
      <c r="AH2260" s="48"/>
      <c r="AI2260" s="48"/>
    </row>
    <row r="2261" ht="15.75" customHeight="1">
      <c r="A2261" s="41"/>
      <c r="B2261" s="42" t="str">
        <f t="shared" si="1"/>
        <v/>
      </c>
      <c r="C2261" s="52"/>
      <c r="D2261" s="53"/>
      <c r="E2261" s="53"/>
      <c r="F2261" s="52"/>
      <c r="G2261" s="53"/>
      <c r="H2261" s="54"/>
      <c r="I2261" s="53"/>
      <c r="J2261" s="53"/>
      <c r="K2261" s="53"/>
      <c r="L2261" s="53"/>
      <c r="M2261" s="53"/>
      <c r="N2261" s="53"/>
      <c r="O2261" s="52"/>
      <c r="P2261" s="52"/>
      <c r="Q2261" s="52"/>
      <c r="R2261" s="46" t="str">
        <f>IFERROR(__xludf.DUMMYFUNCTION("if(isblank($A2261),"""",REGEXREPLACE($A2261,   "",?(\d),?"",  ""$1""&amp;""-""&amp;$H2261))"),"")</f>
        <v/>
      </c>
      <c r="S2261" s="47" t="b">
        <f t="shared" si="2"/>
        <v>0</v>
      </c>
      <c r="T2261" s="47" t="str">
        <f>IFERROR(__xludf.DUMMYFUNCTION("iferror(split(A2261,"","",TRUE,TRUE),"""")"),"")</f>
        <v/>
      </c>
      <c r="U2261" s="47"/>
      <c r="V2261" s="47"/>
      <c r="W2261" s="47"/>
      <c r="X2261" s="46" t="str">
        <f>IFERROR(__xludf.DUMMYFUNCTION("if(T2261="""","""",if($S2261,""Not aligned w/ a specific learning goal."",T2261&amp;"": ""&amp;vlookup(to_text(T2261),'1.Learning-Goals'!$A$3:$B$100,2,FALSE)))"),"")</f>
        <v/>
      </c>
      <c r="Y2261" s="46" t="str">
        <f>IFERROR(__xludf.DUMMYFUNCTION("if(U2261="""","""",if($S2261,""Not aligned w/ a specific learning goal."",U2261&amp;"": ""&amp;vlookup(to_text(U2261),'1.Learning-Goals'!$A$3:$B$100,2,FALSE)))"),"")</f>
        <v/>
      </c>
      <c r="Z2261" s="46" t="str">
        <f>IFERROR(__xludf.DUMMYFUNCTION("if(V2261="""","""",if($S2261,""Not aligned w/ a specific learning goal."",V2261&amp;"": ""&amp;vlookup(to_text(V2261),'1.Learning-Goals'!$A$3:$B$100,2,FALSE)))"),"")</f>
        <v/>
      </c>
      <c r="AA2261" s="46" t="str">
        <f>IFERROR(__xludf.DUMMYFUNCTION("if(W2261="""","""",if($S2261,""Not aligned w/ a specific learning goal."",W2261&amp;"": ""&amp;vlookup(to_text(W2261),'1.Learning-Goals'!$A$3:$B$100,2,FALSE)))"),"")</f>
        <v/>
      </c>
      <c r="AB2261" s="48"/>
      <c r="AC2261" s="48"/>
      <c r="AD2261" s="48"/>
      <c r="AE2261" s="48"/>
      <c r="AF2261" s="48"/>
      <c r="AG2261" s="48"/>
      <c r="AH2261" s="48"/>
      <c r="AI2261" s="48"/>
    </row>
    <row r="2262" ht="15.75" customHeight="1">
      <c r="A2262" s="41"/>
      <c r="B2262" s="42" t="str">
        <f t="shared" si="1"/>
        <v/>
      </c>
      <c r="C2262" s="52"/>
      <c r="D2262" s="53"/>
      <c r="E2262" s="53"/>
      <c r="F2262" s="52"/>
      <c r="G2262" s="53"/>
      <c r="H2262" s="54"/>
      <c r="I2262" s="53"/>
      <c r="J2262" s="53"/>
      <c r="K2262" s="53"/>
      <c r="L2262" s="53"/>
      <c r="M2262" s="53"/>
      <c r="N2262" s="53"/>
      <c r="O2262" s="52"/>
      <c r="P2262" s="52"/>
      <c r="Q2262" s="52"/>
      <c r="R2262" s="46" t="str">
        <f>IFERROR(__xludf.DUMMYFUNCTION("if(isblank($A2262),"""",REGEXREPLACE($A2262,   "",?(\d),?"",  ""$1""&amp;""-""&amp;$H2262))"),"")</f>
        <v/>
      </c>
      <c r="S2262" s="47" t="b">
        <f t="shared" si="2"/>
        <v>0</v>
      </c>
      <c r="T2262" s="47" t="str">
        <f>IFERROR(__xludf.DUMMYFUNCTION("iferror(split(A2262,"","",TRUE,TRUE),"""")"),"")</f>
        <v/>
      </c>
      <c r="U2262" s="47"/>
      <c r="V2262" s="47"/>
      <c r="W2262" s="47"/>
      <c r="X2262" s="46" t="str">
        <f>IFERROR(__xludf.DUMMYFUNCTION("if(T2262="""","""",if($S2262,""Not aligned w/ a specific learning goal."",T2262&amp;"": ""&amp;vlookup(to_text(T2262),'1.Learning-Goals'!$A$3:$B$100,2,FALSE)))"),"")</f>
        <v/>
      </c>
      <c r="Y2262" s="46" t="str">
        <f>IFERROR(__xludf.DUMMYFUNCTION("if(U2262="""","""",if($S2262,""Not aligned w/ a specific learning goal."",U2262&amp;"": ""&amp;vlookup(to_text(U2262),'1.Learning-Goals'!$A$3:$B$100,2,FALSE)))"),"")</f>
        <v/>
      </c>
      <c r="Z2262" s="46" t="str">
        <f>IFERROR(__xludf.DUMMYFUNCTION("if(V2262="""","""",if($S2262,""Not aligned w/ a specific learning goal."",V2262&amp;"": ""&amp;vlookup(to_text(V2262),'1.Learning-Goals'!$A$3:$B$100,2,FALSE)))"),"")</f>
        <v/>
      </c>
      <c r="AA2262" s="46" t="str">
        <f>IFERROR(__xludf.DUMMYFUNCTION("if(W2262="""","""",if($S2262,""Not aligned w/ a specific learning goal."",W2262&amp;"": ""&amp;vlookup(to_text(W2262),'1.Learning-Goals'!$A$3:$B$100,2,FALSE)))"),"")</f>
        <v/>
      </c>
      <c r="AB2262" s="48"/>
      <c r="AC2262" s="48"/>
      <c r="AD2262" s="48"/>
      <c r="AE2262" s="48"/>
      <c r="AF2262" s="48"/>
      <c r="AG2262" s="48"/>
      <c r="AH2262" s="48"/>
      <c r="AI2262" s="48"/>
    </row>
    <row r="2263" ht="15.75" customHeight="1">
      <c r="A2263" s="41"/>
      <c r="B2263" s="42" t="str">
        <f t="shared" si="1"/>
        <v/>
      </c>
      <c r="C2263" s="52"/>
      <c r="D2263" s="53"/>
      <c r="E2263" s="53"/>
      <c r="F2263" s="52"/>
      <c r="G2263" s="53"/>
      <c r="H2263" s="54"/>
      <c r="I2263" s="53"/>
      <c r="J2263" s="53"/>
      <c r="K2263" s="53"/>
      <c r="L2263" s="53"/>
      <c r="M2263" s="53"/>
      <c r="N2263" s="53"/>
      <c r="O2263" s="52"/>
      <c r="P2263" s="52"/>
      <c r="Q2263" s="52"/>
      <c r="R2263" s="46" t="str">
        <f>IFERROR(__xludf.DUMMYFUNCTION("if(isblank($A2263),"""",REGEXREPLACE($A2263,   "",?(\d),?"",  ""$1""&amp;""-""&amp;$H2263))"),"")</f>
        <v/>
      </c>
      <c r="S2263" s="47" t="b">
        <f t="shared" si="2"/>
        <v>0</v>
      </c>
      <c r="T2263" s="47" t="str">
        <f>IFERROR(__xludf.DUMMYFUNCTION("iferror(split(A2263,"","",TRUE,TRUE),"""")"),"")</f>
        <v/>
      </c>
      <c r="U2263" s="47"/>
      <c r="V2263" s="47"/>
      <c r="W2263" s="47"/>
      <c r="X2263" s="46" t="str">
        <f>IFERROR(__xludf.DUMMYFUNCTION("if(T2263="""","""",if($S2263,""Not aligned w/ a specific learning goal."",T2263&amp;"": ""&amp;vlookup(to_text(T2263),'1.Learning-Goals'!$A$3:$B$100,2,FALSE)))"),"")</f>
        <v/>
      </c>
      <c r="Y2263" s="46" t="str">
        <f>IFERROR(__xludf.DUMMYFUNCTION("if(U2263="""","""",if($S2263,""Not aligned w/ a specific learning goal."",U2263&amp;"": ""&amp;vlookup(to_text(U2263),'1.Learning-Goals'!$A$3:$B$100,2,FALSE)))"),"")</f>
        <v/>
      </c>
      <c r="Z2263" s="46" t="str">
        <f>IFERROR(__xludf.DUMMYFUNCTION("if(V2263="""","""",if($S2263,""Not aligned w/ a specific learning goal."",V2263&amp;"": ""&amp;vlookup(to_text(V2263),'1.Learning-Goals'!$A$3:$B$100,2,FALSE)))"),"")</f>
        <v/>
      </c>
      <c r="AA2263" s="46" t="str">
        <f>IFERROR(__xludf.DUMMYFUNCTION("if(W2263="""","""",if($S2263,""Not aligned w/ a specific learning goal."",W2263&amp;"": ""&amp;vlookup(to_text(W2263),'1.Learning-Goals'!$A$3:$B$100,2,FALSE)))"),"")</f>
        <v/>
      </c>
      <c r="AB2263" s="48"/>
      <c r="AC2263" s="48"/>
      <c r="AD2263" s="48"/>
      <c r="AE2263" s="48"/>
      <c r="AF2263" s="48"/>
      <c r="AG2263" s="48"/>
      <c r="AH2263" s="48"/>
      <c r="AI2263" s="48"/>
    </row>
    <row r="2264" ht="15.75" customHeight="1">
      <c r="A2264" s="41"/>
      <c r="B2264" s="42" t="str">
        <f t="shared" si="1"/>
        <v/>
      </c>
      <c r="C2264" s="52"/>
      <c r="D2264" s="53"/>
      <c r="E2264" s="53"/>
      <c r="F2264" s="52"/>
      <c r="G2264" s="53"/>
      <c r="H2264" s="54"/>
      <c r="I2264" s="53"/>
      <c r="J2264" s="53"/>
      <c r="K2264" s="53"/>
      <c r="L2264" s="53"/>
      <c r="M2264" s="53"/>
      <c r="N2264" s="53"/>
      <c r="O2264" s="52"/>
      <c r="P2264" s="52"/>
      <c r="Q2264" s="52"/>
      <c r="R2264" s="46" t="str">
        <f>IFERROR(__xludf.DUMMYFUNCTION("if(isblank($A2264),"""",REGEXREPLACE($A2264,   "",?(\d),?"",  ""$1""&amp;""-""&amp;$H2264))"),"")</f>
        <v/>
      </c>
      <c r="S2264" s="47" t="b">
        <f t="shared" si="2"/>
        <v>0</v>
      </c>
      <c r="T2264" s="47" t="str">
        <f>IFERROR(__xludf.DUMMYFUNCTION("iferror(split(A2264,"","",TRUE,TRUE),"""")"),"")</f>
        <v/>
      </c>
      <c r="U2264" s="47"/>
      <c r="V2264" s="47"/>
      <c r="W2264" s="47"/>
      <c r="X2264" s="46" t="str">
        <f>IFERROR(__xludf.DUMMYFUNCTION("if(T2264="""","""",if($S2264,""Not aligned w/ a specific learning goal."",T2264&amp;"": ""&amp;vlookup(to_text(T2264),'1.Learning-Goals'!$A$3:$B$100,2,FALSE)))"),"")</f>
        <v/>
      </c>
      <c r="Y2264" s="46" t="str">
        <f>IFERROR(__xludf.DUMMYFUNCTION("if(U2264="""","""",if($S2264,""Not aligned w/ a specific learning goal."",U2264&amp;"": ""&amp;vlookup(to_text(U2264),'1.Learning-Goals'!$A$3:$B$100,2,FALSE)))"),"")</f>
        <v/>
      </c>
      <c r="Z2264" s="46" t="str">
        <f>IFERROR(__xludf.DUMMYFUNCTION("if(V2264="""","""",if($S2264,""Not aligned w/ a specific learning goal."",V2264&amp;"": ""&amp;vlookup(to_text(V2264),'1.Learning-Goals'!$A$3:$B$100,2,FALSE)))"),"")</f>
        <v/>
      </c>
      <c r="AA2264" s="46" t="str">
        <f>IFERROR(__xludf.DUMMYFUNCTION("if(W2264="""","""",if($S2264,""Not aligned w/ a specific learning goal."",W2264&amp;"": ""&amp;vlookup(to_text(W2264),'1.Learning-Goals'!$A$3:$B$100,2,FALSE)))"),"")</f>
        <v/>
      </c>
      <c r="AB2264" s="48"/>
      <c r="AC2264" s="48"/>
      <c r="AD2264" s="48"/>
      <c r="AE2264" s="48"/>
      <c r="AF2264" s="48"/>
      <c r="AG2264" s="48"/>
      <c r="AH2264" s="48"/>
      <c r="AI2264" s="48"/>
    </row>
    <row r="2265" ht="15.75" customHeight="1">
      <c r="A2265" s="41"/>
      <c r="B2265" s="42" t="str">
        <f t="shared" si="1"/>
        <v/>
      </c>
      <c r="C2265" s="52"/>
      <c r="D2265" s="53"/>
      <c r="E2265" s="53"/>
      <c r="F2265" s="52"/>
      <c r="G2265" s="53"/>
      <c r="H2265" s="54"/>
      <c r="I2265" s="53"/>
      <c r="J2265" s="53"/>
      <c r="K2265" s="53"/>
      <c r="L2265" s="53"/>
      <c r="M2265" s="53"/>
      <c r="N2265" s="53"/>
      <c r="O2265" s="52"/>
      <c r="P2265" s="52"/>
      <c r="Q2265" s="52"/>
      <c r="R2265" s="46" t="str">
        <f>IFERROR(__xludf.DUMMYFUNCTION("if(isblank($A2265),"""",REGEXREPLACE($A2265,   "",?(\d),?"",  ""$1""&amp;""-""&amp;$H2265))"),"")</f>
        <v/>
      </c>
      <c r="S2265" s="47" t="b">
        <f t="shared" si="2"/>
        <v>0</v>
      </c>
      <c r="T2265" s="47" t="str">
        <f>IFERROR(__xludf.DUMMYFUNCTION("iferror(split(A2265,"","",TRUE,TRUE),"""")"),"")</f>
        <v/>
      </c>
      <c r="U2265" s="47"/>
      <c r="V2265" s="47"/>
      <c r="W2265" s="47"/>
      <c r="X2265" s="46" t="str">
        <f>IFERROR(__xludf.DUMMYFUNCTION("if(T2265="""","""",if($S2265,""Not aligned w/ a specific learning goal."",T2265&amp;"": ""&amp;vlookup(to_text(T2265),'1.Learning-Goals'!$A$3:$B$100,2,FALSE)))"),"")</f>
        <v/>
      </c>
      <c r="Y2265" s="46" t="str">
        <f>IFERROR(__xludf.DUMMYFUNCTION("if(U2265="""","""",if($S2265,""Not aligned w/ a specific learning goal."",U2265&amp;"": ""&amp;vlookup(to_text(U2265),'1.Learning-Goals'!$A$3:$B$100,2,FALSE)))"),"")</f>
        <v/>
      </c>
      <c r="Z2265" s="46" t="str">
        <f>IFERROR(__xludf.DUMMYFUNCTION("if(V2265="""","""",if($S2265,""Not aligned w/ a specific learning goal."",V2265&amp;"": ""&amp;vlookup(to_text(V2265),'1.Learning-Goals'!$A$3:$B$100,2,FALSE)))"),"")</f>
        <v/>
      </c>
      <c r="AA2265" s="46" t="str">
        <f>IFERROR(__xludf.DUMMYFUNCTION("if(W2265="""","""",if($S2265,""Not aligned w/ a specific learning goal."",W2265&amp;"": ""&amp;vlookup(to_text(W2265),'1.Learning-Goals'!$A$3:$B$100,2,FALSE)))"),"")</f>
        <v/>
      </c>
      <c r="AB2265" s="48"/>
      <c r="AC2265" s="48"/>
      <c r="AD2265" s="48"/>
      <c r="AE2265" s="48"/>
      <c r="AF2265" s="48"/>
      <c r="AG2265" s="48"/>
      <c r="AH2265" s="48"/>
      <c r="AI2265" s="48"/>
    </row>
    <row r="2266" ht="15.75" customHeight="1">
      <c r="A2266" s="41"/>
      <c r="B2266" s="42" t="str">
        <f t="shared" si="1"/>
        <v/>
      </c>
      <c r="C2266" s="52"/>
      <c r="D2266" s="53"/>
      <c r="E2266" s="53"/>
      <c r="F2266" s="52"/>
      <c r="G2266" s="53"/>
      <c r="H2266" s="54"/>
      <c r="I2266" s="53"/>
      <c r="J2266" s="53"/>
      <c r="K2266" s="53"/>
      <c r="L2266" s="53"/>
      <c r="M2266" s="53"/>
      <c r="N2266" s="53"/>
      <c r="O2266" s="52"/>
      <c r="P2266" s="52"/>
      <c r="Q2266" s="52"/>
      <c r="R2266" s="46" t="str">
        <f>IFERROR(__xludf.DUMMYFUNCTION("if(isblank($A2266),"""",REGEXREPLACE($A2266,   "",?(\d),?"",  ""$1""&amp;""-""&amp;$H2266))"),"")</f>
        <v/>
      </c>
      <c r="S2266" s="47" t="b">
        <f t="shared" si="2"/>
        <v>0</v>
      </c>
      <c r="T2266" s="47" t="str">
        <f>IFERROR(__xludf.DUMMYFUNCTION("iferror(split(A2266,"","",TRUE,TRUE),"""")"),"")</f>
        <v/>
      </c>
      <c r="U2266" s="47"/>
      <c r="V2266" s="47"/>
      <c r="W2266" s="47"/>
      <c r="X2266" s="46" t="str">
        <f>IFERROR(__xludf.DUMMYFUNCTION("if(T2266="""","""",if($S2266,""Not aligned w/ a specific learning goal."",T2266&amp;"": ""&amp;vlookup(to_text(T2266),'1.Learning-Goals'!$A$3:$B$100,2,FALSE)))"),"")</f>
        <v/>
      </c>
      <c r="Y2266" s="46" t="str">
        <f>IFERROR(__xludf.DUMMYFUNCTION("if(U2266="""","""",if($S2266,""Not aligned w/ a specific learning goal."",U2266&amp;"": ""&amp;vlookup(to_text(U2266),'1.Learning-Goals'!$A$3:$B$100,2,FALSE)))"),"")</f>
        <v/>
      </c>
      <c r="Z2266" s="46" t="str">
        <f>IFERROR(__xludf.DUMMYFUNCTION("if(V2266="""","""",if($S2266,""Not aligned w/ a specific learning goal."",V2266&amp;"": ""&amp;vlookup(to_text(V2266),'1.Learning-Goals'!$A$3:$B$100,2,FALSE)))"),"")</f>
        <v/>
      </c>
      <c r="AA2266" s="46" t="str">
        <f>IFERROR(__xludf.DUMMYFUNCTION("if(W2266="""","""",if($S2266,""Not aligned w/ a specific learning goal."",W2266&amp;"": ""&amp;vlookup(to_text(W2266),'1.Learning-Goals'!$A$3:$B$100,2,FALSE)))"),"")</f>
        <v/>
      </c>
      <c r="AB2266" s="48"/>
      <c r="AC2266" s="48"/>
      <c r="AD2266" s="48"/>
      <c r="AE2266" s="48"/>
      <c r="AF2266" s="48"/>
      <c r="AG2266" s="48"/>
      <c r="AH2266" s="48"/>
      <c r="AI2266" s="48"/>
    </row>
    <row r="2267" ht="15.75" customHeight="1">
      <c r="A2267" s="41"/>
      <c r="B2267" s="42" t="str">
        <f t="shared" si="1"/>
        <v/>
      </c>
      <c r="C2267" s="52"/>
      <c r="D2267" s="53"/>
      <c r="E2267" s="53"/>
      <c r="F2267" s="52"/>
      <c r="G2267" s="53"/>
      <c r="H2267" s="54"/>
      <c r="I2267" s="53"/>
      <c r="J2267" s="53"/>
      <c r="K2267" s="53"/>
      <c r="L2267" s="53"/>
      <c r="M2267" s="53"/>
      <c r="N2267" s="53"/>
      <c r="O2267" s="52"/>
      <c r="P2267" s="52"/>
      <c r="Q2267" s="52"/>
      <c r="R2267" s="46" t="str">
        <f>IFERROR(__xludf.DUMMYFUNCTION("if(isblank($A2267),"""",REGEXREPLACE($A2267,   "",?(\d),?"",  ""$1""&amp;""-""&amp;$H2267))"),"")</f>
        <v/>
      </c>
      <c r="S2267" s="47" t="b">
        <f t="shared" si="2"/>
        <v>0</v>
      </c>
      <c r="T2267" s="47" t="str">
        <f>IFERROR(__xludf.DUMMYFUNCTION("iferror(split(A2267,"","",TRUE,TRUE),"""")"),"")</f>
        <v/>
      </c>
      <c r="U2267" s="47"/>
      <c r="V2267" s="47"/>
      <c r="W2267" s="47"/>
      <c r="X2267" s="46" t="str">
        <f>IFERROR(__xludf.DUMMYFUNCTION("if(T2267="""","""",if($S2267,""Not aligned w/ a specific learning goal."",T2267&amp;"": ""&amp;vlookup(to_text(T2267),'1.Learning-Goals'!$A$3:$B$100,2,FALSE)))"),"")</f>
        <v/>
      </c>
      <c r="Y2267" s="46" t="str">
        <f>IFERROR(__xludf.DUMMYFUNCTION("if(U2267="""","""",if($S2267,""Not aligned w/ a specific learning goal."",U2267&amp;"": ""&amp;vlookup(to_text(U2267),'1.Learning-Goals'!$A$3:$B$100,2,FALSE)))"),"")</f>
        <v/>
      </c>
      <c r="Z2267" s="46" t="str">
        <f>IFERROR(__xludf.DUMMYFUNCTION("if(V2267="""","""",if($S2267,""Not aligned w/ a specific learning goal."",V2267&amp;"": ""&amp;vlookup(to_text(V2267),'1.Learning-Goals'!$A$3:$B$100,2,FALSE)))"),"")</f>
        <v/>
      </c>
      <c r="AA2267" s="46" t="str">
        <f>IFERROR(__xludf.DUMMYFUNCTION("if(W2267="""","""",if($S2267,""Not aligned w/ a specific learning goal."",W2267&amp;"": ""&amp;vlookup(to_text(W2267),'1.Learning-Goals'!$A$3:$B$100,2,FALSE)))"),"")</f>
        <v/>
      </c>
      <c r="AB2267" s="48"/>
      <c r="AC2267" s="48"/>
      <c r="AD2267" s="48"/>
      <c r="AE2267" s="48"/>
      <c r="AF2267" s="48"/>
      <c r="AG2267" s="48"/>
      <c r="AH2267" s="48"/>
      <c r="AI2267" s="48"/>
    </row>
    <row r="2268" ht="15.75" customHeight="1">
      <c r="A2268" s="41"/>
      <c r="B2268" s="42" t="str">
        <f t="shared" si="1"/>
        <v/>
      </c>
      <c r="C2268" s="52"/>
      <c r="D2268" s="53"/>
      <c r="E2268" s="53"/>
      <c r="F2268" s="52"/>
      <c r="G2268" s="53"/>
      <c r="H2268" s="54"/>
      <c r="I2268" s="53"/>
      <c r="J2268" s="53"/>
      <c r="K2268" s="53"/>
      <c r="L2268" s="53"/>
      <c r="M2268" s="53"/>
      <c r="N2268" s="53"/>
      <c r="O2268" s="52"/>
      <c r="P2268" s="52"/>
      <c r="Q2268" s="52"/>
      <c r="R2268" s="46" t="str">
        <f>IFERROR(__xludf.DUMMYFUNCTION("if(isblank($A2268),"""",REGEXREPLACE($A2268,   "",?(\d),?"",  ""$1""&amp;""-""&amp;$H2268))"),"")</f>
        <v/>
      </c>
      <c r="S2268" s="47" t="b">
        <f t="shared" si="2"/>
        <v>0</v>
      </c>
      <c r="T2268" s="47" t="str">
        <f>IFERROR(__xludf.DUMMYFUNCTION("iferror(split(A2268,"","",TRUE,TRUE),"""")"),"")</f>
        <v/>
      </c>
      <c r="U2268" s="47"/>
      <c r="V2268" s="47"/>
      <c r="W2268" s="47"/>
      <c r="X2268" s="46" t="str">
        <f>IFERROR(__xludf.DUMMYFUNCTION("if(T2268="""","""",if($S2268,""Not aligned w/ a specific learning goal."",T2268&amp;"": ""&amp;vlookup(to_text(T2268),'1.Learning-Goals'!$A$3:$B$100,2,FALSE)))"),"")</f>
        <v/>
      </c>
      <c r="Y2268" s="46" t="str">
        <f>IFERROR(__xludf.DUMMYFUNCTION("if(U2268="""","""",if($S2268,""Not aligned w/ a specific learning goal."",U2268&amp;"": ""&amp;vlookup(to_text(U2268),'1.Learning-Goals'!$A$3:$B$100,2,FALSE)))"),"")</f>
        <v/>
      </c>
      <c r="Z2268" s="46" t="str">
        <f>IFERROR(__xludf.DUMMYFUNCTION("if(V2268="""","""",if($S2268,""Not aligned w/ a specific learning goal."",V2268&amp;"": ""&amp;vlookup(to_text(V2268),'1.Learning-Goals'!$A$3:$B$100,2,FALSE)))"),"")</f>
        <v/>
      </c>
      <c r="AA2268" s="46" t="str">
        <f>IFERROR(__xludf.DUMMYFUNCTION("if(W2268="""","""",if($S2268,""Not aligned w/ a specific learning goal."",W2268&amp;"": ""&amp;vlookup(to_text(W2268),'1.Learning-Goals'!$A$3:$B$100,2,FALSE)))"),"")</f>
        <v/>
      </c>
      <c r="AB2268" s="48"/>
      <c r="AC2268" s="48"/>
      <c r="AD2268" s="48"/>
      <c r="AE2268" s="48"/>
      <c r="AF2268" s="48"/>
      <c r="AG2268" s="48"/>
      <c r="AH2268" s="48"/>
      <c r="AI2268" s="48"/>
    </row>
    <row r="2269" ht="15.75" customHeight="1">
      <c r="A2269" s="41"/>
      <c r="B2269" s="42" t="str">
        <f t="shared" si="1"/>
        <v/>
      </c>
      <c r="C2269" s="52"/>
      <c r="D2269" s="53"/>
      <c r="E2269" s="53"/>
      <c r="F2269" s="52"/>
      <c r="G2269" s="53"/>
      <c r="H2269" s="54"/>
      <c r="I2269" s="53"/>
      <c r="J2269" s="53"/>
      <c r="K2269" s="53"/>
      <c r="L2269" s="53"/>
      <c r="M2269" s="53"/>
      <c r="N2269" s="53"/>
      <c r="O2269" s="52"/>
      <c r="P2269" s="52"/>
      <c r="Q2269" s="52"/>
      <c r="R2269" s="46" t="str">
        <f>IFERROR(__xludf.DUMMYFUNCTION("if(isblank($A2269),"""",REGEXREPLACE($A2269,   "",?(\d),?"",  ""$1""&amp;""-""&amp;$H2269))"),"")</f>
        <v/>
      </c>
      <c r="S2269" s="47" t="b">
        <f t="shared" si="2"/>
        <v>0</v>
      </c>
      <c r="T2269" s="47" t="str">
        <f>IFERROR(__xludf.DUMMYFUNCTION("iferror(split(A2269,"","",TRUE,TRUE),"""")"),"")</f>
        <v/>
      </c>
      <c r="U2269" s="47"/>
      <c r="V2269" s="47"/>
      <c r="W2269" s="47"/>
      <c r="X2269" s="46" t="str">
        <f>IFERROR(__xludf.DUMMYFUNCTION("if(T2269="""","""",if($S2269,""Not aligned w/ a specific learning goal."",T2269&amp;"": ""&amp;vlookup(to_text(T2269),'1.Learning-Goals'!$A$3:$B$100,2,FALSE)))"),"")</f>
        <v/>
      </c>
      <c r="Y2269" s="46" t="str">
        <f>IFERROR(__xludf.DUMMYFUNCTION("if(U2269="""","""",if($S2269,""Not aligned w/ a specific learning goal."",U2269&amp;"": ""&amp;vlookup(to_text(U2269),'1.Learning-Goals'!$A$3:$B$100,2,FALSE)))"),"")</f>
        <v/>
      </c>
      <c r="Z2269" s="46" t="str">
        <f>IFERROR(__xludf.DUMMYFUNCTION("if(V2269="""","""",if($S2269,""Not aligned w/ a specific learning goal."",V2269&amp;"": ""&amp;vlookup(to_text(V2269),'1.Learning-Goals'!$A$3:$B$100,2,FALSE)))"),"")</f>
        <v/>
      </c>
      <c r="AA2269" s="46" t="str">
        <f>IFERROR(__xludf.DUMMYFUNCTION("if(W2269="""","""",if($S2269,""Not aligned w/ a specific learning goal."",W2269&amp;"": ""&amp;vlookup(to_text(W2269),'1.Learning-Goals'!$A$3:$B$100,2,FALSE)))"),"")</f>
        <v/>
      </c>
      <c r="AB2269" s="48"/>
      <c r="AC2269" s="48"/>
      <c r="AD2269" s="48"/>
      <c r="AE2269" s="48"/>
      <c r="AF2269" s="48"/>
      <c r="AG2269" s="48"/>
      <c r="AH2269" s="48"/>
      <c r="AI2269" s="48"/>
    </row>
    <row r="2270" ht="15.75" customHeight="1">
      <c r="A2270" s="41"/>
      <c r="B2270" s="42" t="str">
        <f t="shared" si="1"/>
        <v/>
      </c>
      <c r="C2270" s="52"/>
      <c r="D2270" s="53"/>
      <c r="E2270" s="53"/>
      <c r="F2270" s="52"/>
      <c r="G2270" s="53"/>
      <c r="H2270" s="54"/>
      <c r="I2270" s="53"/>
      <c r="J2270" s="53"/>
      <c r="K2270" s="53"/>
      <c r="L2270" s="53"/>
      <c r="M2270" s="53"/>
      <c r="N2270" s="53"/>
      <c r="O2270" s="52"/>
      <c r="P2270" s="52"/>
      <c r="Q2270" s="52"/>
      <c r="R2270" s="46" t="str">
        <f>IFERROR(__xludf.DUMMYFUNCTION("if(isblank($A2270),"""",REGEXREPLACE($A2270,   "",?(\d),?"",  ""$1""&amp;""-""&amp;$H2270))"),"")</f>
        <v/>
      </c>
      <c r="S2270" s="47" t="b">
        <f t="shared" si="2"/>
        <v>0</v>
      </c>
      <c r="T2270" s="47" t="str">
        <f>IFERROR(__xludf.DUMMYFUNCTION("iferror(split(A2270,"","",TRUE,TRUE),"""")"),"")</f>
        <v/>
      </c>
      <c r="U2270" s="47"/>
      <c r="V2270" s="47"/>
      <c r="W2270" s="47"/>
      <c r="X2270" s="46" t="str">
        <f>IFERROR(__xludf.DUMMYFUNCTION("if(T2270="""","""",if($S2270,""Not aligned w/ a specific learning goal."",T2270&amp;"": ""&amp;vlookup(to_text(T2270),'1.Learning-Goals'!$A$3:$B$100,2,FALSE)))"),"")</f>
        <v/>
      </c>
      <c r="Y2270" s="46" t="str">
        <f>IFERROR(__xludf.DUMMYFUNCTION("if(U2270="""","""",if($S2270,""Not aligned w/ a specific learning goal."",U2270&amp;"": ""&amp;vlookup(to_text(U2270),'1.Learning-Goals'!$A$3:$B$100,2,FALSE)))"),"")</f>
        <v/>
      </c>
      <c r="Z2270" s="46" t="str">
        <f>IFERROR(__xludf.DUMMYFUNCTION("if(V2270="""","""",if($S2270,""Not aligned w/ a specific learning goal."",V2270&amp;"": ""&amp;vlookup(to_text(V2270),'1.Learning-Goals'!$A$3:$B$100,2,FALSE)))"),"")</f>
        <v/>
      </c>
      <c r="AA2270" s="46" t="str">
        <f>IFERROR(__xludf.DUMMYFUNCTION("if(W2270="""","""",if($S2270,""Not aligned w/ a specific learning goal."",W2270&amp;"": ""&amp;vlookup(to_text(W2270),'1.Learning-Goals'!$A$3:$B$100,2,FALSE)))"),"")</f>
        <v/>
      </c>
      <c r="AB2270" s="48"/>
      <c r="AC2270" s="48"/>
      <c r="AD2270" s="48"/>
      <c r="AE2270" s="48"/>
      <c r="AF2270" s="48"/>
      <c r="AG2270" s="48"/>
      <c r="AH2270" s="48"/>
      <c r="AI2270" s="48"/>
    </row>
    <row r="2271" ht="15.75" customHeight="1">
      <c r="A2271" s="41"/>
      <c r="B2271" s="42" t="str">
        <f t="shared" si="1"/>
        <v/>
      </c>
      <c r="C2271" s="52"/>
      <c r="D2271" s="53"/>
      <c r="E2271" s="53"/>
      <c r="F2271" s="52"/>
      <c r="G2271" s="53"/>
      <c r="H2271" s="54"/>
      <c r="I2271" s="53"/>
      <c r="J2271" s="53"/>
      <c r="K2271" s="53"/>
      <c r="L2271" s="53"/>
      <c r="M2271" s="53"/>
      <c r="N2271" s="53"/>
      <c r="O2271" s="52"/>
      <c r="P2271" s="52"/>
      <c r="Q2271" s="52"/>
      <c r="R2271" s="46" t="str">
        <f>IFERROR(__xludf.DUMMYFUNCTION("if(isblank($A2271),"""",REGEXREPLACE($A2271,   "",?(\d),?"",  ""$1""&amp;""-""&amp;$H2271))"),"")</f>
        <v/>
      </c>
      <c r="S2271" s="47" t="b">
        <f t="shared" si="2"/>
        <v>0</v>
      </c>
      <c r="T2271" s="47" t="str">
        <f>IFERROR(__xludf.DUMMYFUNCTION("iferror(split(A2271,"","",TRUE,TRUE),"""")"),"")</f>
        <v/>
      </c>
      <c r="U2271" s="47"/>
      <c r="V2271" s="47"/>
      <c r="W2271" s="47"/>
      <c r="X2271" s="46" t="str">
        <f>IFERROR(__xludf.DUMMYFUNCTION("if(T2271="""","""",if($S2271,""Not aligned w/ a specific learning goal."",T2271&amp;"": ""&amp;vlookup(to_text(T2271),'1.Learning-Goals'!$A$3:$B$100,2,FALSE)))"),"")</f>
        <v/>
      </c>
      <c r="Y2271" s="46" t="str">
        <f>IFERROR(__xludf.DUMMYFUNCTION("if(U2271="""","""",if($S2271,""Not aligned w/ a specific learning goal."",U2271&amp;"": ""&amp;vlookup(to_text(U2271),'1.Learning-Goals'!$A$3:$B$100,2,FALSE)))"),"")</f>
        <v/>
      </c>
      <c r="Z2271" s="46" t="str">
        <f>IFERROR(__xludf.DUMMYFUNCTION("if(V2271="""","""",if($S2271,""Not aligned w/ a specific learning goal."",V2271&amp;"": ""&amp;vlookup(to_text(V2271),'1.Learning-Goals'!$A$3:$B$100,2,FALSE)))"),"")</f>
        <v/>
      </c>
      <c r="AA2271" s="46" t="str">
        <f>IFERROR(__xludf.DUMMYFUNCTION("if(W2271="""","""",if($S2271,""Not aligned w/ a specific learning goal."",W2271&amp;"": ""&amp;vlookup(to_text(W2271),'1.Learning-Goals'!$A$3:$B$100,2,FALSE)))"),"")</f>
        <v/>
      </c>
      <c r="AB2271" s="48"/>
      <c r="AC2271" s="48"/>
      <c r="AD2271" s="48"/>
      <c r="AE2271" s="48"/>
      <c r="AF2271" s="48"/>
      <c r="AG2271" s="48"/>
      <c r="AH2271" s="48"/>
      <c r="AI2271" s="48"/>
    </row>
    <row r="2272" ht="15.75" customHeight="1">
      <c r="A2272" s="41"/>
      <c r="B2272" s="42" t="str">
        <f t="shared" si="1"/>
        <v/>
      </c>
      <c r="C2272" s="52"/>
      <c r="D2272" s="53"/>
      <c r="E2272" s="53"/>
      <c r="F2272" s="52"/>
      <c r="G2272" s="53"/>
      <c r="H2272" s="54"/>
      <c r="I2272" s="53"/>
      <c r="J2272" s="53"/>
      <c r="K2272" s="53"/>
      <c r="L2272" s="53"/>
      <c r="M2272" s="53"/>
      <c r="N2272" s="53"/>
      <c r="O2272" s="52"/>
      <c r="P2272" s="52"/>
      <c r="Q2272" s="52"/>
      <c r="R2272" s="46" t="str">
        <f>IFERROR(__xludf.DUMMYFUNCTION("if(isblank($A2272),"""",REGEXREPLACE($A2272,   "",?(\d),?"",  ""$1""&amp;""-""&amp;$H2272))"),"")</f>
        <v/>
      </c>
      <c r="S2272" s="47" t="b">
        <f t="shared" si="2"/>
        <v>0</v>
      </c>
      <c r="T2272" s="47" t="str">
        <f>IFERROR(__xludf.DUMMYFUNCTION("iferror(split(A2272,"","",TRUE,TRUE),"""")"),"")</f>
        <v/>
      </c>
      <c r="U2272" s="47"/>
      <c r="V2272" s="47"/>
      <c r="W2272" s="47"/>
      <c r="X2272" s="46" t="str">
        <f>IFERROR(__xludf.DUMMYFUNCTION("if(T2272="""","""",if($S2272,""Not aligned w/ a specific learning goal."",T2272&amp;"": ""&amp;vlookup(to_text(T2272),'1.Learning-Goals'!$A$3:$B$100,2,FALSE)))"),"")</f>
        <v/>
      </c>
      <c r="Y2272" s="46" t="str">
        <f>IFERROR(__xludf.DUMMYFUNCTION("if(U2272="""","""",if($S2272,""Not aligned w/ a specific learning goal."",U2272&amp;"": ""&amp;vlookup(to_text(U2272),'1.Learning-Goals'!$A$3:$B$100,2,FALSE)))"),"")</f>
        <v/>
      </c>
      <c r="Z2272" s="46" t="str">
        <f>IFERROR(__xludf.DUMMYFUNCTION("if(V2272="""","""",if($S2272,""Not aligned w/ a specific learning goal."",V2272&amp;"": ""&amp;vlookup(to_text(V2272),'1.Learning-Goals'!$A$3:$B$100,2,FALSE)))"),"")</f>
        <v/>
      </c>
      <c r="AA2272" s="46" t="str">
        <f>IFERROR(__xludf.DUMMYFUNCTION("if(W2272="""","""",if($S2272,""Not aligned w/ a specific learning goal."",W2272&amp;"": ""&amp;vlookup(to_text(W2272),'1.Learning-Goals'!$A$3:$B$100,2,FALSE)))"),"")</f>
        <v/>
      </c>
      <c r="AB2272" s="48"/>
      <c r="AC2272" s="48"/>
      <c r="AD2272" s="48"/>
      <c r="AE2272" s="48"/>
      <c r="AF2272" s="48"/>
      <c r="AG2272" s="48"/>
      <c r="AH2272" s="48"/>
      <c r="AI2272" s="48"/>
    </row>
    <row r="2273" ht="15.75" customHeight="1">
      <c r="A2273" s="41"/>
      <c r="B2273" s="42" t="str">
        <f t="shared" si="1"/>
        <v/>
      </c>
      <c r="C2273" s="52"/>
      <c r="D2273" s="53"/>
      <c r="E2273" s="53"/>
      <c r="F2273" s="52"/>
      <c r="G2273" s="53"/>
      <c r="H2273" s="54"/>
      <c r="I2273" s="53"/>
      <c r="J2273" s="53"/>
      <c r="K2273" s="53"/>
      <c r="L2273" s="53"/>
      <c r="M2273" s="53"/>
      <c r="N2273" s="53"/>
      <c r="O2273" s="52"/>
      <c r="P2273" s="52"/>
      <c r="Q2273" s="52"/>
      <c r="R2273" s="46" t="str">
        <f>IFERROR(__xludf.DUMMYFUNCTION("if(isblank($A2273),"""",REGEXREPLACE($A2273,   "",?(\d),?"",  ""$1""&amp;""-""&amp;$H2273))"),"")</f>
        <v/>
      </c>
      <c r="S2273" s="47" t="b">
        <f t="shared" si="2"/>
        <v>0</v>
      </c>
      <c r="T2273" s="47" t="str">
        <f>IFERROR(__xludf.DUMMYFUNCTION("iferror(split(A2273,"","",TRUE,TRUE),"""")"),"")</f>
        <v/>
      </c>
      <c r="U2273" s="47"/>
      <c r="V2273" s="47"/>
      <c r="W2273" s="47"/>
      <c r="X2273" s="46" t="str">
        <f>IFERROR(__xludf.DUMMYFUNCTION("if(T2273="""","""",if($S2273,""Not aligned w/ a specific learning goal."",T2273&amp;"": ""&amp;vlookup(to_text(T2273),'1.Learning-Goals'!$A$3:$B$100,2,FALSE)))"),"")</f>
        <v/>
      </c>
      <c r="Y2273" s="46" t="str">
        <f>IFERROR(__xludf.DUMMYFUNCTION("if(U2273="""","""",if($S2273,""Not aligned w/ a specific learning goal."",U2273&amp;"": ""&amp;vlookup(to_text(U2273),'1.Learning-Goals'!$A$3:$B$100,2,FALSE)))"),"")</f>
        <v/>
      </c>
      <c r="Z2273" s="46" t="str">
        <f>IFERROR(__xludf.DUMMYFUNCTION("if(V2273="""","""",if($S2273,""Not aligned w/ a specific learning goal."",V2273&amp;"": ""&amp;vlookup(to_text(V2273),'1.Learning-Goals'!$A$3:$B$100,2,FALSE)))"),"")</f>
        <v/>
      </c>
      <c r="AA2273" s="46" t="str">
        <f>IFERROR(__xludf.DUMMYFUNCTION("if(W2273="""","""",if($S2273,""Not aligned w/ a specific learning goal."",W2273&amp;"": ""&amp;vlookup(to_text(W2273),'1.Learning-Goals'!$A$3:$B$100,2,FALSE)))"),"")</f>
        <v/>
      </c>
      <c r="AB2273" s="48"/>
      <c r="AC2273" s="48"/>
      <c r="AD2273" s="48"/>
      <c r="AE2273" s="48"/>
      <c r="AF2273" s="48"/>
      <c r="AG2273" s="48"/>
      <c r="AH2273" s="48"/>
      <c r="AI2273" s="48"/>
    </row>
    <row r="2274" ht="15.75" customHeight="1">
      <c r="A2274" s="41"/>
      <c r="B2274" s="42" t="str">
        <f t="shared" si="1"/>
        <v/>
      </c>
      <c r="C2274" s="52"/>
      <c r="D2274" s="53"/>
      <c r="E2274" s="53"/>
      <c r="F2274" s="52"/>
      <c r="G2274" s="53"/>
      <c r="H2274" s="54"/>
      <c r="I2274" s="53"/>
      <c r="J2274" s="53"/>
      <c r="K2274" s="53"/>
      <c r="L2274" s="53"/>
      <c r="M2274" s="53"/>
      <c r="N2274" s="53"/>
      <c r="O2274" s="52"/>
      <c r="P2274" s="52"/>
      <c r="Q2274" s="52"/>
      <c r="R2274" s="46" t="str">
        <f>IFERROR(__xludf.DUMMYFUNCTION("if(isblank($A2274),"""",REGEXREPLACE($A2274,   "",?(\d),?"",  ""$1""&amp;""-""&amp;$H2274))"),"")</f>
        <v/>
      </c>
      <c r="S2274" s="47" t="b">
        <f t="shared" si="2"/>
        <v>0</v>
      </c>
      <c r="T2274" s="47" t="str">
        <f>IFERROR(__xludf.DUMMYFUNCTION("iferror(split(A2274,"","",TRUE,TRUE),"""")"),"")</f>
        <v/>
      </c>
      <c r="U2274" s="47"/>
      <c r="V2274" s="47"/>
      <c r="W2274" s="47"/>
      <c r="X2274" s="46" t="str">
        <f>IFERROR(__xludf.DUMMYFUNCTION("if(T2274="""","""",if($S2274,""Not aligned w/ a specific learning goal."",T2274&amp;"": ""&amp;vlookup(to_text(T2274),'1.Learning-Goals'!$A$3:$B$100,2,FALSE)))"),"")</f>
        <v/>
      </c>
      <c r="Y2274" s="46" t="str">
        <f>IFERROR(__xludf.DUMMYFUNCTION("if(U2274="""","""",if($S2274,""Not aligned w/ a specific learning goal."",U2274&amp;"": ""&amp;vlookup(to_text(U2274),'1.Learning-Goals'!$A$3:$B$100,2,FALSE)))"),"")</f>
        <v/>
      </c>
      <c r="Z2274" s="46" t="str">
        <f>IFERROR(__xludf.DUMMYFUNCTION("if(V2274="""","""",if($S2274,""Not aligned w/ a specific learning goal."",V2274&amp;"": ""&amp;vlookup(to_text(V2274),'1.Learning-Goals'!$A$3:$B$100,2,FALSE)))"),"")</f>
        <v/>
      </c>
      <c r="AA2274" s="46" t="str">
        <f>IFERROR(__xludf.DUMMYFUNCTION("if(W2274="""","""",if($S2274,""Not aligned w/ a specific learning goal."",W2274&amp;"": ""&amp;vlookup(to_text(W2274),'1.Learning-Goals'!$A$3:$B$100,2,FALSE)))"),"")</f>
        <v/>
      </c>
      <c r="AB2274" s="48"/>
      <c r="AC2274" s="48"/>
      <c r="AD2274" s="48"/>
      <c r="AE2274" s="48"/>
      <c r="AF2274" s="48"/>
      <c r="AG2274" s="48"/>
      <c r="AH2274" s="48"/>
      <c r="AI2274" s="48"/>
    </row>
    <row r="2275" ht="15.75" customHeight="1">
      <c r="A2275" s="41"/>
      <c r="B2275" s="42" t="str">
        <f t="shared" si="1"/>
        <v/>
      </c>
      <c r="C2275" s="52"/>
      <c r="D2275" s="53"/>
      <c r="E2275" s="53"/>
      <c r="F2275" s="52"/>
      <c r="G2275" s="53"/>
      <c r="H2275" s="54"/>
      <c r="I2275" s="53"/>
      <c r="J2275" s="53"/>
      <c r="K2275" s="53"/>
      <c r="L2275" s="53"/>
      <c r="M2275" s="53"/>
      <c r="N2275" s="53"/>
      <c r="O2275" s="52"/>
      <c r="P2275" s="52"/>
      <c r="Q2275" s="52"/>
      <c r="R2275" s="46" t="str">
        <f>IFERROR(__xludf.DUMMYFUNCTION("if(isblank($A2275),"""",REGEXREPLACE($A2275,   "",?(\d),?"",  ""$1""&amp;""-""&amp;$H2275))"),"")</f>
        <v/>
      </c>
      <c r="S2275" s="47" t="b">
        <f t="shared" si="2"/>
        <v>0</v>
      </c>
      <c r="T2275" s="47" t="str">
        <f>IFERROR(__xludf.DUMMYFUNCTION("iferror(split(A2275,"","",TRUE,TRUE),"""")"),"")</f>
        <v/>
      </c>
      <c r="U2275" s="47"/>
      <c r="V2275" s="47"/>
      <c r="W2275" s="47"/>
      <c r="X2275" s="46" t="str">
        <f>IFERROR(__xludf.DUMMYFUNCTION("if(T2275="""","""",if($S2275,""Not aligned w/ a specific learning goal."",T2275&amp;"": ""&amp;vlookup(to_text(T2275),'1.Learning-Goals'!$A$3:$B$100,2,FALSE)))"),"")</f>
        <v/>
      </c>
      <c r="Y2275" s="46" t="str">
        <f>IFERROR(__xludf.DUMMYFUNCTION("if(U2275="""","""",if($S2275,""Not aligned w/ a specific learning goal."",U2275&amp;"": ""&amp;vlookup(to_text(U2275),'1.Learning-Goals'!$A$3:$B$100,2,FALSE)))"),"")</f>
        <v/>
      </c>
      <c r="Z2275" s="46" t="str">
        <f>IFERROR(__xludf.DUMMYFUNCTION("if(V2275="""","""",if($S2275,""Not aligned w/ a specific learning goal."",V2275&amp;"": ""&amp;vlookup(to_text(V2275),'1.Learning-Goals'!$A$3:$B$100,2,FALSE)))"),"")</f>
        <v/>
      </c>
      <c r="AA2275" s="46" t="str">
        <f>IFERROR(__xludf.DUMMYFUNCTION("if(W2275="""","""",if($S2275,""Not aligned w/ a specific learning goal."",W2275&amp;"": ""&amp;vlookup(to_text(W2275),'1.Learning-Goals'!$A$3:$B$100,2,FALSE)))"),"")</f>
        <v/>
      </c>
      <c r="AB2275" s="48"/>
      <c r="AC2275" s="48"/>
      <c r="AD2275" s="48"/>
      <c r="AE2275" s="48"/>
      <c r="AF2275" s="48"/>
      <c r="AG2275" s="48"/>
      <c r="AH2275" s="48"/>
      <c r="AI2275" s="48"/>
    </row>
    <row r="2276" ht="15.75" customHeight="1">
      <c r="A2276" s="41"/>
      <c r="B2276" s="42" t="str">
        <f t="shared" si="1"/>
        <v/>
      </c>
      <c r="C2276" s="52"/>
      <c r="D2276" s="53"/>
      <c r="E2276" s="53"/>
      <c r="F2276" s="52"/>
      <c r="G2276" s="53"/>
      <c r="H2276" s="54"/>
      <c r="I2276" s="53"/>
      <c r="J2276" s="53"/>
      <c r="K2276" s="53"/>
      <c r="L2276" s="53"/>
      <c r="M2276" s="53"/>
      <c r="N2276" s="53"/>
      <c r="O2276" s="52"/>
      <c r="P2276" s="52"/>
      <c r="Q2276" s="52"/>
      <c r="R2276" s="46" t="str">
        <f>IFERROR(__xludf.DUMMYFUNCTION("if(isblank($A2276),"""",REGEXREPLACE($A2276,   "",?(\d),?"",  ""$1""&amp;""-""&amp;$H2276))"),"")</f>
        <v/>
      </c>
      <c r="S2276" s="47" t="b">
        <f t="shared" si="2"/>
        <v>0</v>
      </c>
      <c r="T2276" s="47" t="str">
        <f>IFERROR(__xludf.DUMMYFUNCTION("iferror(split(A2276,"","",TRUE,TRUE),"""")"),"")</f>
        <v/>
      </c>
      <c r="U2276" s="47"/>
      <c r="V2276" s="47"/>
      <c r="W2276" s="47"/>
      <c r="X2276" s="46" t="str">
        <f>IFERROR(__xludf.DUMMYFUNCTION("if(T2276="""","""",if($S2276,""Not aligned w/ a specific learning goal."",T2276&amp;"": ""&amp;vlookup(to_text(T2276),'1.Learning-Goals'!$A$3:$B$100,2,FALSE)))"),"")</f>
        <v/>
      </c>
      <c r="Y2276" s="46" t="str">
        <f>IFERROR(__xludf.DUMMYFUNCTION("if(U2276="""","""",if($S2276,""Not aligned w/ a specific learning goal."",U2276&amp;"": ""&amp;vlookup(to_text(U2276),'1.Learning-Goals'!$A$3:$B$100,2,FALSE)))"),"")</f>
        <v/>
      </c>
      <c r="Z2276" s="46" t="str">
        <f>IFERROR(__xludf.DUMMYFUNCTION("if(V2276="""","""",if($S2276,""Not aligned w/ a specific learning goal."",V2276&amp;"": ""&amp;vlookup(to_text(V2276),'1.Learning-Goals'!$A$3:$B$100,2,FALSE)))"),"")</f>
        <v/>
      </c>
      <c r="AA2276" s="46" t="str">
        <f>IFERROR(__xludf.DUMMYFUNCTION("if(W2276="""","""",if($S2276,""Not aligned w/ a specific learning goal."",W2276&amp;"": ""&amp;vlookup(to_text(W2276),'1.Learning-Goals'!$A$3:$B$100,2,FALSE)))"),"")</f>
        <v/>
      </c>
      <c r="AB2276" s="48"/>
      <c r="AC2276" s="48"/>
      <c r="AD2276" s="48"/>
      <c r="AE2276" s="48"/>
      <c r="AF2276" s="48"/>
      <c r="AG2276" s="48"/>
      <c r="AH2276" s="48"/>
      <c r="AI2276" s="48"/>
    </row>
    <row r="2277" ht="15.75" customHeight="1">
      <c r="A2277" s="41"/>
      <c r="B2277" s="42" t="str">
        <f t="shared" si="1"/>
        <v/>
      </c>
      <c r="C2277" s="52"/>
      <c r="D2277" s="53"/>
      <c r="E2277" s="53"/>
      <c r="F2277" s="52"/>
      <c r="G2277" s="53"/>
      <c r="H2277" s="54"/>
      <c r="I2277" s="53"/>
      <c r="J2277" s="53"/>
      <c r="K2277" s="53"/>
      <c r="L2277" s="53"/>
      <c r="M2277" s="53"/>
      <c r="N2277" s="53"/>
      <c r="O2277" s="52"/>
      <c r="P2277" s="52"/>
      <c r="Q2277" s="52"/>
      <c r="R2277" s="46" t="str">
        <f>IFERROR(__xludf.DUMMYFUNCTION("if(isblank($A2277),"""",REGEXREPLACE($A2277,   "",?(\d),?"",  ""$1""&amp;""-""&amp;$H2277))"),"")</f>
        <v/>
      </c>
      <c r="S2277" s="47" t="b">
        <f t="shared" si="2"/>
        <v>0</v>
      </c>
      <c r="T2277" s="47" t="str">
        <f>IFERROR(__xludf.DUMMYFUNCTION("iferror(split(A2277,"","",TRUE,TRUE),"""")"),"")</f>
        <v/>
      </c>
      <c r="U2277" s="47"/>
      <c r="V2277" s="47"/>
      <c r="W2277" s="47"/>
      <c r="X2277" s="46" t="str">
        <f>IFERROR(__xludf.DUMMYFUNCTION("if(T2277="""","""",if($S2277,""Not aligned w/ a specific learning goal."",T2277&amp;"": ""&amp;vlookup(to_text(T2277),'1.Learning-Goals'!$A$3:$B$100,2,FALSE)))"),"")</f>
        <v/>
      </c>
      <c r="Y2277" s="46" t="str">
        <f>IFERROR(__xludf.DUMMYFUNCTION("if(U2277="""","""",if($S2277,""Not aligned w/ a specific learning goal."",U2277&amp;"": ""&amp;vlookup(to_text(U2277),'1.Learning-Goals'!$A$3:$B$100,2,FALSE)))"),"")</f>
        <v/>
      </c>
      <c r="Z2277" s="46" t="str">
        <f>IFERROR(__xludf.DUMMYFUNCTION("if(V2277="""","""",if($S2277,""Not aligned w/ a specific learning goal."",V2277&amp;"": ""&amp;vlookup(to_text(V2277),'1.Learning-Goals'!$A$3:$B$100,2,FALSE)))"),"")</f>
        <v/>
      </c>
      <c r="AA2277" s="46" t="str">
        <f>IFERROR(__xludf.DUMMYFUNCTION("if(W2277="""","""",if($S2277,""Not aligned w/ a specific learning goal."",W2277&amp;"": ""&amp;vlookup(to_text(W2277),'1.Learning-Goals'!$A$3:$B$100,2,FALSE)))"),"")</f>
        <v/>
      </c>
      <c r="AB2277" s="48"/>
      <c r="AC2277" s="48"/>
      <c r="AD2277" s="48"/>
      <c r="AE2277" s="48"/>
      <c r="AF2277" s="48"/>
      <c r="AG2277" s="48"/>
      <c r="AH2277" s="48"/>
      <c r="AI2277" s="48"/>
    </row>
    <row r="2278" ht="15.75" customHeight="1">
      <c r="A2278" s="41"/>
      <c r="B2278" s="42" t="str">
        <f t="shared" si="1"/>
        <v/>
      </c>
      <c r="C2278" s="52"/>
      <c r="D2278" s="53"/>
      <c r="E2278" s="53"/>
      <c r="F2278" s="52"/>
      <c r="G2278" s="53"/>
      <c r="H2278" s="54"/>
      <c r="I2278" s="53"/>
      <c r="J2278" s="53"/>
      <c r="K2278" s="53"/>
      <c r="L2278" s="53"/>
      <c r="M2278" s="53"/>
      <c r="N2278" s="53"/>
      <c r="O2278" s="52"/>
      <c r="P2278" s="52"/>
      <c r="Q2278" s="52"/>
      <c r="R2278" s="46" t="str">
        <f>IFERROR(__xludf.DUMMYFUNCTION("if(isblank($A2278),"""",REGEXREPLACE($A2278,   "",?(\d),?"",  ""$1""&amp;""-""&amp;$H2278))"),"")</f>
        <v/>
      </c>
      <c r="S2278" s="47" t="b">
        <f t="shared" si="2"/>
        <v>0</v>
      </c>
      <c r="T2278" s="47" t="str">
        <f>IFERROR(__xludf.DUMMYFUNCTION("iferror(split(A2278,"","",TRUE,TRUE),"""")"),"")</f>
        <v/>
      </c>
      <c r="U2278" s="47"/>
      <c r="V2278" s="47"/>
      <c r="W2278" s="47"/>
      <c r="X2278" s="46" t="str">
        <f>IFERROR(__xludf.DUMMYFUNCTION("if(T2278="""","""",if($S2278,""Not aligned w/ a specific learning goal."",T2278&amp;"": ""&amp;vlookup(to_text(T2278),'1.Learning-Goals'!$A$3:$B$100,2,FALSE)))"),"")</f>
        <v/>
      </c>
      <c r="Y2278" s="46" t="str">
        <f>IFERROR(__xludf.DUMMYFUNCTION("if(U2278="""","""",if($S2278,""Not aligned w/ a specific learning goal."",U2278&amp;"": ""&amp;vlookup(to_text(U2278),'1.Learning-Goals'!$A$3:$B$100,2,FALSE)))"),"")</f>
        <v/>
      </c>
      <c r="Z2278" s="46" t="str">
        <f>IFERROR(__xludf.DUMMYFUNCTION("if(V2278="""","""",if($S2278,""Not aligned w/ a specific learning goal."",V2278&amp;"": ""&amp;vlookup(to_text(V2278),'1.Learning-Goals'!$A$3:$B$100,2,FALSE)))"),"")</f>
        <v/>
      </c>
      <c r="AA2278" s="46" t="str">
        <f>IFERROR(__xludf.DUMMYFUNCTION("if(W2278="""","""",if($S2278,""Not aligned w/ a specific learning goal."",W2278&amp;"": ""&amp;vlookup(to_text(W2278),'1.Learning-Goals'!$A$3:$B$100,2,FALSE)))"),"")</f>
        <v/>
      </c>
      <c r="AB2278" s="48"/>
      <c r="AC2278" s="48"/>
      <c r="AD2278" s="48"/>
      <c r="AE2278" s="48"/>
      <c r="AF2278" s="48"/>
      <c r="AG2278" s="48"/>
      <c r="AH2278" s="48"/>
      <c r="AI2278" s="48"/>
    </row>
    <row r="2279" ht="15.75" customHeight="1">
      <c r="A2279" s="41"/>
      <c r="B2279" s="42" t="str">
        <f t="shared" si="1"/>
        <v/>
      </c>
      <c r="C2279" s="52"/>
      <c r="D2279" s="53"/>
      <c r="E2279" s="53"/>
      <c r="F2279" s="52"/>
      <c r="G2279" s="53"/>
      <c r="H2279" s="54"/>
      <c r="I2279" s="53"/>
      <c r="J2279" s="53"/>
      <c r="K2279" s="53"/>
      <c r="L2279" s="53"/>
      <c r="M2279" s="53"/>
      <c r="N2279" s="53"/>
      <c r="O2279" s="52"/>
      <c r="P2279" s="52"/>
      <c r="Q2279" s="52"/>
      <c r="R2279" s="46" t="str">
        <f>IFERROR(__xludf.DUMMYFUNCTION("if(isblank($A2279),"""",REGEXREPLACE($A2279,   "",?(\d),?"",  ""$1""&amp;""-""&amp;$H2279))"),"")</f>
        <v/>
      </c>
      <c r="S2279" s="47" t="b">
        <f t="shared" si="2"/>
        <v>0</v>
      </c>
      <c r="T2279" s="47" t="str">
        <f>IFERROR(__xludf.DUMMYFUNCTION("iferror(split(A2279,"","",TRUE,TRUE),"""")"),"")</f>
        <v/>
      </c>
      <c r="U2279" s="47"/>
      <c r="V2279" s="47"/>
      <c r="W2279" s="47"/>
      <c r="X2279" s="46" t="str">
        <f>IFERROR(__xludf.DUMMYFUNCTION("if(T2279="""","""",if($S2279,""Not aligned w/ a specific learning goal."",T2279&amp;"": ""&amp;vlookup(to_text(T2279),'1.Learning-Goals'!$A$3:$B$100,2,FALSE)))"),"")</f>
        <v/>
      </c>
      <c r="Y2279" s="46" t="str">
        <f>IFERROR(__xludf.DUMMYFUNCTION("if(U2279="""","""",if($S2279,""Not aligned w/ a specific learning goal."",U2279&amp;"": ""&amp;vlookup(to_text(U2279),'1.Learning-Goals'!$A$3:$B$100,2,FALSE)))"),"")</f>
        <v/>
      </c>
      <c r="Z2279" s="46" t="str">
        <f>IFERROR(__xludf.DUMMYFUNCTION("if(V2279="""","""",if($S2279,""Not aligned w/ a specific learning goal."",V2279&amp;"": ""&amp;vlookup(to_text(V2279),'1.Learning-Goals'!$A$3:$B$100,2,FALSE)))"),"")</f>
        <v/>
      </c>
      <c r="AA2279" s="46" t="str">
        <f>IFERROR(__xludf.DUMMYFUNCTION("if(W2279="""","""",if($S2279,""Not aligned w/ a specific learning goal."",W2279&amp;"": ""&amp;vlookup(to_text(W2279),'1.Learning-Goals'!$A$3:$B$100,2,FALSE)))"),"")</f>
        <v/>
      </c>
      <c r="AB2279" s="48"/>
      <c r="AC2279" s="48"/>
      <c r="AD2279" s="48"/>
      <c r="AE2279" s="48"/>
      <c r="AF2279" s="48"/>
      <c r="AG2279" s="48"/>
      <c r="AH2279" s="48"/>
      <c r="AI2279" s="48"/>
    </row>
    <row r="2280" ht="15.75" customHeight="1">
      <c r="A2280" s="41"/>
      <c r="B2280" s="42" t="str">
        <f t="shared" si="1"/>
        <v/>
      </c>
      <c r="C2280" s="52"/>
      <c r="D2280" s="53"/>
      <c r="E2280" s="53"/>
      <c r="F2280" s="52"/>
      <c r="G2280" s="53"/>
      <c r="H2280" s="54"/>
      <c r="I2280" s="53"/>
      <c r="J2280" s="53"/>
      <c r="K2280" s="53"/>
      <c r="L2280" s="53"/>
      <c r="M2280" s="53"/>
      <c r="N2280" s="53"/>
      <c r="O2280" s="52"/>
      <c r="P2280" s="52"/>
      <c r="Q2280" s="52"/>
      <c r="R2280" s="46" t="str">
        <f>IFERROR(__xludf.DUMMYFUNCTION("if(isblank($A2280),"""",REGEXREPLACE($A2280,   "",?(\d),?"",  ""$1""&amp;""-""&amp;$H2280))"),"")</f>
        <v/>
      </c>
      <c r="S2280" s="47" t="b">
        <f t="shared" si="2"/>
        <v>0</v>
      </c>
      <c r="T2280" s="47" t="str">
        <f>IFERROR(__xludf.DUMMYFUNCTION("iferror(split(A2280,"","",TRUE,TRUE),"""")"),"")</f>
        <v/>
      </c>
      <c r="U2280" s="47"/>
      <c r="V2280" s="47"/>
      <c r="W2280" s="47"/>
      <c r="X2280" s="46" t="str">
        <f>IFERROR(__xludf.DUMMYFUNCTION("if(T2280="""","""",if($S2280,""Not aligned w/ a specific learning goal."",T2280&amp;"": ""&amp;vlookup(to_text(T2280),'1.Learning-Goals'!$A$3:$B$100,2,FALSE)))"),"")</f>
        <v/>
      </c>
      <c r="Y2280" s="46" t="str">
        <f>IFERROR(__xludf.DUMMYFUNCTION("if(U2280="""","""",if($S2280,""Not aligned w/ a specific learning goal."",U2280&amp;"": ""&amp;vlookup(to_text(U2280),'1.Learning-Goals'!$A$3:$B$100,2,FALSE)))"),"")</f>
        <v/>
      </c>
      <c r="Z2280" s="46" t="str">
        <f>IFERROR(__xludf.DUMMYFUNCTION("if(V2280="""","""",if($S2280,""Not aligned w/ a specific learning goal."",V2280&amp;"": ""&amp;vlookup(to_text(V2280),'1.Learning-Goals'!$A$3:$B$100,2,FALSE)))"),"")</f>
        <v/>
      </c>
      <c r="AA2280" s="46" t="str">
        <f>IFERROR(__xludf.DUMMYFUNCTION("if(W2280="""","""",if($S2280,""Not aligned w/ a specific learning goal."",W2280&amp;"": ""&amp;vlookup(to_text(W2280),'1.Learning-Goals'!$A$3:$B$100,2,FALSE)))"),"")</f>
        <v/>
      </c>
      <c r="AB2280" s="48"/>
      <c r="AC2280" s="48"/>
      <c r="AD2280" s="48"/>
      <c r="AE2280" s="48"/>
      <c r="AF2280" s="48"/>
      <c r="AG2280" s="48"/>
      <c r="AH2280" s="48"/>
      <c r="AI2280" s="48"/>
    </row>
    <row r="2281" ht="15.75" customHeight="1">
      <c r="A2281" s="41"/>
      <c r="B2281" s="42" t="str">
        <f t="shared" si="1"/>
        <v/>
      </c>
      <c r="C2281" s="52"/>
      <c r="D2281" s="53"/>
      <c r="E2281" s="53"/>
      <c r="F2281" s="52"/>
      <c r="G2281" s="53"/>
      <c r="H2281" s="54"/>
      <c r="I2281" s="53"/>
      <c r="J2281" s="53"/>
      <c r="K2281" s="53"/>
      <c r="L2281" s="53"/>
      <c r="M2281" s="53"/>
      <c r="N2281" s="53"/>
      <c r="O2281" s="52"/>
      <c r="P2281" s="52"/>
      <c r="Q2281" s="52"/>
      <c r="R2281" s="46" t="str">
        <f>IFERROR(__xludf.DUMMYFUNCTION("if(isblank($A2281),"""",REGEXREPLACE($A2281,   "",?(\d),?"",  ""$1""&amp;""-""&amp;$H2281))"),"")</f>
        <v/>
      </c>
      <c r="S2281" s="47" t="b">
        <f t="shared" si="2"/>
        <v>0</v>
      </c>
      <c r="T2281" s="47" t="str">
        <f>IFERROR(__xludf.DUMMYFUNCTION("iferror(split(A2281,"","",TRUE,TRUE),"""")"),"")</f>
        <v/>
      </c>
      <c r="U2281" s="47"/>
      <c r="V2281" s="47"/>
      <c r="W2281" s="47"/>
      <c r="X2281" s="46" t="str">
        <f>IFERROR(__xludf.DUMMYFUNCTION("if(T2281="""","""",if($S2281,""Not aligned w/ a specific learning goal."",T2281&amp;"": ""&amp;vlookup(to_text(T2281),'1.Learning-Goals'!$A$3:$B$100,2,FALSE)))"),"")</f>
        <v/>
      </c>
      <c r="Y2281" s="46" t="str">
        <f>IFERROR(__xludf.DUMMYFUNCTION("if(U2281="""","""",if($S2281,""Not aligned w/ a specific learning goal."",U2281&amp;"": ""&amp;vlookup(to_text(U2281),'1.Learning-Goals'!$A$3:$B$100,2,FALSE)))"),"")</f>
        <v/>
      </c>
      <c r="Z2281" s="46" t="str">
        <f>IFERROR(__xludf.DUMMYFUNCTION("if(V2281="""","""",if($S2281,""Not aligned w/ a specific learning goal."",V2281&amp;"": ""&amp;vlookup(to_text(V2281),'1.Learning-Goals'!$A$3:$B$100,2,FALSE)))"),"")</f>
        <v/>
      </c>
      <c r="AA2281" s="46" t="str">
        <f>IFERROR(__xludf.DUMMYFUNCTION("if(W2281="""","""",if($S2281,""Not aligned w/ a specific learning goal."",W2281&amp;"": ""&amp;vlookup(to_text(W2281),'1.Learning-Goals'!$A$3:$B$100,2,FALSE)))"),"")</f>
        <v/>
      </c>
      <c r="AB2281" s="48"/>
      <c r="AC2281" s="48"/>
      <c r="AD2281" s="48"/>
      <c r="AE2281" s="48"/>
      <c r="AF2281" s="48"/>
      <c r="AG2281" s="48"/>
      <c r="AH2281" s="48"/>
      <c r="AI2281" s="48"/>
    </row>
    <row r="2282" ht="15.75" customHeight="1">
      <c r="A2282" s="41"/>
      <c r="B2282" s="42" t="str">
        <f t="shared" si="1"/>
        <v/>
      </c>
      <c r="C2282" s="52"/>
      <c r="D2282" s="53"/>
      <c r="E2282" s="53"/>
      <c r="F2282" s="52"/>
      <c r="G2282" s="53"/>
      <c r="H2282" s="54"/>
      <c r="I2282" s="53"/>
      <c r="J2282" s="53"/>
      <c r="K2282" s="53"/>
      <c r="L2282" s="53"/>
      <c r="M2282" s="53"/>
      <c r="N2282" s="53"/>
      <c r="O2282" s="52"/>
      <c r="P2282" s="52"/>
      <c r="Q2282" s="52"/>
      <c r="R2282" s="46" t="str">
        <f>IFERROR(__xludf.DUMMYFUNCTION("if(isblank($A2282),"""",REGEXREPLACE($A2282,   "",?(\d),?"",  ""$1""&amp;""-""&amp;$H2282))"),"")</f>
        <v/>
      </c>
      <c r="S2282" s="47" t="b">
        <f t="shared" si="2"/>
        <v>0</v>
      </c>
      <c r="T2282" s="47" t="str">
        <f>IFERROR(__xludf.DUMMYFUNCTION("iferror(split(A2282,"","",TRUE,TRUE),"""")"),"")</f>
        <v/>
      </c>
      <c r="U2282" s="47"/>
      <c r="V2282" s="47"/>
      <c r="W2282" s="47"/>
      <c r="X2282" s="46" t="str">
        <f>IFERROR(__xludf.DUMMYFUNCTION("if(T2282="""","""",if($S2282,""Not aligned w/ a specific learning goal."",T2282&amp;"": ""&amp;vlookup(to_text(T2282),'1.Learning-Goals'!$A$3:$B$100,2,FALSE)))"),"")</f>
        <v/>
      </c>
      <c r="Y2282" s="46" t="str">
        <f>IFERROR(__xludf.DUMMYFUNCTION("if(U2282="""","""",if($S2282,""Not aligned w/ a specific learning goal."",U2282&amp;"": ""&amp;vlookup(to_text(U2282),'1.Learning-Goals'!$A$3:$B$100,2,FALSE)))"),"")</f>
        <v/>
      </c>
      <c r="Z2282" s="46" t="str">
        <f>IFERROR(__xludf.DUMMYFUNCTION("if(V2282="""","""",if($S2282,""Not aligned w/ a specific learning goal."",V2282&amp;"": ""&amp;vlookup(to_text(V2282),'1.Learning-Goals'!$A$3:$B$100,2,FALSE)))"),"")</f>
        <v/>
      </c>
      <c r="AA2282" s="46" t="str">
        <f>IFERROR(__xludf.DUMMYFUNCTION("if(W2282="""","""",if($S2282,""Not aligned w/ a specific learning goal."",W2282&amp;"": ""&amp;vlookup(to_text(W2282),'1.Learning-Goals'!$A$3:$B$100,2,FALSE)))"),"")</f>
        <v/>
      </c>
      <c r="AB2282" s="48"/>
      <c r="AC2282" s="48"/>
      <c r="AD2282" s="48"/>
      <c r="AE2282" s="48"/>
      <c r="AF2282" s="48"/>
      <c r="AG2282" s="48"/>
      <c r="AH2282" s="48"/>
      <c r="AI2282" s="48"/>
    </row>
    <row r="2283" ht="15.75" customHeight="1">
      <c r="A2283" s="41"/>
      <c r="B2283" s="42" t="str">
        <f t="shared" si="1"/>
        <v/>
      </c>
      <c r="C2283" s="52"/>
      <c r="D2283" s="53"/>
      <c r="E2283" s="53"/>
      <c r="F2283" s="52"/>
      <c r="G2283" s="53"/>
      <c r="H2283" s="54"/>
      <c r="I2283" s="53"/>
      <c r="J2283" s="53"/>
      <c r="K2283" s="53"/>
      <c r="L2283" s="53"/>
      <c r="M2283" s="53"/>
      <c r="N2283" s="53"/>
      <c r="O2283" s="52"/>
      <c r="P2283" s="52"/>
      <c r="Q2283" s="52"/>
      <c r="R2283" s="46" t="str">
        <f>IFERROR(__xludf.DUMMYFUNCTION("if(isblank($A2283),"""",REGEXREPLACE($A2283,   "",?(\d),?"",  ""$1""&amp;""-""&amp;$H2283))"),"")</f>
        <v/>
      </c>
      <c r="S2283" s="47" t="b">
        <f t="shared" si="2"/>
        <v>0</v>
      </c>
      <c r="T2283" s="47" t="str">
        <f>IFERROR(__xludf.DUMMYFUNCTION("iferror(split(A2283,"","",TRUE,TRUE),"""")"),"")</f>
        <v/>
      </c>
      <c r="U2283" s="47"/>
      <c r="V2283" s="47"/>
      <c r="W2283" s="47"/>
      <c r="X2283" s="46" t="str">
        <f>IFERROR(__xludf.DUMMYFUNCTION("if(T2283="""","""",if($S2283,""Not aligned w/ a specific learning goal."",T2283&amp;"": ""&amp;vlookup(to_text(T2283),'1.Learning-Goals'!$A$3:$B$100,2,FALSE)))"),"")</f>
        <v/>
      </c>
      <c r="Y2283" s="46" t="str">
        <f>IFERROR(__xludf.DUMMYFUNCTION("if(U2283="""","""",if($S2283,""Not aligned w/ a specific learning goal."",U2283&amp;"": ""&amp;vlookup(to_text(U2283),'1.Learning-Goals'!$A$3:$B$100,2,FALSE)))"),"")</f>
        <v/>
      </c>
      <c r="Z2283" s="46" t="str">
        <f>IFERROR(__xludf.DUMMYFUNCTION("if(V2283="""","""",if($S2283,""Not aligned w/ a specific learning goal."",V2283&amp;"": ""&amp;vlookup(to_text(V2283),'1.Learning-Goals'!$A$3:$B$100,2,FALSE)))"),"")</f>
        <v/>
      </c>
      <c r="AA2283" s="46" t="str">
        <f>IFERROR(__xludf.DUMMYFUNCTION("if(W2283="""","""",if($S2283,""Not aligned w/ a specific learning goal."",W2283&amp;"": ""&amp;vlookup(to_text(W2283),'1.Learning-Goals'!$A$3:$B$100,2,FALSE)))"),"")</f>
        <v/>
      </c>
      <c r="AB2283" s="48"/>
      <c r="AC2283" s="48"/>
      <c r="AD2283" s="48"/>
      <c r="AE2283" s="48"/>
      <c r="AF2283" s="48"/>
      <c r="AG2283" s="48"/>
      <c r="AH2283" s="48"/>
      <c r="AI2283" s="48"/>
    </row>
    <row r="2284" ht="15.75" customHeight="1">
      <c r="A2284" s="41"/>
      <c r="B2284" s="42" t="str">
        <f t="shared" si="1"/>
        <v/>
      </c>
      <c r="C2284" s="52"/>
      <c r="D2284" s="53"/>
      <c r="E2284" s="53"/>
      <c r="F2284" s="52"/>
      <c r="G2284" s="53"/>
      <c r="H2284" s="54"/>
      <c r="I2284" s="53"/>
      <c r="J2284" s="53"/>
      <c r="K2284" s="53"/>
      <c r="L2284" s="53"/>
      <c r="M2284" s="53"/>
      <c r="N2284" s="53"/>
      <c r="O2284" s="52"/>
      <c r="P2284" s="52"/>
      <c r="Q2284" s="52"/>
      <c r="R2284" s="46" t="str">
        <f>IFERROR(__xludf.DUMMYFUNCTION("if(isblank($A2284),"""",REGEXREPLACE($A2284,   "",?(\d),?"",  ""$1""&amp;""-""&amp;$H2284))"),"")</f>
        <v/>
      </c>
      <c r="S2284" s="47" t="b">
        <f t="shared" si="2"/>
        <v>0</v>
      </c>
      <c r="T2284" s="47" t="str">
        <f>IFERROR(__xludf.DUMMYFUNCTION("iferror(split(A2284,"","",TRUE,TRUE),"""")"),"")</f>
        <v/>
      </c>
      <c r="U2284" s="47"/>
      <c r="V2284" s="47"/>
      <c r="W2284" s="47"/>
      <c r="X2284" s="46" t="str">
        <f>IFERROR(__xludf.DUMMYFUNCTION("if(T2284="""","""",if($S2284,""Not aligned w/ a specific learning goal."",T2284&amp;"": ""&amp;vlookup(to_text(T2284),'1.Learning-Goals'!$A$3:$B$100,2,FALSE)))"),"")</f>
        <v/>
      </c>
      <c r="Y2284" s="46" t="str">
        <f>IFERROR(__xludf.DUMMYFUNCTION("if(U2284="""","""",if($S2284,""Not aligned w/ a specific learning goal."",U2284&amp;"": ""&amp;vlookup(to_text(U2284),'1.Learning-Goals'!$A$3:$B$100,2,FALSE)))"),"")</f>
        <v/>
      </c>
      <c r="Z2284" s="46" t="str">
        <f>IFERROR(__xludf.DUMMYFUNCTION("if(V2284="""","""",if($S2284,""Not aligned w/ a specific learning goal."",V2284&amp;"": ""&amp;vlookup(to_text(V2284),'1.Learning-Goals'!$A$3:$B$100,2,FALSE)))"),"")</f>
        <v/>
      </c>
      <c r="AA2284" s="46" t="str">
        <f>IFERROR(__xludf.DUMMYFUNCTION("if(W2284="""","""",if($S2284,""Not aligned w/ a specific learning goal."",W2284&amp;"": ""&amp;vlookup(to_text(W2284),'1.Learning-Goals'!$A$3:$B$100,2,FALSE)))"),"")</f>
        <v/>
      </c>
      <c r="AB2284" s="48"/>
      <c r="AC2284" s="48"/>
      <c r="AD2284" s="48"/>
      <c r="AE2284" s="48"/>
      <c r="AF2284" s="48"/>
      <c r="AG2284" s="48"/>
      <c r="AH2284" s="48"/>
      <c r="AI2284" s="48"/>
    </row>
    <row r="2285" ht="15.75" customHeight="1">
      <c r="A2285" s="41"/>
      <c r="B2285" s="42" t="str">
        <f t="shared" si="1"/>
        <v/>
      </c>
      <c r="C2285" s="52"/>
      <c r="D2285" s="53"/>
      <c r="E2285" s="53"/>
      <c r="F2285" s="52"/>
      <c r="G2285" s="53"/>
      <c r="H2285" s="54"/>
      <c r="I2285" s="53"/>
      <c r="J2285" s="53"/>
      <c r="K2285" s="53"/>
      <c r="L2285" s="53"/>
      <c r="M2285" s="53"/>
      <c r="N2285" s="53"/>
      <c r="O2285" s="52"/>
      <c r="P2285" s="52"/>
      <c r="Q2285" s="52"/>
      <c r="R2285" s="46" t="str">
        <f>IFERROR(__xludf.DUMMYFUNCTION("if(isblank($A2285),"""",REGEXREPLACE($A2285,   "",?(\d),?"",  ""$1""&amp;""-""&amp;$H2285))"),"")</f>
        <v/>
      </c>
      <c r="S2285" s="47" t="b">
        <f t="shared" si="2"/>
        <v>0</v>
      </c>
      <c r="T2285" s="47" t="str">
        <f>IFERROR(__xludf.DUMMYFUNCTION("iferror(split(A2285,"","",TRUE,TRUE),"""")"),"")</f>
        <v/>
      </c>
      <c r="U2285" s="47"/>
      <c r="V2285" s="47"/>
      <c r="W2285" s="47"/>
      <c r="X2285" s="46" t="str">
        <f>IFERROR(__xludf.DUMMYFUNCTION("if(T2285="""","""",if($S2285,""Not aligned w/ a specific learning goal."",T2285&amp;"": ""&amp;vlookup(to_text(T2285),'1.Learning-Goals'!$A$3:$B$100,2,FALSE)))"),"")</f>
        <v/>
      </c>
      <c r="Y2285" s="46" t="str">
        <f>IFERROR(__xludf.DUMMYFUNCTION("if(U2285="""","""",if($S2285,""Not aligned w/ a specific learning goal."",U2285&amp;"": ""&amp;vlookup(to_text(U2285),'1.Learning-Goals'!$A$3:$B$100,2,FALSE)))"),"")</f>
        <v/>
      </c>
      <c r="Z2285" s="46" t="str">
        <f>IFERROR(__xludf.DUMMYFUNCTION("if(V2285="""","""",if($S2285,""Not aligned w/ a specific learning goal."",V2285&amp;"": ""&amp;vlookup(to_text(V2285),'1.Learning-Goals'!$A$3:$B$100,2,FALSE)))"),"")</f>
        <v/>
      </c>
      <c r="AA2285" s="46" t="str">
        <f>IFERROR(__xludf.DUMMYFUNCTION("if(W2285="""","""",if($S2285,""Not aligned w/ a specific learning goal."",W2285&amp;"": ""&amp;vlookup(to_text(W2285),'1.Learning-Goals'!$A$3:$B$100,2,FALSE)))"),"")</f>
        <v/>
      </c>
      <c r="AB2285" s="48"/>
      <c r="AC2285" s="48"/>
      <c r="AD2285" s="48"/>
      <c r="AE2285" s="48"/>
      <c r="AF2285" s="48"/>
      <c r="AG2285" s="48"/>
      <c r="AH2285" s="48"/>
      <c r="AI2285" s="48"/>
    </row>
    <row r="2286" ht="15.75" customHeight="1">
      <c r="A2286" s="41"/>
      <c r="B2286" s="42" t="str">
        <f t="shared" si="1"/>
        <v/>
      </c>
      <c r="C2286" s="52"/>
      <c r="D2286" s="53"/>
      <c r="E2286" s="53"/>
      <c r="F2286" s="52"/>
      <c r="G2286" s="53"/>
      <c r="H2286" s="54"/>
      <c r="I2286" s="53"/>
      <c r="J2286" s="53"/>
      <c r="K2286" s="53"/>
      <c r="L2286" s="53"/>
      <c r="M2286" s="53"/>
      <c r="N2286" s="53"/>
      <c r="O2286" s="52"/>
      <c r="P2286" s="52"/>
      <c r="Q2286" s="52"/>
      <c r="R2286" s="46" t="str">
        <f>IFERROR(__xludf.DUMMYFUNCTION("if(isblank($A2286),"""",REGEXREPLACE($A2286,   "",?(\d),?"",  ""$1""&amp;""-""&amp;$H2286))"),"")</f>
        <v/>
      </c>
      <c r="S2286" s="47" t="b">
        <f t="shared" si="2"/>
        <v>0</v>
      </c>
      <c r="T2286" s="47" t="str">
        <f>IFERROR(__xludf.DUMMYFUNCTION("iferror(split(A2286,"","",TRUE,TRUE),"""")"),"")</f>
        <v/>
      </c>
      <c r="U2286" s="47"/>
      <c r="V2286" s="47"/>
      <c r="W2286" s="47"/>
      <c r="X2286" s="46" t="str">
        <f>IFERROR(__xludf.DUMMYFUNCTION("if(T2286="""","""",if($S2286,""Not aligned w/ a specific learning goal."",T2286&amp;"": ""&amp;vlookup(to_text(T2286),'1.Learning-Goals'!$A$3:$B$100,2,FALSE)))"),"")</f>
        <v/>
      </c>
      <c r="Y2286" s="46" t="str">
        <f>IFERROR(__xludf.DUMMYFUNCTION("if(U2286="""","""",if($S2286,""Not aligned w/ a specific learning goal."",U2286&amp;"": ""&amp;vlookup(to_text(U2286),'1.Learning-Goals'!$A$3:$B$100,2,FALSE)))"),"")</f>
        <v/>
      </c>
      <c r="Z2286" s="46" t="str">
        <f>IFERROR(__xludf.DUMMYFUNCTION("if(V2286="""","""",if($S2286,""Not aligned w/ a specific learning goal."",V2286&amp;"": ""&amp;vlookup(to_text(V2286),'1.Learning-Goals'!$A$3:$B$100,2,FALSE)))"),"")</f>
        <v/>
      </c>
      <c r="AA2286" s="46" t="str">
        <f>IFERROR(__xludf.DUMMYFUNCTION("if(W2286="""","""",if($S2286,""Not aligned w/ a specific learning goal."",W2286&amp;"": ""&amp;vlookup(to_text(W2286),'1.Learning-Goals'!$A$3:$B$100,2,FALSE)))"),"")</f>
        <v/>
      </c>
      <c r="AB2286" s="48"/>
      <c r="AC2286" s="48"/>
      <c r="AD2286" s="48"/>
      <c r="AE2286" s="48"/>
      <c r="AF2286" s="48"/>
      <c r="AG2286" s="48"/>
      <c r="AH2286" s="48"/>
      <c r="AI2286" s="48"/>
    </row>
    <row r="2287" ht="15.75" customHeight="1">
      <c r="A2287" s="41"/>
      <c r="B2287" s="42" t="str">
        <f t="shared" si="1"/>
        <v/>
      </c>
      <c r="C2287" s="52"/>
      <c r="D2287" s="53"/>
      <c r="E2287" s="53"/>
      <c r="F2287" s="52"/>
      <c r="G2287" s="53"/>
      <c r="H2287" s="54"/>
      <c r="I2287" s="53"/>
      <c r="J2287" s="53"/>
      <c r="K2287" s="53"/>
      <c r="L2287" s="53"/>
      <c r="M2287" s="53"/>
      <c r="N2287" s="53"/>
      <c r="O2287" s="52"/>
      <c r="P2287" s="52"/>
      <c r="Q2287" s="52"/>
      <c r="R2287" s="46" t="str">
        <f>IFERROR(__xludf.DUMMYFUNCTION("if(isblank($A2287),"""",REGEXREPLACE($A2287,   "",?(\d),?"",  ""$1""&amp;""-""&amp;$H2287))"),"")</f>
        <v/>
      </c>
      <c r="S2287" s="47" t="b">
        <f t="shared" si="2"/>
        <v>0</v>
      </c>
      <c r="T2287" s="47" t="str">
        <f>IFERROR(__xludf.DUMMYFUNCTION("iferror(split(A2287,"","",TRUE,TRUE),"""")"),"")</f>
        <v/>
      </c>
      <c r="U2287" s="47"/>
      <c r="V2287" s="47"/>
      <c r="W2287" s="47"/>
      <c r="X2287" s="46" t="str">
        <f>IFERROR(__xludf.DUMMYFUNCTION("if(T2287="""","""",if($S2287,""Not aligned w/ a specific learning goal."",T2287&amp;"": ""&amp;vlookup(to_text(T2287),'1.Learning-Goals'!$A$3:$B$100,2,FALSE)))"),"")</f>
        <v/>
      </c>
      <c r="Y2287" s="46" t="str">
        <f>IFERROR(__xludf.DUMMYFUNCTION("if(U2287="""","""",if($S2287,""Not aligned w/ a specific learning goal."",U2287&amp;"": ""&amp;vlookup(to_text(U2287),'1.Learning-Goals'!$A$3:$B$100,2,FALSE)))"),"")</f>
        <v/>
      </c>
      <c r="Z2287" s="46" t="str">
        <f>IFERROR(__xludf.DUMMYFUNCTION("if(V2287="""","""",if($S2287,""Not aligned w/ a specific learning goal."",V2287&amp;"": ""&amp;vlookup(to_text(V2287),'1.Learning-Goals'!$A$3:$B$100,2,FALSE)))"),"")</f>
        <v/>
      </c>
      <c r="AA2287" s="46" t="str">
        <f>IFERROR(__xludf.DUMMYFUNCTION("if(W2287="""","""",if($S2287,""Not aligned w/ a specific learning goal."",W2287&amp;"": ""&amp;vlookup(to_text(W2287),'1.Learning-Goals'!$A$3:$B$100,2,FALSE)))"),"")</f>
        <v/>
      </c>
      <c r="AB2287" s="48"/>
      <c r="AC2287" s="48"/>
      <c r="AD2287" s="48"/>
      <c r="AE2287" s="48"/>
      <c r="AF2287" s="48"/>
      <c r="AG2287" s="48"/>
      <c r="AH2287" s="48"/>
      <c r="AI2287" s="48"/>
    </row>
    <row r="2288" ht="15.75" customHeight="1">
      <c r="A2288" s="41"/>
      <c r="B2288" s="42" t="str">
        <f t="shared" si="1"/>
        <v/>
      </c>
      <c r="C2288" s="52"/>
      <c r="D2288" s="53"/>
      <c r="E2288" s="53"/>
      <c r="F2288" s="52"/>
      <c r="G2288" s="53"/>
      <c r="H2288" s="54"/>
      <c r="I2288" s="53"/>
      <c r="J2288" s="53"/>
      <c r="K2288" s="53"/>
      <c r="L2288" s="53"/>
      <c r="M2288" s="53"/>
      <c r="N2288" s="53"/>
      <c r="O2288" s="52"/>
      <c r="P2288" s="52"/>
      <c r="Q2288" s="52"/>
      <c r="R2288" s="46" t="str">
        <f>IFERROR(__xludf.DUMMYFUNCTION("if(isblank($A2288),"""",REGEXREPLACE($A2288,   "",?(\d),?"",  ""$1""&amp;""-""&amp;$H2288))"),"")</f>
        <v/>
      </c>
      <c r="S2288" s="47" t="b">
        <f t="shared" si="2"/>
        <v>0</v>
      </c>
      <c r="T2288" s="47" t="str">
        <f>IFERROR(__xludf.DUMMYFUNCTION("iferror(split(A2288,"","",TRUE,TRUE),"""")"),"")</f>
        <v/>
      </c>
      <c r="U2288" s="47"/>
      <c r="V2288" s="47"/>
      <c r="W2288" s="47"/>
      <c r="X2288" s="46" t="str">
        <f>IFERROR(__xludf.DUMMYFUNCTION("if(T2288="""","""",if($S2288,""Not aligned w/ a specific learning goal."",T2288&amp;"": ""&amp;vlookup(to_text(T2288),'1.Learning-Goals'!$A$3:$B$100,2,FALSE)))"),"")</f>
        <v/>
      </c>
      <c r="Y2288" s="46" t="str">
        <f>IFERROR(__xludf.DUMMYFUNCTION("if(U2288="""","""",if($S2288,""Not aligned w/ a specific learning goal."",U2288&amp;"": ""&amp;vlookup(to_text(U2288),'1.Learning-Goals'!$A$3:$B$100,2,FALSE)))"),"")</f>
        <v/>
      </c>
      <c r="Z2288" s="46" t="str">
        <f>IFERROR(__xludf.DUMMYFUNCTION("if(V2288="""","""",if($S2288,""Not aligned w/ a specific learning goal."",V2288&amp;"": ""&amp;vlookup(to_text(V2288),'1.Learning-Goals'!$A$3:$B$100,2,FALSE)))"),"")</f>
        <v/>
      </c>
      <c r="AA2288" s="46" t="str">
        <f>IFERROR(__xludf.DUMMYFUNCTION("if(W2288="""","""",if($S2288,""Not aligned w/ a specific learning goal."",W2288&amp;"": ""&amp;vlookup(to_text(W2288),'1.Learning-Goals'!$A$3:$B$100,2,FALSE)))"),"")</f>
        <v/>
      </c>
      <c r="AB2288" s="48"/>
      <c r="AC2288" s="48"/>
      <c r="AD2288" s="48"/>
      <c r="AE2288" s="48"/>
      <c r="AF2288" s="48"/>
      <c r="AG2288" s="48"/>
      <c r="AH2288" s="48"/>
      <c r="AI2288" s="48"/>
    </row>
    <row r="2289" ht="15.75" customHeight="1">
      <c r="A2289" s="41"/>
      <c r="B2289" s="42" t="str">
        <f t="shared" si="1"/>
        <v/>
      </c>
      <c r="C2289" s="52"/>
      <c r="D2289" s="53"/>
      <c r="E2289" s="53"/>
      <c r="F2289" s="52"/>
      <c r="G2289" s="53"/>
      <c r="H2289" s="54"/>
      <c r="I2289" s="53"/>
      <c r="J2289" s="53"/>
      <c r="K2289" s="53"/>
      <c r="L2289" s="53"/>
      <c r="M2289" s="53"/>
      <c r="N2289" s="53"/>
      <c r="O2289" s="52"/>
      <c r="P2289" s="52"/>
      <c r="Q2289" s="52"/>
      <c r="R2289" s="46" t="str">
        <f>IFERROR(__xludf.DUMMYFUNCTION("if(isblank($A2289),"""",REGEXREPLACE($A2289,   "",?(\d),?"",  ""$1""&amp;""-""&amp;$H2289))"),"")</f>
        <v/>
      </c>
      <c r="S2289" s="47" t="b">
        <f t="shared" si="2"/>
        <v>0</v>
      </c>
      <c r="T2289" s="47" t="str">
        <f>IFERROR(__xludf.DUMMYFUNCTION("iferror(split(A2289,"","",TRUE,TRUE),"""")"),"")</f>
        <v/>
      </c>
      <c r="U2289" s="47"/>
      <c r="V2289" s="47"/>
      <c r="W2289" s="47"/>
      <c r="X2289" s="46" t="str">
        <f>IFERROR(__xludf.DUMMYFUNCTION("if(T2289="""","""",if($S2289,""Not aligned w/ a specific learning goal."",T2289&amp;"": ""&amp;vlookup(to_text(T2289),'1.Learning-Goals'!$A$3:$B$100,2,FALSE)))"),"")</f>
        <v/>
      </c>
      <c r="Y2289" s="46" t="str">
        <f>IFERROR(__xludf.DUMMYFUNCTION("if(U2289="""","""",if($S2289,""Not aligned w/ a specific learning goal."",U2289&amp;"": ""&amp;vlookup(to_text(U2289),'1.Learning-Goals'!$A$3:$B$100,2,FALSE)))"),"")</f>
        <v/>
      </c>
      <c r="Z2289" s="46" t="str">
        <f>IFERROR(__xludf.DUMMYFUNCTION("if(V2289="""","""",if($S2289,""Not aligned w/ a specific learning goal."",V2289&amp;"": ""&amp;vlookup(to_text(V2289),'1.Learning-Goals'!$A$3:$B$100,2,FALSE)))"),"")</f>
        <v/>
      </c>
      <c r="AA2289" s="46" t="str">
        <f>IFERROR(__xludf.DUMMYFUNCTION("if(W2289="""","""",if($S2289,""Not aligned w/ a specific learning goal."",W2289&amp;"": ""&amp;vlookup(to_text(W2289),'1.Learning-Goals'!$A$3:$B$100,2,FALSE)))"),"")</f>
        <v/>
      </c>
      <c r="AB2289" s="48"/>
      <c r="AC2289" s="48"/>
      <c r="AD2289" s="48"/>
      <c r="AE2289" s="48"/>
      <c r="AF2289" s="48"/>
      <c r="AG2289" s="48"/>
      <c r="AH2289" s="48"/>
      <c r="AI2289" s="48"/>
    </row>
    <row r="2290" ht="15.75" customHeight="1">
      <c r="A2290" s="41"/>
      <c r="B2290" s="42" t="str">
        <f t="shared" si="1"/>
        <v/>
      </c>
      <c r="C2290" s="52"/>
      <c r="D2290" s="53"/>
      <c r="E2290" s="53"/>
      <c r="F2290" s="52"/>
      <c r="G2290" s="53"/>
      <c r="H2290" s="54"/>
      <c r="I2290" s="53"/>
      <c r="J2290" s="53"/>
      <c r="K2290" s="53"/>
      <c r="L2290" s="53"/>
      <c r="M2290" s="53"/>
      <c r="N2290" s="53"/>
      <c r="O2290" s="52"/>
      <c r="P2290" s="52"/>
      <c r="Q2290" s="52"/>
      <c r="R2290" s="46" t="str">
        <f>IFERROR(__xludf.DUMMYFUNCTION("if(isblank($A2290),"""",REGEXREPLACE($A2290,   "",?(\d),?"",  ""$1""&amp;""-""&amp;$H2290))"),"")</f>
        <v/>
      </c>
      <c r="S2290" s="47" t="b">
        <f t="shared" si="2"/>
        <v>0</v>
      </c>
      <c r="T2290" s="47" t="str">
        <f>IFERROR(__xludf.DUMMYFUNCTION("iferror(split(A2290,"","",TRUE,TRUE),"""")"),"")</f>
        <v/>
      </c>
      <c r="U2290" s="47"/>
      <c r="V2290" s="47"/>
      <c r="W2290" s="47"/>
      <c r="X2290" s="46" t="str">
        <f>IFERROR(__xludf.DUMMYFUNCTION("if(T2290="""","""",if($S2290,""Not aligned w/ a specific learning goal."",T2290&amp;"": ""&amp;vlookup(to_text(T2290),'1.Learning-Goals'!$A$3:$B$100,2,FALSE)))"),"")</f>
        <v/>
      </c>
      <c r="Y2290" s="46" t="str">
        <f>IFERROR(__xludf.DUMMYFUNCTION("if(U2290="""","""",if($S2290,""Not aligned w/ a specific learning goal."",U2290&amp;"": ""&amp;vlookup(to_text(U2290),'1.Learning-Goals'!$A$3:$B$100,2,FALSE)))"),"")</f>
        <v/>
      </c>
      <c r="Z2290" s="46" t="str">
        <f>IFERROR(__xludf.DUMMYFUNCTION("if(V2290="""","""",if($S2290,""Not aligned w/ a specific learning goal."",V2290&amp;"": ""&amp;vlookup(to_text(V2290),'1.Learning-Goals'!$A$3:$B$100,2,FALSE)))"),"")</f>
        <v/>
      </c>
      <c r="AA2290" s="46" t="str">
        <f>IFERROR(__xludf.DUMMYFUNCTION("if(W2290="""","""",if($S2290,""Not aligned w/ a specific learning goal."",W2290&amp;"": ""&amp;vlookup(to_text(W2290),'1.Learning-Goals'!$A$3:$B$100,2,FALSE)))"),"")</f>
        <v/>
      </c>
      <c r="AB2290" s="48"/>
      <c r="AC2290" s="48"/>
      <c r="AD2290" s="48"/>
      <c r="AE2290" s="48"/>
      <c r="AF2290" s="48"/>
      <c r="AG2290" s="48"/>
      <c r="AH2290" s="48"/>
      <c r="AI2290" s="48"/>
    </row>
    <row r="2291" ht="15.75" customHeight="1">
      <c r="A2291" s="41"/>
      <c r="B2291" s="42" t="str">
        <f t="shared" si="1"/>
        <v/>
      </c>
      <c r="C2291" s="52"/>
      <c r="D2291" s="53"/>
      <c r="E2291" s="53"/>
      <c r="F2291" s="52"/>
      <c r="G2291" s="53"/>
      <c r="H2291" s="54"/>
      <c r="I2291" s="53"/>
      <c r="J2291" s="53"/>
      <c r="K2291" s="53"/>
      <c r="L2291" s="53"/>
      <c r="M2291" s="53"/>
      <c r="N2291" s="53"/>
      <c r="O2291" s="52"/>
      <c r="P2291" s="52"/>
      <c r="Q2291" s="52"/>
      <c r="R2291" s="46" t="str">
        <f>IFERROR(__xludf.DUMMYFUNCTION("if(isblank($A2291),"""",REGEXREPLACE($A2291,   "",?(\d),?"",  ""$1""&amp;""-""&amp;$H2291))"),"")</f>
        <v/>
      </c>
      <c r="S2291" s="47" t="b">
        <f t="shared" si="2"/>
        <v>0</v>
      </c>
      <c r="T2291" s="47" t="str">
        <f>IFERROR(__xludf.DUMMYFUNCTION("iferror(split(A2291,"","",TRUE,TRUE),"""")"),"")</f>
        <v/>
      </c>
      <c r="U2291" s="47"/>
      <c r="V2291" s="47"/>
      <c r="W2291" s="47"/>
      <c r="X2291" s="46" t="str">
        <f>IFERROR(__xludf.DUMMYFUNCTION("if(T2291="""","""",if($S2291,""Not aligned w/ a specific learning goal."",T2291&amp;"": ""&amp;vlookup(to_text(T2291),'1.Learning-Goals'!$A$3:$B$100,2,FALSE)))"),"")</f>
        <v/>
      </c>
      <c r="Y2291" s="46" t="str">
        <f>IFERROR(__xludf.DUMMYFUNCTION("if(U2291="""","""",if($S2291,""Not aligned w/ a specific learning goal."",U2291&amp;"": ""&amp;vlookup(to_text(U2291),'1.Learning-Goals'!$A$3:$B$100,2,FALSE)))"),"")</f>
        <v/>
      </c>
      <c r="Z2291" s="46" t="str">
        <f>IFERROR(__xludf.DUMMYFUNCTION("if(V2291="""","""",if($S2291,""Not aligned w/ a specific learning goal."",V2291&amp;"": ""&amp;vlookup(to_text(V2291),'1.Learning-Goals'!$A$3:$B$100,2,FALSE)))"),"")</f>
        <v/>
      </c>
      <c r="AA2291" s="46" t="str">
        <f>IFERROR(__xludf.DUMMYFUNCTION("if(W2291="""","""",if($S2291,""Not aligned w/ a specific learning goal."",W2291&amp;"": ""&amp;vlookup(to_text(W2291),'1.Learning-Goals'!$A$3:$B$100,2,FALSE)))"),"")</f>
        <v/>
      </c>
      <c r="AB2291" s="48"/>
      <c r="AC2291" s="48"/>
      <c r="AD2291" s="48"/>
      <c r="AE2291" s="48"/>
      <c r="AF2291" s="48"/>
      <c r="AG2291" s="48"/>
      <c r="AH2291" s="48"/>
      <c r="AI2291" s="48"/>
    </row>
    <row r="2292" ht="15.75" customHeight="1">
      <c r="A2292" s="41"/>
      <c r="B2292" s="42" t="str">
        <f t="shared" si="1"/>
        <v/>
      </c>
      <c r="C2292" s="52"/>
      <c r="D2292" s="53"/>
      <c r="E2292" s="53"/>
      <c r="F2292" s="52"/>
      <c r="G2292" s="53"/>
      <c r="H2292" s="54"/>
      <c r="I2292" s="53"/>
      <c r="J2292" s="53"/>
      <c r="K2292" s="53"/>
      <c r="L2292" s="53"/>
      <c r="M2292" s="53"/>
      <c r="N2292" s="53"/>
      <c r="O2292" s="52"/>
      <c r="P2292" s="52"/>
      <c r="Q2292" s="52"/>
      <c r="R2292" s="46" t="str">
        <f>IFERROR(__xludf.DUMMYFUNCTION("if(isblank($A2292),"""",REGEXREPLACE($A2292,   "",?(\d),?"",  ""$1""&amp;""-""&amp;$H2292))"),"")</f>
        <v/>
      </c>
      <c r="S2292" s="47" t="b">
        <f t="shared" si="2"/>
        <v>0</v>
      </c>
      <c r="T2292" s="47" t="str">
        <f>IFERROR(__xludf.DUMMYFUNCTION("iferror(split(A2292,"","",TRUE,TRUE),"""")"),"")</f>
        <v/>
      </c>
      <c r="U2292" s="47"/>
      <c r="V2292" s="47"/>
      <c r="W2292" s="47"/>
      <c r="X2292" s="46" t="str">
        <f>IFERROR(__xludf.DUMMYFUNCTION("if(T2292="""","""",if($S2292,""Not aligned w/ a specific learning goal."",T2292&amp;"": ""&amp;vlookup(to_text(T2292),'1.Learning-Goals'!$A$3:$B$100,2,FALSE)))"),"")</f>
        <v/>
      </c>
      <c r="Y2292" s="46" t="str">
        <f>IFERROR(__xludf.DUMMYFUNCTION("if(U2292="""","""",if($S2292,""Not aligned w/ a specific learning goal."",U2292&amp;"": ""&amp;vlookup(to_text(U2292),'1.Learning-Goals'!$A$3:$B$100,2,FALSE)))"),"")</f>
        <v/>
      </c>
      <c r="Z2292" s="46" t="str">
        <f>IFERROR(__xludf.DUMMYFUNCTION("if(V2292="""","""",if($S2292,""Not aligned w/ a specific learning goal."",V2292&amp;"": ""&amp;vlookup(to_text(V2292),'1.Learning-Goals'!$A$3:$B$100,2,FALSE)))"),"")</f>
        <v/>
      </c>
      <c r="AA2292" s="46" t="str">
        <f>IFERROR(__xludf.DUMMYFUNCTION("if(W2292="""","""",if($S2292,""Not aligned w/ a specific learning goal."",W2292&amp;"": ""&amp;vlookup(to_text(W2292),'1.Learning-Goals'!$A$3:$B$100,2,FALSE)))"),"")</f>
        <v/>
      </c>
      <c r="AB2292" s="48"/>
      <c r="AC2292" s="48"/>
      <c r="AD2292" s="48"/>
      <c r="AE2292" s="48"/>
      <c r="AF2292" s="48"/>
      <c r="AG2292" s="48"/>
      <c r="AH2292" s="48"/>
      <c r="AI2292" s="48"/>
    </row>
    <row r="2293" ht="15.75" customHeight="1">
      <c r="A2293" s="41"/>
      <c r="B2293" s="42" t="str">
        <f t="shared" si="1"/>
        <v/>
      </c>
      <c r="C2293" s="52"/>
      <c r="D2293" s="53"/>
      <c r="E2293" s="53"/>
      <c r="F2293" s="52"/>
      <c r="G2293" s="53"/>
      <c r="H2293" s="54"/>
      <c r="I2293" s="53"/>
      <c r="J2293" s="53"/>
      <c r="K2293" s="53"/>
      <c r="L2293" s="53"/>
      <c r="M2293" s="53"/>
      <c r="N2293" s="53"/>
      <c r="O2293" s="52"/>
      <c r="P2293" s="52"/>
      <c r="Q2293" s="52"/>
      <c r="R2293" s="46" t="str">
        <f>IFERROR(__xludf.DUMMYFUNCTION("if(isblank($A2293),"""",REGEXREPLACE($A2293,   "",?(\d),?"",  ""$1""&amp;""-""&amp;$H2293))"),"")</f>
        <v/>
      </c>
      <c r="S2293" s="47" t="b">
        <f t="shared" si="2"/>
        <v>0</v>
      </c>
      <c r="T2293" s="47" t="str">
        <f>IFERROR(__xludf.DUMMYFUNCTION("iferror(split(A2293,"","",TRUE,TRUE),"""")"),"")</f>
        <v/>
      </c>
      <c r="U2293" s="47"/>
      <c r="V2293" s="47"/>
      <c r="W2293" s="47"/>
      <c r="X2293" s="46" t="str">
        <f>IFERROR(__xludf.DUMMYFUNCTION("if(T2293="""","""",if($S2293,""Not aligned w/ a specific learning goal."",T2293&amp;"": ""&amp;vlookup(to_text(T2293),'1.Learning-Goals'!$A$3:$B$100,2,FALSE)))"),"")</f>
        <v/>
      </c>
      <c r="Y2293" s="46" t="str">
        <f>IFERROR(__xludf.DUMMYFUNCTION("if(U2293="""","""",if($S2293,""Not aligned w/ a specific learning goal."",U2293&amp;"": ""&amp;vlookup(to_text(U2293),'1.Learning-Goals'!$A$3:$B$100,2,FALSE)))"),"")</f>
        <v/>
      </c>
      <c r="Z2293" s="46" t="str">
        <f>IFERROR(__xludf.DUMMYFUNCTION("if(V2293="""","""",if($S2293,""Not aligned w/ a specific learning goal."",V2293&amp;"": ""&amp;vlookup(to_text(V2293),'1.Learning-Goals'!$A$3:$B$100,2,FALSE)))"),"")</f>
        <v/>
      </c>
      <c r="AA2293" s="46" t="str">
        <f>IFERROR(__xludf.DUMMYFUNCTION("if(W2293="""","""",if($S2293,""Not aligned w/ a specific learning goal."",W2293&amp;"": ""&amp;vlookup(to_text(W2293),'1.Learning-Goals'!$A$3:$B$100,2,FALSE)))"),"")</f>
        <v/>
      </c>
      <c r="AB2293" s="48"/>
      <c r="AC2293" s="48"/>
      <c r="AD2293" s="48"/>
      <c r="AE2293" s="48"/>
      <c r="AF2293" s="48"/>
      <c r="AG2293" s="48"/>
      <c r="AH2293" s="48"/>
      <c r="AI2293" s="48"/>
    </row>
    <row r="2294" ht="15.75" customHeight="1">
      <c r="A2294" s="41"/>
      <c r="B2294" s="42" t="str">
        <f t="shared" si="1"/>
        <v/>
      </c>
      <c r="C2294" s="52"/>
      <c r="D2294" s="53"/>
      <c r="E2294" s="53"/>
      <c r="F2294" s="52"/>
      <c r="G2294" s="53"/>
      <c r="H2294" s="54"/>
      <c r="I2294" s="53"/>
      <c r="J2294" s="53"/>
      <c r="K2294" s="53"/>
      <c r="L2294" s="53"/>
      <c r="M2294" s="53"/>
      <c r="N2294" s="53"/>
      <c r="O2294" s="52"/>
      <c r="P2294" s="52"/>
      <c r="Q2294" s="52"/>
      <c r="R2294" s="46" t="str">
        <f>IFERROR(__xludf.DUMMYFUNCTION("if(isblank($A2294),"""",REGEXREPLACE($A2294,   "",?(\d),?"",  ""$1""&amp;""-""&amp;$H2294))"),"")</f>
        <v/>
      </c>
      <c r="S2294" s="47" t="b">
        <f t="shared" si="2"/>
        <v>0</v>
      </c>
      <c r="T2294" s="47" t="str">
        <f>IFERROR(__xludf.DUMMYFUNCTION("iferror(split(A2294,"","",TRUE,TRUE),"""")"),"")</f>
        <v/>
      </c>
      <c r="U2294" s="47"/>
      <c r="V2294" s="47"/>
      <c r="W2294" s="47"/>
      <c r="X2294" s="46" t="str">
        <f>IFERROR(__xludf.DUMMYFUNCTION("if(T2294="""","""",if($S2294,""Not aligned w/ a specific learning goal."",T2294&amp;"": ""&amp;vlookup(to_text(T2294),'1.Learning-Goals'!$A$3:$B$100,2,FALSE)))"),"")</f>
        <v/>
      </c>
      <c r="Y2294" s="46" t="str">
        <f>IFERROR(__xludf.DUMMYFUNCTION("if(U2294="""","""",if($S2294,""Not aligned w/ a specific learning goal."",U2294&amp;"": ""&amp;vlookup(to_text(U2294),'1.Learning-Goals'!$A$3:$B$100,2,FALSE)))"),"")</f>
        <v/>
      </c>
      <c r="Z2294" s="46" t="str">
        <f>IFERROR(__xludf.DUMMYFUNCTION("if(V2294="""","""",if($S2294,""Not aligned w/ a specific learning goal."",V2294&amp;"": ""&amp;vlookup(to_text(V2294),'1.Learning-Goals'!$A$3:$B$100,2,FALSE)))"),"")</f>
        <v/>
      </c>
      <c r="AA2294" s="46" t="str">
        <f>IFERROR(__xludf.DUMMYFUNCTION("if(W2294="""","""",if($S2294,""Not aligned w/ a specific learning goal."",W2294&amp;"": ""&amp;vlookup(to_text(W2294),'1.Learning-Goals'!$A$3:$B$100,2,FALSE)))"),"")</f>
        <v/>
      </c>
      <c r="AB2294" s="48"/>
      <c r="AC2294" s="48"/>
      <c r="AD2294" s="48"/>
      <c r="AE2294" s="48"/>
      <c r="AF2294" s="48"/>
      <c r="AG2294" s="48"/>
      <c r="AH2294" s="48"/>
      <c r="AI2294" s="48"/>
    </row>
    <row r="2295" ht="15.75" customHeight="1">
      <c r="A2295" s="41"/>
      <c r="B2295" s="42" t="str">
        <f t="shared" si="1"/>
        <v/>
      </c>
      <c r="C2295" s="52"/>
      <c r="D2295" s="53"/>
      <c r="E2295" s="53"/>
      <c r="F2295" s="52"/>
      <c r="G2295" s="53"/>
      <c r="H2295" s="54"/>
      <c r="I2295" s="53"/>
      <c r="J2295" s="53"/>
      <c r="K2295" s="53"/>
      <c r="L2295" s="53"/>
      <c r="M2295" s="53"/>
      <c r="N2295" s="53"/>
      <c r="O2295" s="52"/>
      <c r="P2295" s="52"/>
      <c r="Q2295" s="52"/>
      <c r="R2295" s="46" t="str">
        <f>IFERROR(__xludf.DUMMYFUNCTION("if(isblank($A2295),"""",REGEXREPLACE($A2295,   "",?(\d),?"",  ""$1""&amp;""-""&amp;$H2295))"),"")</f>
        <v/>
      </c>
      <c r="S2295" s="47" t="b">
        <f t="shared" si="2"/>
        <v>0</v>
      </c>
      <c r="T2295" s="47" t="str">
        <f>IFERROR(__xludf.DUMMYFUNCTION("iferror(split(A2295,"","",TRUE,TRUE),"""")"),"")</f>
        <v/>
      </c>
      <c r="U2295" s="47"/>
      <c r="V2295" s="47"/>
      <c r="W2295" s="47"/>
      <c r="X2295" s="46" t="str">
        <f>IFERROR(__xludf.DUMMYFUNCTION("if(T2295="""","""",if($S2295,""Not aligned w/ a specific learning goal."",T2295&amp;"": ""&amp;vlookup(to_text(T2295),'1.Learning-Goals'!$A$3:$B$100,2,FALSE)))"),"")</f>
        <v/>
      </c>
      <c r="Y2295" s="46" t="str">
        <f>IFERROR(__xludf.DUMMYFUNCTION("if(U2295="""","""",if($S2295,""Not aligned w/ a specific learning goal."",U2295&amp;"": ""&amp;vlookup(to_text(U2295),'1.Learning-Goals'!$A$3:$B$100,2,FALSE)))"),"")</f>
        <v/>
      </c>
      <c r="Z2295" s="46" t="str">
        <f>IFERROR(__xludf.DUMMYFUNCTION("if(V2295="""","""",if($S2295,""Not aligned w/ a specific learning goal."",V2295&amp;"": ""&amp;vlookup(to_text(V2295),'1.Learning-Goals'!$A$3:$B$100,2,FALSE)))"),"")</f>
        <v/>
      </c>
      <c r="AA2295" s="46" t="str">
        <f>IFERROR(__xludf.DUMMYFUNCTION("if(W2295="""","""",if($S2295,""Not aligned w/ a specific learning goal."",W2295&amp;"": ""&amp;vlookup(to_text(W2295),'1.Learning-Goals'!$A$3:$B$100,2,FALSE)))"),"")</f>
        <v/>
      </c>
      <c r="AB2295" s="48"/>
      <c r="AC2295" s="48"/>
      <c r="AD2295" s="48"/>
      <c r="AE2295" s="48"/>
      <c r="AF2295" s="48"/>
      <c r="AG2295" s="48"/>
      <c r="AH2295" s="48"/>
      <c r="AI2295" s="48"/>
    </row>
    <row r="2296" ht="15.75" customHeight="1">
      <c r="A2296" s="41"/>
      <c r="B2296" s="42" t="str">
        <f t="shared" si="1"/>
        <v/>
      </c>
      <c r="C2296" s="52"/>
      <c r="D2296" s="53"/>
      <c r="E2296" s="53"/>
      <c r="F2296" s="52"/>
      <c r="G2296" s="53"/>
      <c r="H2296" s="54"/>
      <c r="I2296" s="53"/>
      <c r="J2296" s="53"/>
      <c r="K2296" s="53"/>
      <c r="L2296" s="53"/>
      <c r="M2296" s="53"/>
      <c r="N2296" s="53"/>
      <c r="O2296" s="52"/>
      <c r="P2296" s="52"/>
      <c r="Q2296" s="52"/>
      <c r="R2296" s="46" t="str">
        <f>IFERROR(__xludf.DUMMYFUNCTION("if(isblank($A2296),"""",REGEXREPLACE($A2296,   "",?(\d),?"",  ""$1""&amp;""-""&amp;$H2296))"),"")</f>
        <v/>
      </c>
      <c r="S2296" s="47" t="b">
        <f t="shared" si="2"/>
        <v>0</v>
      </c>
      <c r="T2296" s="47" t="str">
        <f>IFERROR(__xludf.DUMMYFUNCTION("iferror(split(A2296,"","",TRUE,TRUE),"""")"),"")</f>
        <v/>
      </c>
      <c r="U2296" s="47"/>
      <c r="V2296" s="47"/>
      <c r="W2296" s="47"/>
      <c r="X2296" s="46" t="str">
        <f>IFERROR(__xludf.DUMMYFUNCTION("if(T2296="""","""",if($S2296,""Not aligned w/ a specific learning goal."",T2296&amp;"": ""&amp;vlookup(to_text(T2296),'1.Learning-Goals'!$A$3:$B$100,2,FALSE)))"),"")</f>
        <v/>
      </c>
      <c r="Y2296" s="46" t="str">
        <f>IFERROR(__xludf.DUMMYFUNCTION("if(U2296="""","""",if($S2296,""Not aligned w/ a specific learning goal."",U2296&amp;"": ""&amp;vlookup(to_text(U2296),'1.Learning-Goals'!$A$3:$B$100,2,FALSE)))"),"")</f>
        <v/>
      </c>
      <c r="Z2296" s="46" t="str">
        <f>IFERROR(__xludf.DUMMYFUNCTION("if(V2296="""","""",if($S2296,""Not aligned w/ a specific learning goal."",V2296&amp;"": ""&amp;vlookup(to_text(V2296),'1.Learning-Goals'!$A$3:$B$100,2,FALSE)))"),"")</f>
        <v/>
      </c>
      <c r="AA2296" s="46" t="str">
        <f>IFERROR(__xludf.DUMMYFUNCTION("if(W2296="""","""",if($S2296,""Not aligned w/ a specific learning goal."",W2296&amp;"": ""&amp;vlookup(to_text(W2296),'1.Learning-Goals'!$A$3:$B$100,2,FALSE)))"),"")</f>
        <v/>
      </c>
      <c r="AB2296" s="48"/>
      <c r="AC2296" s="48"/>
      <c r="AD2296" s="48"/>
      <c r="AE2296" s="48"/>
      <c r="AF2296" s="48"/>
      <c r="AG2296" s="48"/>
      <c r="AH2296" s="48"/>
      <c r="AI2296" s="48"/>
    </row>
    <row r="2297" ht="15.75" customHeight="1">
      <c r="A2297" s="41"/>
      <c r="B2297" s="42" t="str">
        <f t="shared" si="1"/>
        <v/>
      </c>
      <c r="C2297" s="52"/>
      <c r="D2297" s="53"/>
      <c r="E2297" s="53"/>
      <c r="F2297" s="52"/>
      <c r="G2297" s="53"/>
      <c r="H2297" s="54"/>
      <c r="I2297" s="53"/>
      <c r="J2297" s="53"/>
      <c r="K2297" s="53"/>
      <c r="L2297" s="53"/>
      <c r="M2297" s="53"/>
      <c r="N2297" s="53"/>
      <c r="O2297" s="52"/>
      <c r="P2297" s="52"/>
      <c r="Q2297" s="52"/>
      <c r="R2297" s="46" t="str">
        <f>IFERROR(__xludf.DUMMYFUNCTION("if(isblank($A2297),"""",REGEXREPLACE($A2297,   "",?(\d),?"",  ""$1""&amp;""-""&amp;$H2297))"),"")</f>
        <v/>
      </c>
      <c r="S2297" s="47" t="b">
        <f t="shared" si="2"/>
        <v>0</v>
      </c>
      <c r="T2297" s="47" t="str">
        <f>IFERROR(__xludf.DUMMYFUNCTION("iferror(split(A2297,"","",TRUE,TRUE),"""")"),"")</f>
        <v/>
      </c>
      <c r="U2297" s="47"/>
      <c r="V2297" s="47"/>
      <c r="W2297" s="47"/>
      <c r="X2297" s="46" t="str">
        <f>IFERROR(__xludf.DUMMYFUNCTION("if(T2297="""","""",if($S2297,""Not aligned w/ a specific learning goal."",T2297&amp;"": ""&amp;vlookup(to_text(T2297),'1.Learning-Goals'!$A$3:$B$100,2,FALSE)))"),"")</f>
        <v/>
      </c>
      <c r="Y2297" s="46" t="str">
        <f>IFERROR(__xludf.DUMMYFUNCTION("if(U2297="""","""",if($S2297,""Not aligned w/ a specific learning goal."",U2297&amp;"": ""&amp;vlookup(to_text(U2297),'1.Learning-Goals'!$A$3:$B$100,2,FALSE)))"),"")</f>
        <v/>
      </c>
      <c r="Z2297" s="46" t="str">
        <f>IFERROR(__xludf.DUMMYFUNCTION("if(V2297="""","""",if($S2297,""Not aligned w/ a specific learning goal."",V2297&amp;"": ""&amp;vlookup(to_text(V2297),'1.Learning-Goals'!$A$3:$B$100,2,FALSE)))"),"")</f>
        <v/>
      </c>
      <c r="AA2297" s="46" t="str">
        <f>IFERROR(__xludf.DUMMYFUNCTION("if(W2297="""","""",if($S2297,""Not aligned w/ a specific learning goal."",W2297&amp;"": ""&amp;vlookup(to_text(W2297),'1.Learning-Goals'!$A$3:$B$100,2,FALSE)))"),"")</f>
        <v/>
      </c>
      <c r="AB2297" s="48"/>
      <c r="AC2297" s="48"/>
      <c r="AD2297" s="48"/>
      <c r="AE2297" s="48"/>
      <c r="AF2297" s="48"/>
      <c r="AG2297" s="48"/>
      <c r="AH2297" s="48"/>
      <c r="AI2297" s="48"/>
    </row>
    <row r="2298" ht="15.75" customHeight="1">
      <c r="A2298" s="41"/>
      <c r="B2298" s="42" t="str">
        <f t="shared" si="1"/>
        <v/>
      </c>
      <c r="C2298" s="52"/>
      <c r="D2298" s="53"/>
      <c r="E2298" s="53"/>
      <c r="F2298" s="52"/>
      <c r="G2298" s="53"/>
      <c r="H2298" s="54"/>
      <c r="I2298" s="53"/>
      <c r="J2298" s="53"/>
      <c r="K2298" s="53"/>
      <c r="L2298" s="53"/>
      <c r="M2298" s="53"/>
      <c r="N2298" s="53"/>
      <c r="O2298" s="52"/>
      <c r="P2298" s="52"/>
      <c r="Q2298" s="52"/>
      <c r="R2298" s="46" t="str">
        <f>IFERROR(__xludf.DUMMYFUNCTION("if(isblank($A2298),"""",REGEXREPLACE($A2298,   "",?(\d),?"",  ""$1""&amp;""-""&amp;$H2298))"),"")</f>
        <v/>
      </c>
      <c r="S2298" s="47" t="b">
        <f t="shared" si="2"/>
        <v>0</v>
      </c>
      <c r="T2298" s="47" t="str">
        <f>IFERROR(__xludf.DUMMYFUNCTION("iferror(split(A2298,"","",TRUE,TRUE),"""")"),"")</f>
        <v/>
      </c>
      <c r="U2298" s="47"/>
      <c r="V2298" s="47"/>
      <c r="W2298" s="47"/>
      <c r="X2298" s="46" t="str">
        <f>IFERROR(__xludf.DUMMYFUNCTION("if(T2298="""","""",if($S2298,""Not aligned w/ a specific learning goal."",T2298&amp;"": ""&amp;vlookup(to_text(T2298),'1.Learning-Goals'!$A$3:$B$100,2,FALSE)))"),"")</f>
        <v/>
      </c>
      <c r="Y2298" s="46" t="str">
        <f>IFERROR(__xludf.DUMMYFUNCTION("if(U2298="""","""",if($S2298,""Not aligned w/ a specific learning goal."",U2298&amp;"": ""&amp;vlookup(to_text(U2298),'1.Learning-Goals'!$A$3:$B$100,2,FALSE)))"),"")</f>
        <v/>
      </c>
      <c r="Z2298" s="46" t="str">
        <f>IFERROR(__xludf.DUMMYFUNCTION("if(V2298="""","""",if($S2298,""Not aligned w/ a specific learning goal."",V2298&amp;"": ""&amp;vlookup(to_text(V2298),'1.Learning-Goals'!$A$3:$B$100,2,FALSE)))"),"")</f>
        <v/>
      </c>
      <c r="AA2298" s="46" t="str">
        <f>IFERROR(__xludf.DUMMYFUNCTION("if(W2298="""","""",if($S2298,""Not aligned w/ a specific learning goal."",W2298&amp;"": ""&amp;vlookup(to_text(W2298),'1.Learning-Goals'!$A$3:$B$100,2,FALSE)))"),"")</f>
        <v/>
      </c>
      <c r="AB2298" s="48"/>
      <c r="AC2298" s="48"/>
      <c r="AD2298" s="48"/>
      <c r="AE2298" s="48"/>
      <c r="AF2298" s="48"/>
      <c r="AG2298" s="48"/>
      <c r="AH2298" s="48"/>
      <c r="AI2298" s="48"/>
    </row>
    <row r="2299" ht="15.75" customHeight="1">
      <c r="A2299" s="41"/>
      <c r="B2299" s="42" t="str">
        <f t="shared" si="1"/>
        <v/>
      </c>
      <c r="C2299" s="52"/>
      <c r="D2299" s="53"/>
      <c r="E2299" s="53"/>
      <c r="F2299" s="52"/>
      <c r="G2299" s="53"/>
      <c r="H2299" s="54"/>
      <c r="I2299" s="53"/>
      <c r="J2299" s="53"/>
      <c r="K2299" s="53"/>
      <c r="L2299" s="53"/>
      <c r="M2299" s="53"/>
      <c r="N2299" s="53"/>
      <c r="O2299" s="52"/>
      <c r="P2299" s="52"/>
      <c r="Q2299" s="52"/>
      <c r="R2299" s="46" t="str">
        <f>IFERROR(__xludf.DUMMYFUNCTION("if(isblank($A2299),"""",REGEXREPLACE($A2299,   "",?(\d),?"",  ""$1""&amp;""-""&amp;$H2299))"),"")</f>
        <v/>
      </c>
      <c r="S2299" s="47" t="b">
        <f t="shared" si="2"/>
        <v>0</v>
      </c>
      <c r="T2299" s="47" t="str">
        <f>IFERROR(__xludf.DUMMYFUNCTION("iferror(split(A2299,"","",TRUE,TRUE),"""")"),"")</f>
        <v/>
      </c>
      <c r="U2299" s="47"/>
      <c r="V2299" s="47"/>
      <c r="W2299" s="47"/>
      <c r="X2299" s="46" t="str">
        <f>IFERROR(__xludf.DUMMYFUNCTION("if(T2299="""","""",if($S2299,""Not aligned w/ a specific learning goal."",T2299&amp;"": ""&amp;vlookup(to_text(T2299),'1.Learning-Goals'!$A$3:$B$100,2,FALSE)))"),"")</f>
        <v/>
      </c>
      <c r="Y2299" s="46" t="str">
        <f>IFERROR(__xludf.DUMMYFUNCTION("if(U2299="""","""",if($S2299,""Not aligned w/ a specific learning goal."",U2299&amp;"": ""&amp;vlookup(to_text(U2299),'1.Learning-Goals'!$A$3:$B$100,2,FALSE)))"),"")</f>
        <v/>
      </c>
      <c r="Z2299" s="46" t="str">
        <f>IFERROR(__xludf.DUMMYFUNCTION("if(V2299="""","""",if($S2299,""Not aligned w/ a specific learning goal."",V2299&amp;"": ""&amp;vlookup(to_text(V2299),'1.Learning-Goals'!$A$3:$B$100,2,FALSE)))"),"")</f>
        <v/>
      </c>
      <c r="AA2299" s="46" t="str">
        <f>IFERROR(__xludf.DUMMYFUNCTION("if(W2299="""","""",if($S2299,""Not aligned w/ a specific learning goal."",W2299&amp;"": ""&amp;vlookup(to_text(W2299),'1.Learning-Goals'!$A$3:$B$100,2,FALSE)))"),"")</f>
        <v/>
      </c>
      <c r="AB2299" s="48"/>
      <c r="AC2299" s="48"/>
      <c r="AD2299" s="48"/>
      <c r="AE2299" s="48"/>
      <c r="AF2299" s="48"/>
      <c r="AG2299" s="48"/>
      <c r="AH2299" s="48"/>
      <c r="AI2299" s="48"/>
    </row>
    <row r="2300" ht="15.75" customHeight="1">
      <c r="A2300" s="41"/>
      <c r="B2300" s="42" t="str">
        <f t="shared" si="1"/>
        <v/>
      </c>
      <c r="C2300" s="52"/>
      <c r="D2300" s="53"/>
      <c r="E2300" s="53"/>
      <c r="F2300" s="52"/>
      <c r="G2300" s="53"/>
      <c r="H2300" s="54"/>
      <c r="I2300" s="53"/>
      <c r="J2300" s="53"/>
      <c r="K2300" s="53"/>
      <c r="L2300" s="53"/>
      <c r="M2300" s="53"/>
      <c r="N2300" s="53"/>
      <c r="O2300" s="52"/>
      <c r="P2300" s="52"/>
      <c r="Q2300" s="52"/>
      <c r="R2300" s="46" t="str">
        <f>IFERROR(__xludf.DUMMYFUNCTION("if(isblank($A2300),"""",REGEXREPLACE($A2300,   "",?(\d),?"",  ""$1""&amp;""-""&amp;$H2300))"),"")</f>
        <v/>
      </c>
      <c r="S2300" s="47" t="b">
        <f t="shared" si="2"/>
        <v>0</v>
      </c>
      <c r="T2300" s="47" t="str">
        <f>IFERROR(__xludf.DUMMYFUNCTION("iferror(split(A2300,"","",TRUE,TRUE),"""")"),"")</f>
        <v/>
      </c>
      <c r="U2300" s="47"/>
      <c r="V2300" s="47"/>
      <c r="W2300" s="47"/>
      <c r="X2300" s="46" t="str">
        <f>IFERROR(__xludf.DUMMYFUNCTION("if(T2300="""","""",if($S2300,""Not aligned w/ a specific learning goal."",T2300&amp;"": ""&amp;vlookup(to_text(T2300),'1.Learning-Goals'!$A$3:$B$100,2,FALSE)))"),"")</f>
        <v/>
      </c>
      <c r="Y2300" s="46" t="str">
        <f>IFERROR(__xludf.DUMMYFUNCTION("if(U2300="""","""",if($S2300,""Not aligned w/ a specific learning goal."",U2300&amp;"": ""&amp;vlookup(to_text(U2300),'1.Learning-Goals'!$A$3:$B$100,2,FALSE)))"),"")</f>
        <v/>
      </c>
      <c r="Z2300" s="46" t="str">
        <f>IFERROR(__xludf.DUMMYFUNCTION("if(V2300="""","""",if($S2300,""Not aligned w/ a specific learning goal."",V2300&amp;"": ""&amp;vlookup(to_text(V2300),'1.Learning-Goals'!$A$3:$B$100,2,FALSE)))"),"")</f>
        <v/>
      </c>
      <c r="AA2300" s="46" t="str">
        <f>IFERROR(__xludf.DUMMYFUNCTION("if(W2300="""","""",if($S2300,""Not aligned w/ a specific learning goal."",W2300&amp;"": ""&amp;vlookup(to_text(W2300),'1.Learning-Goals'!$A$3:$B$100,2,FALSE)))"),"")</f>
        <v/>
      </c>
      <c r="AB2300" s="48"/>
      <c r="AC2300" s="48"/>
      <c r="AD2300" s="48"/>
      <c r="AE2300" s="48"/>
      <c r="AF2300" s="48"/>
      <c r="AG2300" s="48"/>
      <c r="AH2300" s="48"/>
      <c r="AI2300" s="48"/>
    </row>
    <row r="2301" ht="15.75" customHeight="1">
      <c r="A2301" s="41"/>
      <c r="B2301" s="42" t="str">
        <f t="shared" si="1"/>
        <v/>
      </c>
      <c r="C2301" s="52"/>
      <c r="D2301" s="53"/>
      <c r="E2301" s="53"/>
      <c r="F2301" s="52"/>
      <c r="G2301" s="53"/>
      <c r="H2301" s="54"/>
      <c r="I2301" s="53"/>
      <c r="J2301" s="53"/>
      <c r="K2301" s="53"/>
      <c r="L2301" s="53"/>
      <c r="M2301" s="53"/>
      <c r="N2301" s="53"/>
      <c r="O2301" s="52"/>
      <c r="P2301" s="52"/>
      <c r="Q2301" s="52"/>
      <c r="R2301" s="46" t="str">
        <f>IFERROR(__xludf.DUMMYFUNCTION("if(isblank($A2301),"""",REGEXREPLACE($A2301,   "",?(\d),?"",  ""$1""&amp;""-""&amp;$H2301))"),"")</f>
        <v/>
      </c>
      <c r="S2301" s="47" t="b">
        <f t="shared" si="2"/>
        <v>0</v>
      </c>
      <c r="T2301" s="47" t="str">
        <f>IFERROR(__xludf.DUMMYFUNCTION("iferror(split(A2301,"","",TRUE,TRUE),"""")"),"")</f>
        <v/>
      </c>
      <c r="U2301" s="47"/>
      <c r="V2301" s="47"/>
      <c r="W2301" s="47"/>
      <c r="X2301" s="46" t="str">
        <f>IFERROR(__xludf.DUMMYFUNCTION("if(T2301="""","""",if($S2301,""Not aligned w/ a specific learning goal."",T2301&amp;"": ""&amp;vlookup(to_text(T2301),'1.Learning-Goals'!$A$3:$B$100,2,FALSE)))"),"")</f>
        <v/>
      </c>
      <c r="Y2301" s="46" t="str">
        <f>IFERROR(__xludf.DUMMYFUNCTION("if(U2301="""","""",if($S2301,""Not aligned w/ a specific learning goal."",U2301&amp;"": ""&amp;vlookup(to_text(U2301),'1.Learning-Goals'!$A$3:$B$100,2,FALSE)))"),"")</f>
        <v/>
      </c>
      <c r="Z2301" s="46" t="str">
        <f>IFERROR(__xludf.DUMMYFUNCTION("if(V2301="""","""",if($S2301,""Not aligned w/ a specific learning goal."",V2301&amp;"": ""&amp;vlookup(to_text(V2301),'1.Learning-Goals'!$A$3:$B$100,2,FALSE)))"),"")</f>
        <v/>
      </c>
      <c r="AA2301" s="46" t="str">
        <f>IFERROR(__xludf.DUMMYFUNCTION("if(W2301="""","""",if($S2301,""Not aligned w/ a specific learning goal."",W2301&amp;"": ""&amp;vlookup(to_text(W2301),'1.Learning-Goals'!$A$3:$B$100,2,FALSE)))"),"")</f>
        <v/>
      </c>
      <c r="AB2301" s="48"/>
      <c r="AC2301" s="48"/>
      <c r="AD2301" s="48"/>
      <c r="AE2301" s="48"/>
      <c r="AF2301" s="48"/>
      <c r="AG2301" s="48"/>
      <c r="AH2301" s="48"/>
      <c r="AI2301" s="48"/>
    </row>
    <row r="2302" ht="15.75" customHeight="1">
      <c r="A2302" s="41"/>
      <c r="B2302" s="42" t="str">
        <f t="shared" si="1"/>
        <v/>
      </c>
      <c r="C2302" s="52"/>
      <c r="D2302" s="53"/>
      <c r="E2302" s="53"/>
      <c r="F2302" s="52"/>
      <c r="G2302" s="53"/>
      <c r="H2302" s="54"/>
      <c r="I2302" s="53"/>
      <c r="J2302" s="53"/>
      <c r="K2302" s="53"/>
      <c r="L2302" s="53"/>
      <c r="M2302" s="53"/>
      <c r="N2302" s="53"/>
      <c r="O2302" s="52"/>
      <c r="P2302" s="52"/>
      <c r="Q2302" s="52"/>
      <c r="R2302" s="46" t="str">
        <f>IFERROR(__xludf.DUMMYFUNCTION("if(isblank($A2302),"""",REGEXREPLACE($A2302,   "",?(\d),?"",  ""$1""&amp;""-""&amp;$H2302))"),"")</f>
        <v/>
      </c>
      <c r="S2302" s="47" t="b">
        <f t="shared" si="2"/>
        <v>0</v>
      </c>
      <c r="T2302" s="47" t="str">
        <f>IFERROR(__xludf.DUMMYFUNCTION("iferror(split(A2302,"","",TRUE,TRUE),"""")"),"")</f>
        <v/>
      </c>
      <c r="U2302" s="47"/>
      <c r="V2302" s="47"/>
      <c r="W2302" s="47"/>
      <c r="X2302" s="46" t="str">
        <f>IFERROR(__xludf.DUMMYFUNCTION("if(T2302="""","""",if($S2302,""Not aligned w/ a specific learning goal."",T2302&amp;"": ""&amp;vlookup(to_text(T2302),'1.Learning-Goals'!$A$3:$B$100,2,FALSE)))"),"")</f>
        <v/>
      </c>
      <c r="Y2302" s="46" t="str">
        <f>IFERROR(__xludf.DUMMYFUNCTION("if(U2302="""","""",if($S2302,""Not aligned w/ a specific learning goal."",U2302&amp;"": ""&amp;vlookup(to_text(U2302),'1.Learning-Goals'!$A$3:$B$100,2,FALSE)))"),"")</f>
        <v/>
      </c>
      <c r="Z2302" s="46" t="str">
        <f>IFERROR(__xludf.DUMMYFUNCTION("if(V2302="""","""",if($S2302,""Not aligned w/ a specific learning goal."",V2302&amp;"": ""&amp;vlookup(to_text(V2302),'1.Learning-Goals'!$A$3:$B$100,2,FALSE)))"),"")</f>
        <v/>
      </c>
      <c r="AA2302" s="46" t="str">
        <f>IFERROR(__xludf.DUMMYFUNCTION("if(W2302="""","""",if($S2302,""Not aligned w/ a specific learning goal."",W2302&amp;"": ""&amp;vlookup(to_text(W2302),'1.Learning-Goals'!$A$3:$B$100,2,FALSE)))"),"")</f>
        <v/>
      </c>
      <c r="AB2302" s="48"/>
      <c r="AC2302" s="48"/>
      <c r="AD2302" s="48"/>
      <c r="AE2302" s="48"/>
      <c r="AF2302" s="48"/>
      <c r="AG2302" s="48"/>
      <c r="AH2302" s="48"/>
      <c r="AI2302" s="48"/>
    </row>
    <row r="2303" ht="15.75" customHeight="1">
      <c r="A2303" s="41"/>
      <c r="B2303" s="42" t="str">
        <f t="shared" si="1"/>
        <v/>
      </c>
      <c r="C2303" s="52"/>
      <c r="D2303" s="53"/>
      <c r="E2303" s="53"/>
      <c r="F2303" s="52"/>
      <c r="G2303" s="53"/>
      <c r="H2303" s="54"/>
      <c r="I2303" s="53"/>
      <c r="J2303" s="53"/>
      <c r="K2303" s="53"/>
      <c r="L2303" s="53"/>
      <c r="M2303" s="53"/>
      <c r="N2303" s="53"/>
      <c r="O2303" s="52"/>
      <c r="P2303" s="52"/>
      <c r="Q2303" s="52"/>
      <c r="R2303" s="46" t="str">
        <f>IFERROR(__xludf.DUMMYFUNCTION("if(isblank($A2303),"""",REGEXREPLACE($A2303,   "",?(\d),?"",  ""$1""&amp;""-""&amp;$H2303))"),"")</f>
        <v/>
      </c>
      <c r="S2303" s="47" t="b">
        <f t="shared" si="2"/>
        <v>0</v>
      </c>
      <c r="T2303" s="47" t="str">
        <f>IFERROR(__xludf.DUMMYFUNCTION("iferror(split(A2303,"","",TRUE,TRUE),"""")"),"")</f>
        <v/>
      </c>
      <c r="U2303" s="47"/>
      <c r="V2303" s="47"/>
      <c r="W2303" s="47"/>
      <c r="X2303" s="46" t="str">
        <f>IFERROR(__xludf.DUMMYFUNCTION("if(T2303="""","""",if($S2303,""Not aligned w/ a specific learning goal."",T2303&amp;"": ""&amp;vlookup(to_text(T2303),'1.Learning-Goals'!$A$3:$B$100,2,FALSE)))"),"")</f>
        <v/>
      </c>
      <c r="Y2303" s="46" t="str">
        <f>IFERROR(__xludf.DUMMYFUNCTION("if(U2303="""","""",if($S2303,""Not aligned w/ a specific learning goal."",U2303&amp;"": ""&amp;vlookup(to_text(U2303),'1.Learning-Goals'!$A$3:$B$100,2,FALSE)))"),"")</f>
        <v/>
      </c>
      <c r="Z2303" s="46" t="str">
        <f>IFERROR(__xludf.DUMMYFUNCTION("if(V2303="""","""",if($S2303,""Not aligned w/ a specific learning goal."",V2303&amp;"": ""&amp;vlookup(to_text(V2303),'1.Learning-Goals'!$A$3:$B$100,2,FALSE)))"),"")</f>
        <v/>
      </c>
      <c r="AA2303" s="46" t="str">
        <f>IFERROR(__xludf.DUMMYFUNCTION("if(W2303="""","""",if($S2303,""Not aligned w/ a specific learning goal."",W2303&amp;"": ""&amp;vlookup(to_text(W2303),'1.Learning-Goals'!$A$3:$B$100,2,FALSE)))"),"")</f>
        <v/>
      </c>
      <c r="AB2303" s="48"/>
      <c r="AC2303" s="48"/>
      <c r="AD2303" s="48"/>
      <c r="AE2303" s="48"/>
      <c r="AF2303" s="48"/>
      <c r="AG2303" s="48"/>
      <c r="AH2303" s="48"/>
      <c r="AI2303" s="48"/>
    </row>
    <row r="2304" ht="15.75" customHeight="1">
      <c r="A2304" s="41"/>
      <c r="B2304" s="42" t="str">
        <f t="shared" si="1"/>
        <v/>
      </c>
      <c r="C2304" s="52"/>
      <c r="D2304" s="53"/>
      <c r="E2304" s="53"/>
      <c r="F2304" s="52"/>
      <c r="G2304" s="53"/>
      <c r="H2304" s="54"/>
      <c r="I2304" s="53"/>
      <c r="J2304" s="53"/>
      <c r="K2304" s="53"/>
      <c r="L2304" s="53"/>
      <c r="M2304" s="53"/>
      <c r="N2304" s="53"/>
      <c r="O2304" s="52"/>
      <c r="P2304" s="52"/>
      <c r="Q2304" s="52"/>
      <c r="R2304" s="46" t="str">
        <f>IFERROR(__xludf.DUMMYFUNCTION("if(isblank($A2304),"""",REGEXREPLACE($A2304,   "",?(\d),?"",  ""$1""&amp;""-""&amp;$H2304))"),"")</f>
        <v/>
      </c>
      <c r="S2304" s="47" t="b">
        <f t="shared" si="2"/>
        <v>0</v>
      </c>
      <c r="T2304" s="47" t="str">
        <f>IFERROR(__xludf.DUMMYFUNCTION("iferror(split(A2304,"","",TRUE,TRUE),"""")"),"")</f>
        <v/>
      </c>
      <c r="U2304" s="47"/>
      <c r="V2304" s="47"/>
      <c r="W2304" s="47"/>
      <c r="X2304" s="46" t="str">
        <f>IFERROR(__xludf.DUMMYFUNCTION("if(T2304="""","""",if($S2304,""Not aligned w/ a specific learning goal."",T2304&amp;"": ""&amp;vlookup(to_text(T2304),'1.Learning-Goals'!$A$3:$B$100,2,FALSE)))"),"")</f>
        <v/>
      </c>
      <c r="Y2304" s="46" t="str">
        <f>IFERROR(__xludf.DUMMYFUNCTION("if(U2304="""","""",if($S2304,""Not aligned w/ a specific learning goal."",U2304&amp;"": ""&amp;vlookup(to_text(U2304),'1.Learning-Goals'!$A$3:$B$100,2,FALSE)))"),"")</f>
        <v/>
      </c>
      <c r="Z2304" s="46" t="str">
        <f>IFERROR(__xludf.DUMMYFUNCTION("if(V2304="""","""",if($S2304,""Not aligned w/ a specific learning goal."",V2304&amp;"": ""&amp;vlookup(to_text(V2304),'1.Learning-Goals'!$A$3:$B$100,2,FALSE)))"),"")</f>
        <v/>
      </c>
      <c r="AA2304" s="46" t="str">
        <f>IFERROR(__xludf.DUMMYFUNCTION("if(W2304="""","""",if($S2304,""Not aligned w/ a specific learning goal."",W2304&amp;"": ""&amp;vlookup(to_text(W2304),'1.Learning-Goals'!$A$3:$B$100,2,FALSE)))"),"")</f>
        <v/>
      </c>
      <c r="AB2304" s="48"/>
      <c r="AC2304" s="48"/>
      <c r="AD2304" s="48"/>
      <c r="AE2304" s="48"/>
      <c r="AF2304" s="48"/>
      <c r="AG2304" s="48"/>
      <c r="AH2304" s="48"/>
      <c r="AI2304" s="48"/>
    </row>
    <row r="2305" ht="15.75" customHeight="1">
      <c r="A2305" s="41"/>
      <c r="B2305" s="42" t="str">
        <f t="shared" si="1"/>
        <v/>
      </c>
      <c r="C2305" s="52"/>
      <c r="D2305" s="53"/>
      <c r="E2305" s="53"/>
      <c r="F2305" s="52"/>
      <c r="G2305" s="53"/>
      <c r="H2305" s="54"/>
      <c r="I2305" s="53"/>
      <c r="J2305" s="53"/>
      <c r="K2305" s="53"/>
      <c r="L2305" s="53"/>
      <c r="M2305" s="53"/>
      <c r="N2305" s="53"/>
      <c r="O2305" s="52"/>
      <c r="P2305" s="52"/>
      <c r="Q2305" s="52"/>
      <c r="R2305" s="46" t="str">
        <f>IFERROR(__xludf.DUMMYFUNCTION("if(isblank($A2305),"""",REGEXREPLACE($A2305,   "",?(\d),?"",  ""$1""&amp;""-""&amp;$H2305))"),"")</f>
        <v/>
      </c>
      <c r="S2305" s="47" t="b">
        <f t="shared" si="2"/>
        <v>0</v>
      </c>
      <c r="T2305" s="47" t="str">
        <f>IFERROR(__xludf.DUMMYFUNCTION("iferror(split(A2305,"","",TRUE,TRUE),"""")"),"")</f>
        <v/>
      </c>
      <c r="U2305" s="47"/>
      <c r="V2305" s="47"/>
      <c r="W2305" s="47"/>
      <c r="X2305" s="46" t="str">
        <f>IFERROR(__xludf.DUMMYFUNCTION("if(T2305="""","""",if($S2305,""Not aligned w/ a specific learning goal."",T2305&amp;"": ""&amp;vlookup(to_text(T2305),'1.Learning-Goals'!$A$3:$B$100,2,FALSE)))"),"")</f>
        <v/>
      </c>
      <c r="Y2305" s="46" t="str">
        <f>IFERROR(__xludf.DUMMYFUNCTION("if(U2305="""","""",if($S2305,""Not aligned w/ a specific learning goal."",U2305&amp;"": ""&amp;vlookup(to_text(U2305),'1.Learning-Goals'!$A$3:$B$100,2,FALSE)))"),"")</f>
        <v/>
      </c>
      <c r="Z2305" s="46" t="str">
        <f>IFERROR(__xludf.DUMMYFUNCTION("if(V2305="""","""",if($S2305,""Not aligned w/ a specific learning goal."",V2305&amp;"": ""&amp;vlookup(to_text(V2305),'1.Learning-Goals'!$A$3:$B$100,2,FALSE)))"),"")</f>
        <v/>
      </c>
      <c r="AA2305" s="46" t="str">
        <f>IFERROR(__xludf.DUMMYFUNCTION("if(W2305="""","""",if($S2305,""Not aligned w/ a specific learning goal."",W2305&amp;"": ""&amp;vlookup(to_text(W2305),'1.Learning-Goals'!$A$3:$B$100,2,FALSE)))"),"")</f>
        <v/>
      </c>
      <c r="AB2305" s="48"/>
      <c r="AC2305" s="48"/>
      <c r="AD2305" s="48"/>
      <c r="AE2305" s="48"/>
      <c r="AF2305" s="48"/>
      <c r="AG2305" s="48"/>
      <c r="AH2305" s="48"/>
      <c r="AI2305" s="48"/>
    </row>
    <row r="2306" ht="15.75" customHeight="1">
      <c r="A2306" s="41"/>
      <c r="B2306" s="42" t="str">
        <f t="shared" si="1"/>
        <v/>
      </c>
      <c r="C2306" s="52"/>
      <c r="D2306" s="53"/>
      <c r="E2306" s="53"/>
      <c r="F2306" s="52"/>
      <c r="G2306" s="53"/>
      <c r="H2306" s="54"/>
      <c r="I2306" s="53"/>
      <c r="J2306" s="53"/>
      <c r="K2306" s="53"/>
      <c r="L2306" s="53"/>
      <c r="M2306" s="53"/>
      <c r="N2306" s="53"/>
      <c r="O2306" s="52"/>
      <c r="P2306" s="52"/>
      <c r="Q2306" s="52"/>
      <c r="R2306" s="46" t="str">
        <f>IFERROR(__xludf.DUMMYFUNCTION("if(isblank($A2306),"""",REGEXREPLACE($A2306,   "",?(\d),?"",  ""$1""&amp;""-""&amp;$H2306))"),"")</f>
        <v/>
      </c>
      <c r="S2306" s="47" t="b">
        <f t="shared" si="2"/>
        <v>0</v>
      </c>
      <c r="T2306" s="47" t="str">
        <f>IFERROR(__xludf.DUMMYFUNCTION("iferror(split(A2306,"","",TRUE,TRUE),"""")"),"")</f>
        <v/>
      </c>
      <c r="U2306" s="47"/>
      <c r="V2306" s="47"/>
      <c r="W2306" s="47"/>
      <c r="X2306" s="46" t="str">
        <f>IFERROR(__xludf.DUMMYFUNCTION("if(T2306="""","""",if($S2306,""Not aligned w/ a specific learning goal."",T2306&amp;"": ""&amp;vlookup(to_text(T2306),'1.Learning-Goals'!$A$3:$B$100,2,FALSE)))"),"")</f>
        <v/>
      </c>
      <c r="Y2306" s="46" t="str">
        <f>IFERROR(__xludf.DUMMYFUNCTION("if(U2306="""","""",if($S2306,""Not aligned w/ a specific learning goal."",U2306&amp;"": ""&amp;vlookup(to_text(U2306),'1.Learning-Goals'!$A$3:$B$100,2,FALSE)))"),"")</f>
        <v/>
      </c>
      <c r="Z2306" s="46" t="str">
        <f>IFERROR(__xludf.DUMMYFUNCTION("if(V2306="""","""",if($S2306,""Not aligned w/ a specific learning goal."",V2306&amp;"": ""&amp;vlookup(to_text(V2306),'1.Learning-Goals'!$A$3:$B$100,2,FALSE)))"),"")</f>
        <v/>
      </c>
      <c r="AA2306" s="46" t="str">
        <f>IFERROR(__xludf.DUMMYFUNCTION("if(W2306="""","""",if($S2306,""Not aligned w/ a specific learning goal."",W2306&amp;"": ""&amp;vlookup(to_text(W2306),'1.Learning-Goals'!$A$3:$B$100,2,FALSE)))"),"")</f>
        <v/>
      </c>
      <c r="AB2306" s="48"/>
      <c r="AC2306" s="48"/>
      <c r="AD2306" s="48"/>
      <c r="AE2306" s="48"/>
      <c r="AF2306" s="48"/>
      <c r="AG2306" s="48"/>
      <c r="AH2306" s="48"/>
      <c r="AI2306" s="48"/>
    </row>
    <row r="2307" ht="15.75" customHeight="1">
      <c r="A2307" s="41"/>
      <c r="B2307" s="42" t="str">
        <f t="shared" si="1"/>
        <v/>
      </c>
      <c r="C2307" s="52"/>
      <c r="D2307" s="53"/>
      <c r="E2307" s="53"/>
      <c r="F2307" s="52"/>
      <c r="G2307" s="53"/>
      <c r="H2307" s="54"/>
      <c r="I2307" s="53"/>
      <c r="J2307" s="53"/>
      <c r="K2307" s="53"/>
      <c r="L2307" s="53"/>
      <c r="M2307" s="53"/>
      <c r="N2307" s="53"/>
      <c r="O2307" s="52"/>
      <c r="P2307" s="52"/>
      <c r="Q2307" s="52"/>
      <c r="R2307" s="46" t="str">
        <f>IFERROR(__xludf.DUMMYFUNCTION("if(isblank($A2307),"""",REGEXREPLACE($A2307,   "",?(\d),?"",  ""$1""&amp;""-""&amp;$H2307))"),"")</f>
        <v/>
      </c>
      <c r="S2307" s="47" t="b">
        <f t="shared" si="2"/>
        <v>0</v>
      </c>
      <c r="T2307" s="47" t="str">
        <f>IFERROR(__xludf.DUMMYFUNCTION("iferror(split(A2307,"","",TRUE,TRUE),"""")"),"")</f>
        <v/>
      </c>
      <c r="U2307" s="47"/>
      <c r="V2307" s="47"/>
      <c r="W2307" s="47"/>
      <c r="X2307" s="46" t="str">
        <f>IFERROR(__xludf.DUMMYFUNCTION("if(T2307="""","""",if($S2307,""Not aligned w/ a specific learning goal."",T2307&amp;"": ""&amp;vlookup(to_text(T2307),'1.Learning-Goals'!$A$3:$B$100,2,FALSE)))"),"")</f>
        <v/>
      </c>
      <c r="Y2307" s="46" t="str">
        <f>IFERROR(__xludf.DUMMYFUNCTION("if(U2307="""","""",if($S2307,""Not aligned w/ a specific learning goal."",U2307&amp;"": ""&amp;vlookup(to_text(U2307),'1.Learning-Goals'!$A$3:$B$100,2,FALSE)))"),"")</f>
        <v/>
      </c>
      <c r="Z2307" s="46" t="str">
        <f>IFERROR(__xludf.DUMMYFUNCTION("if(V2307="""","""",if($S2307,""Not aligned w/ a specific learning goal."",V2307&amp;"": ""&amp;vlookup(to_text(V2307),'1.Learning-Goals'!$A$3:$B$100,2,FALSE)))"),"")</f>
        <v/>
      </c>
      <c r="AA2307" s="46" t="str">
        <f>IFERROR(__xludf.DUMMYFUNCTION("if(W2307="""","""",if($S2307,""Not aligned w/ a specific learning goal."",W2307&amp;"": ""&amp;vlookup(to_text(W2307),'1.Learning-Goals'!$A$3:$B$100,2,FALSE)))"),"")</f>
        <v/>
      </c>
      <c r="AB2307" s="48"/>
      <c r="AC2307" s="48"/>
      <c r="AD2307" s="48"/>
      <c r="AE2307" s="48"/>
      <c r="AF2307" s="48"/>
      <c r="AG2307" s="48"/>
      <c r="AH2307" s="48"/>
      <c r="AI2307" s="48"/>
    </row>
    <row r="2308" ht="15.75" customHeight="1">
      <c r="A2308" s="41"/>
      <c r="B2308" s="42" t="str">
        <f t="shared" si="1"/>
        <v/>
      </c>
      <c r="C2308" s="52"/>
      <c r="D2308" s="53"/>
      <c r="E2308" s="53"/>
      <c r="F2308" s="52"/>
      <c r="G2308" s="53"/>
      <c r="H2308" s="54"/>
      <c r="I2308" s="53"/>
      <c r="J2308" s="53"/>
      <c r="K2308" s="53"/>
      <c r="L2308" s="53"/>
      <c r="M2308" s="53"/>
      <c r="N2308" s="53"/>
      <c r="O2308" s="52"/>
      <c r="P2308" s="52"/>
      <c r="Q2308" s="52"/>
      <c r="R2308" s="46" t="str">
        <f>IFERROR(__xludf.DUMMYFUNCTION("if(isblank($A2308),"""",REGEXREPLACE($A2308,   "",?(\d),?"",  ""$1""&amp;""-""&amp;$H2308))"),"")</f>
        <v/>
      </c>
      <c r="S2308" s="47" t="b">
        <f t="shared" si="2"/>
        <v>0</v>
      </c>
      <c r="T2308" s="47" t="str">
        <f>IFERROR(__xludf.DUMMYFUNCTION("iferror(split(A2308,"","",TRUE,TRUE),"""")"),"")</f>
        <v/>
      </c>
      <c r="U2308" s="47"/>
      <c r="V2308" s="47"/>
      <c r="W2308" s="47"/>
      <c r="X2308" s="46" t="str">
        <f>IFERROR(__xludf.DUMMYFUNCTION("if(T2308="""","""",if($S2308,""Not aligned w/ a specific learning goal."",T2308&amp;"": ""&amp;vlookup(to_text(T2308),'1.Learning-Goals'!$A$3:$B$100,2,FALSE)))"),"")</f>
        <v/>
      </c>
      <c r="Y2308" s="46" t="str">
        <f>IFERROR(__xludf.DUMMYFUNCTION("if(U2308="""","""",if($S2308,""Not aligned w/ a specific learning goal."",U2308&amp;"": ""&amp;vlookup(to_text(U2308),'1.Learning-Goals'!$A$3:$B$100,2,FALSE)))"),"")</f>
        <v/>
      </c>
      <c r="Z2308" s="46" t="str">
        <f>IFERROR(__xludf.DUMMYFUNCTION("if(V2308="""","""",if($S2308,""Not aligned w/ a specific learning goal."",V2308&amp;"": ""&amp;vlookup(to_text(V2308),'1.Learning-Goals'!$A$3:$B$100,2,FALSE)))"),"")</f>
        <v/>
      </c>
      <c r="AA2308" s="46" t="str">
        <f>IFERROR(__xludf.DUMMYFUNCTION("if(W2308="""","""",if($S2308,""Not aligned w/ a specific learning goal."",W2308&amp;"": ""&amp;vlookup(to_text(W2308),'1.Learning-Goals'!$A$3:$B$100,2,FALSE)))"),"")</f>
        <v/>
      </c>
      <c r="AB2308" s="48"/>
      <c r="AC2308" s="48"/>
      <c r="AD2308" s="48"/>
      <c r="AE2308" s="48"/>
      <c r="AF2308" s="48"/>
      <c r="AG2308" s="48"/>
      <c r="AH2308" s="48"/>
      <c r="AI2308" s="48"/>
    </row>
    <row r="2309" ht="15.75" customHeight="1">
      <c r="A2309" s="41"/>
      <c r="B2309" s="42" t="str">
        <f t="shared" si="1"/>
        <v/>
      </c>
      <c r="C2309" s="52"/>
      <c r="D2309" s="53"/>
      <c r="E2309" s="53"/>
      <c r="F2309" s="52"/>
      <c r="G2309" s="53"/>
      <c r="H2309" s="54"/>
      <c r="I2309" s="53"/>
      <c r="J2309" s="53"/>
      <c r="K2309" s="53"/>
      <c r="L2309" s="53"/>
      <c r="M2309" s="53"/>
      <c r="N2309" s="53"/>
      <c r="O2309" s="52"/>
      <c r="P2309" s="52"/>
      <c r="Q2309" s="52"/>
      <c r="R2309" s="46" t="str">
        <f>IFERROR(__xludf.DUMMYFUNCTION("if(isblank($A2309),"""",REGEXREPLACE($A2309,   "",?(\d),?"",  ""$1""&amp;""-""&amp;$H2309))"),"")</f>
        <v/>
      </c>
      <c r="S2309" s="47" t="b">
        <f t="shared" si="2"/>
        <v>0</v>
      </c>
      <c r="T2309" s="47" t="str">
        <f>IFERROR(__xludf.DUMMYFUNCTION("iferror(split(A2309,"","",TRUE,TRUE),"""")"),"")</f>
        <v/>
      </c>
      <c r="U2309" s="47"/>
      <c r="V2309" s="47"/>
      <c r="W2309" s="47"/>
      <c r="X2309" s="46" t="str">
        <f>IFERROR(__xludf.DUMMYFUNCTION("if(T2309="""","""",if($S2309,""Not aligned w/ a specific learning goal."",T2309&amp;"": ""&amp;vlookup(to_text(T2309),'1.Learning-Goals'!$A$3:$B$100,2,FALSE)))"),"")</f>
        <v/>
      </c>
      <c r="Y2309" s="46" t="str">
        <f>IFERROR(__xludf.DUMMYFUNCTION("if(U2309="""","""",if($S2309,""Not aligned w/ a specific learning goal."",U2309&amp;"": ""&amp;vlookup(to_text(U2309),'1.Learning-Goals'!$A$3:$B$100,2,FALSE)))"),"")</f>
        <v/>
      </c>
      <c r="Z2309" s="46" t="str">
        <f>IFERROR(__xludf.DUMMYFUNCTION("if(V2309="""","""",if($S2309,""Not aligned w/ a specific learning goal."",V2309&amp;"": ""&amp;vlookup(to_text(V2309),'1.Learning-Goals'!$A$3:$B$100,2,FALSE)))"),"")</f>
        <v/>
      </c>
      <c r="AA2309" s="46" t="str">
        <f>IFERROR(__xludf.DUMMYFUNCTION("if(W2309="""","""",if($S2309,""Not aligned w/ a specific learning goal."",W2309&amp;"": ""&amp;vlookup(to_text(W2309),'1.Learning-Goals'!$A$3:$B$100,2,FALSE)))"),"")</f>
        <v/>
      </c>
      <c r="AB2309" s="48"/>
      <c r="AC2309" s="48"/>
      <c r="AD2309" s="48"/>
      <c r="AE2309" s="48"/>
      <c r="AF2309" s="48"/>
      <c r="AG2309" s="48"/>
      <c r="AH2309" s="48"/>
      <c r="AI2309" s="48"/>
    </row>
    <row r="2310" ht="15.75" customHeight="1">
      <c r="A2310" s="41"/>
      <c r="B2310" s="42" t="str">
        <f t="shared" si="1"/>
        <v/>
      </c>
      <c r="C2310" s="52"/>
      <c r="D2310" s="53"/>
      <c r="E2310" s="53"/>
      <c r="F2310" s="52"/>
      <c r="G2310" s="53"/>
      <c r="H2310" s="54"/>
      <c r="I2310" s="53"/>
      <c r="J2310" s="53"/>
      <c r="K2310" s="53"/>
      <c r="L2310" s="53"/>
      <c r="M2310" s="53"/>
      <c r="N2310" s="53"/>
      <c r="O2310" s="52"/>
      <c r="P2310" s="52"/>
      <c r="Q2310" s="52"/>
      <c r="R2310" s="46" t="str">
        <f>IFERROR(__xludf.DUMMYFUNCTION("if(isblank($A2310),"""",REGEXREPLACE($A2310,   "",?(\d),?"",  ""$1""&amp;""-""&amp;$H2310))"),"")</f>
        <v/>
      </c>
      <c r="S2310" s="47" t="b">
        <f t="shared" si="2"/>
        <v>0</v>
      </c>
      <c r="T2310" s="47" t="str">
        <f>IFERROR(__xludf.DUMMYFUNCTION("iferror(split(A2310,"","",TRUE,TRUE),"""")"),"")</f>
        <v/>
      </c>
      <c r="U2310" s="47"/>
      <c r="V2310" s="47"/>
      <c r="W2310" s="47"/>
      <c r="X2310" s="46" t="str">
        <f>IFERROR(__xludf.DUMMYFUNCTION("if(T2310="""","""",if($S2310,""Not aligned w/ a specific learning goal."",T2310&amp;"": ""&amp;vlookup(to_text(T2310),'1.Learning-Goals'!$A$3:$B$100,2,FALSE)))"),"")</f>
        <v/>
      </c>
      <c r="Y2310" s="46" t="str">
        <f>IFERROR(__xludf.DUMMYFUNCTION("if(U2310="""","""",if($S2310,""Not aligned w/ a specific learning goal."",U2310&amp;"": ""&amp;vlookup(to_text(U2310),'1.Learning-Goals'!$A$3:$B$100,2,FALSE)))"),"")</f>
        <v/>
      </c>
      <c r="Z2310" s="46" t="str">
        <f>IFERROR(__xludf.DUMMYFUNCTION("if(V2310="""","""",if($S2310,""Not aligned w/ a specific learning goal."",V2310&amp;"": ""&amp;vlookup(to_text(V2310),'1.Learning-Goals'!$A$3:$B$100,2,FALSE)))"),"")</f>
        <v/>
      </c>
      <c r="AA2310" s="46" t="str">
        <f>IFERROR(__xludf.DUMMYFUNCTION("if(W2310="""","""",if($S2310,""Not aligned w/ a specific learning goal."",W2310&amp;"": ""&amp;vlookup(to_text(W2310),'1.Learning-Goals'!$A$3:$B$100,2,FALSE)))"),"")</f>
        <v/>
      </c>
      <c r="AB2310" s="48"/>
      <c r="AC2310" s="48"/>
      <c r="AD2310" s="48"/>
      <c r="AE2310" s="48"/>
      <c r="AF2310" s="48"/>
      <c r="AG2310" s="48"/>
      <c r="AH2310" s="48"/>
      <c r="AI2310" s="48"/>
    </row>
    <row r="2311" ht="15.75" customHeight="1">
      <c r="A2311" s="41"/>
      <c r="B2311" s="42" t="str">
        <f t="shared" si="1"/>
        <v/>
      </c>
      <c r="C2311" s="52"/>
      <c r="D2311" s="53"/>
      <c r="E2311" s="53"/>
      <c r="F2311" s="52"/>
      <c r="G2311" s="53"/>
      <c r="H2311" s="54"/>
      <c r="I2311" s="53"/>
      <c r="J2311" s="53"/>
      <c r="K2311" s="53"/>
      <c r="L2311" s="53"/>
      <c r="M2311" s="53"/>
      <c r="N2311" s="53"/>
      <c r="O2311" s="52"/>
      <c r="P2311" s="52"/>
      <c r="Q2311" s="52"/>
      <c r="R2311" s="46" t="str">
        <f>IFERROR(__xludf.DUMMYFUNCTION("if(isblank($A2311),"""",REGEXREPLACE($A2311,   "",?(\d),?"",  ""$1""&amp;""-""&amp;$H2311))"),"")</f>
        <v/>
      </c>
      <c r="S2311" s="47" t="b">
        <f t="shared" si="2"/>
        <v>0</v>
      </c>
      <c r="T2311" s="47" t="str">
        <f>IFERROR(__xludf.DUMMYFUNCTION("iferror(split(A2311,"","",TRUE,TRUE),"""")"),"")</f>
        <v/>
      </c>
      <c r="U2311" s="47"/>
      <c r="V2311" s="47"/>
      <c r="W2311" s="47"/>
      <c r="X2311" s="46" t="str">
        <f>IFERROR(__xludf.DUMMYFUNCTION("if(T2311="""","""",if($S2311,""Not aligned w/ a specific learning goal."",T2311&amp;"": ""&amp;vlookup(to_text(T2311),'1.Learning-Goals'!$A$3:$B$100,2,FALSE)))"),"")</f>
        <v/>
      </c>
      <c r="Y2311" s="46" t="str">
        <f>IFERROR(__xludf.DUMMYFUNCTION("if(U2311="""","""",if($S2311,""Not aligned w/ a specific learning goal."",U2311&amp;"": ""&amp;vlookup(to_text(U2311),'1.Learning-Goals'!$A$3:$B$100,2,FALSE)))"),"")</f>
        <v/>
      </c>
      <c r="Z2311" s="46" t="str">
        <f>IFERROR(__xludf.DUMMYFUNCTION("if(V2311="""","""",if($S2311,""Not aligned w/ a specific learning goal."",V2311&amp;"": ""&amp;vlookup(to_text(V2311),'1.Learning-Goals'!$A$3:$B$100,2,FALSE)))"),"")</f>
        <v/>
      </c>
      <c r="AA2311" s="46" t="str">
        <f>IFERROR(__xludf.DUMMYFUNCTION("if(W2311="""","""",if($S2311,""Not aligned w/ a specific learning goal."",W2311&amp;"": ""&amp;vlookup(to_text(W2311),'1.Learning-Goals'!$A$3:$B$100,2,FALSE)))"),"")</f>
        <v/>
      </c>
      <c r="AB2311" s="48"/>
      <c r="AC2311" s="48"/>
      <c r="AD2311" s="48"/>
      <c r="AE2311" s="48"/>
      <c r="AF2311" s="48"/>
      <c r="AG2311" s="48"/>
      <c r="AH2311" s="48"/>
      <c r="AI2311" s="48"/>
    </row>
    <row r="2312" ht="15.75" customHeight="1">
      <c r="A2312" s="41"/>
      <c r="B2312" s="42" t="str">
        <f t="shared" si="1"/>
        <v/>
      </c>
      <c r="C2312" s="52"/>
      <c r="D2312" s="53"/>
      <c r="E2312" s="53"/>
      <c r="F2312" s="52"/>
      <c r="G2312" s="53"/>
      <c r="H2312" s="54"/>
      <c r="I2312" s="53"/>
      <c r="J2312" s="53"/>
      <c r="K2312" s="53"/>
      <c r="L2312" s="53"/>
      <c r="M2312" s="53"/>
      <c r="N2312" s="53"/>
      <c r="O2312" s="52"/>
      <c r="P2312" s="52"/>
      <c r="Q2312" s="52"/>
      <c r="R2312" s="46" t="str">
        <f>IFERROR(__xludf.DUMMYFUNCTION("if(isblank($A2312),"""",REGEXREPLACE($A2312,   "",?(\d),?"",  ""$1""&amp;""-""&amp;$H2312))"),"")</f>
        <v/>
      </c>
      <c r="S2312" s="47" t="b">
        <f t="shared" si="2"/>
        <v>0</v>
      </c>
      <c r="T2312" s="47" t="str">
        <f>IFERROR(__xludf.DUMMYFUNCTION("iferror(split(A2312,"","",TRUE,TRUE),"""")"),"")</f>
        <v/>
      </c>
      <c r="U2312" s="47"/>
      <c r="V2312" s="47"/>
      <c r="W2312" s="47"/>
      <c r="X2312" s="46" t="str">
        <f>IFERROR(__xludf.DUMMYFUNCTION("if(T2312="""","""",if($S2312,""Not aligned w/ a specific learning goal."",T2312&amp;"": ""&amp;vlookup(to_text(T2312),'1.Learning-Goals'!$A$3:$B$100,2,FALSE)))"),"")</f>
        <v/>
      </c>
      <c r="Y2312" s="46" t="str">
        <f>IFERROR(__xludf.DUMMYFUNCTION("if(U2312="""","""",if($S2312,""Not aligned w/ a specific learning goal."",U2312&amp;"": ""&amp;vlookup(to_text(U2312),'1.Learning-Goals'!$A$3:$B$100,2,FALSE)))"),"")</f>
        <v/>
      </c>
      <c r="Z2312" s="46" t="str">
        <f>IFERROR(__xludf.DUMMYFUNCTION("if(V2312="""","""",if($S2312,""Not aligned w/ a specific learning goal."",V2312&amp;"": ""&amp;vlookup(to_text(V2312),'1.Learning-Goals'!$A$3:$B$100,2,FALSE)))"),"")</f>
        <v/>
      </c>
      <c r="AA2312" s="46" t="str">
        <f>IFERROR(__xludf.DUMMYFUNCTION("if(W2312="""","""",if($S2312,""Not aligned w/ a specific learning goal."",W2312&amp;"": ""&amp;vlookup(to_text(W2312),'1.Learning-Goals'!$A$3:$B$100,2,FALSE)))"),"")</f>
        <v/>
      </c>
      <c r="AB2312" s="48"/>
      <c r="AC2312" s="48"/>
      <c r="AD2312" s="48"/>
      <c r="AE2312" s="48"/>
      <c r="AF2312" s="48"/>
      <c r="AG2312" s="48"/>
      <c r="AH2312" s="48"/>
      <c r="AI2312" s="48"/>
    </row>
    <row r="2313" ht="15.75" customHeight="1">
      <c r="A2313" s="41"/>
      <c r="B2313" s="42" t="str">
        <f t="shared" si="1"/>
        <v/>
      </c>
      <c r="C2313" s="52"/>
      <c r="D2313" s="53"/>
      <c r="E2313" s="53"/>
      <c r="F2313" s="52"/>
      <c r="G2313" s="53"/>
      <c r="H2313" s="54"/>
      <c r="I2313" s="53"/>
      <c r="J2313" s="53"/>
      <c r="K2313" s="53"/>
      <c r="L2313" s="53"/>
      <c r="M2313" s="53"/>
      <c r="N2313" s="53"/>
      <c r="O2313" s="52"/>
      <c r="P2313" s="52"/>
      <c r="Q2313" s="52"/>
      <c r="R2313" s="46" t="str">
        <f>IFERROR(__xludf.DUMMYFUNCTION("if(isblank($A2313),"""",REGEXREPLACE($A2313,   "",?(\d),?"",  ""$1""&amp;""-""&amp;$H2313))"),"")</f>
        <v/>
      </c>
      <c r="S2313" s="47" t="b">
        <f t="shared" si="2"/>
        <v>0</v>
      </c>
      <c r="T2313" s="47" t="str">
        <f>IFERROR(__xludf.DUMMYFUNCTION("iferror(split(A2313,"","",TRUE,TRUE),"""")"),"")</f>
        <v/>
      </c>
      <c r="U2313" s="47"/>
      <c r="V2313" s="47"/>
      <c r="W2313" s="47"/>
      <c r="X2313" s="46" t="str">
        <f>IFERROR(__xludf.DUMMYFUNCTION("if(T2313="""","""",if($S2313,""Not aligned w/ a specific learning goal."",T2313&amp;"": ""&amp;vlookup(to_text(T2313),'1.Learning-Goals'!$A$3:$B$100,2,FALSE)))"),"")</f>
        <v/>
      </c>
      <c r="Y2313" s="46" t="str">
        <f>IFERROR(__xludf.DUMMYFUNCTION("if(U2313="""","""",if($S2313,""Not aligned w/ a specific learning goal."",U2313&amp;"": ""&amp;vlookup(to_text(U2313),'1.Learning-Goals'!$A$3:$B$100,2,FALSE)))"),"")</f>
        <v/>
      </c>
      <c r="Z2313" s="46" t="str">
        <f>IFERROR(__xludf.DUMMYFUNCTION("if(V2313="""","""",if($S2313,""Not aligned w/ a specific learning goal."",V2313&amp;"": ""&amp;vlookup(to_text(V2313),'1.Learning-Goals'!$A$3:$B$100,2,FALSE)))"),"")</f>
        <v/>
      </c>
      <c r="AA2313" s="46" t="str">
        <f>IFERROR(__xludf.DUMMYFUNCTION("if(W2313="""","""",if($S2313,""Not aligned w/ a specific learning goal."",W2313&amp;"": ""&amp;vlookup(to_text(W2313),'1.Learning-Goals'!$A$3:$B$100,2,FALSE)))"),"")</f>
        <v/>
      </c>
      <c r="AB2313" s="48"/>
      <c r="AC2313" s="48"/>
      <c r="AD2313" s="48"/>
      <c r="AE2313" s="48"/>
      <c r="AF2313" s="48"/>
      <c r="AG2313" s="48"/>
      <c r="AH2313" s="48"/>
      <c r="AI2313" s="48"/>
    </row>
    <row r="2314" ht="15.75" customHeight="1">
      <c r="A2314" s="41"/>
      <c r="B2314" s="42" t="str">
        <f t="shared" si="1"/>
        <v/>
      </c>
      <c r="C2314" s="52"/>
      <c r="D2314" s="53"/>
      <c r="E2314" s="53"/>
      <c r="F2314" s="52"/>
      <c r="G2314" s="53"/>
      <c r="H2314" s="54"/>
      <c r="I2314" s="53"/>
      <c r="J2314" s="53"/>
      <c r="K2314" s="53"/>
      <c r="L2314" s="53"/>
      <c r="M2314" s="53"/>
      <c r="N2314" s="53"/>
      <c r="O2314" s="52"/>
      <c r="P2314" s="52"/>
      <c r="Q2314" s="52"/>
      <c r="R2314" s="46" t="str">
        <f>IFERROR(__xludf.DUMMYFUNCTION("if(isblank($A2314),"""",REGEXREPLACE($A2314,   "",?(\d),?"",  ""$1""&amp;""-""&amp;$H2314))"),"")</f>
        <v/>
      </c>
      <c r="S2314" s="47" t="b">
        <f t="shared" si="2"/>
        <v>0</v>
      </c>
      <c r="T2314" s="47" t="str">
        <f>IFERROR(__xludf.DUMMYFUNCTION("iferror(split(A2314,"","",TRUE,TRUE),"""")"),"")</f>
        <v/>
      </c>
      <c r="U2314" s="47"/>
      <c r="V2314" s="47"/>
      <c r="W2314" s="47"/>
      <c r="X2314" s="46" t="str">
        <f>IFERROR(__xludf.DUMMYFUNCTION("if(T2314="""","""",if($S2314,""Not aligned w/ a specific learning goal."",T2314&amp;"": ""&amp;vlookup(to_text(T2314),'1.Learning-Goals'!$A$3:$B$100,2,FALSE)))"),"")</f>
        <v/>
      </c>
      <c r="Y2314" s="46" t="str">
        <f>IFERROR(__xludf.DUMMYFUNCTION("if(U2314="""","""",if($S2314,""Not aligned w/ a specific learning goal."",U2314&amp;"": ""&amp;vlookup(to_text(U2314),'1.Learning-Goals'!$A$3:$B$100,2,FALSE)))"),"")</f>
        <v/>
      </c>
      <c r="Z2314" s="46" t="str">
        <f>IFERROR(__xludf.DUMMYFUNCTION("if(V2314="""","""",if($S2314,""Not aligned w/ a specific learning goal."",V2314&amp;"": ""&amp;vlookup(to_text(V2314),'1.Learning-Goals'!$A$3:$B$100,2,FALSE)))"),"")</f>
        <v/>
      </c>
      <c r="AA2314" s="46" t="str">
        <f>IFERROR(__xludf.DUMMYFUNCTION("if(W2314="""","""",if($S2314,""Not aligned w/ a specific learning goal."",W2314&amp;"": ""&amp;vlookup(to_text(W2314),'1.Learning-Goals'!$A$3:$B$100,2,FALSE)))"),"")</f>
        <v/>
      </c>
      <c r="AB2314" s="48"/>
      <c r="AC2314" s="48"/>
      <c r="AD2314" s="48"/>
      <c r="AE2314" s="48"/>
      <c r="AF2314" s="48"/>
      <c r="AG2314" s="48"/>
      <c r="AH2314" s="48"/>
      <c r="AI2314" s="48"/>
    </row>
    <row r="2315" ht="15.75" customHeight="1">
      <c r="A2315" s="41"/>
      <c r="B2315" s="42" t="str">
        <f t="shared" si="1"/>
        <v/>
      </c>
      <c r="C2315" s="52"/>
      <c r="D2315" s="53"/>
      <c r="E2315" s="53"/>
      <c r="F2315" s="52"/>
      <c r="G2315" s="53"/>
      <c r="H2315" s="54"/>
      <c r="I2315" s="53"/>
      <c r="J2315" s="53"/>
      <c r="K2315" s="53"/>
      <c r="L2315" s="53"/>
      <c r="M2315" s="53"/>
      <c r="N2315" s="53"/>
      <c r="O2315" s="52"/>
      <c r="P2315" s="52"/>
      <c r="Q2315" s="52"/>
      <c r="R2315" s="46" t="str">
        <f>IFERROR(__xludf.DUMMYFUNCTION("if(isblank($A2315),"""",REGEXREPLACE($A2315,   "",?(\d),?"",  ""$1""&amp;""-""&amp;$H2315))"),"")</f>
        <v/>
      </c>
      <c r="S2315" s="47" t="b">
        <f t="shared" si="2"/>
        <v>0</v>
      </c>
      <c r="T2315" s="47" t="str">
        <f>IFERROR(__xludf.DUMMYFUNCTION("iferror(split(A2315,"","",TRUE,TRUE),"""")"),"")</f>
        <v/>
      </c>
      <c r="U2315" s="47"/>
      <c r="V2315" s="47"/>
      <c r="W2315" s="47"/>
      <c r="X2315" s="46" t="str">
        <f>IFERROR(__xludf.DUMMYFUNCTION("if(T2315="""","""",if($S2315,""Not aligned w/ a specific learning goal."",T2315&amp;"": ""&amp;vlookup(to_text(T2315),'1.Learning-Goals'!$A$3:$B$100,2,FALSE)))"),"")</f>
        <v/>
      </c>
      <c r="Y2315" s="46" t="str">
        <f>IFERROR(__xludf.DUMMYFUNCTION("if(U2315="""","""",if($S2315,""Not aligned w/ a specific learning goal."",U2315&amp;"": ""&amp;vlookup(to_text(U2315),'1.Learning-Goals'!$A$3:$B$100,2,FALSE)))"),"")</f>
        <v/>
      </c>
      <c r="Z2315" s="46" t="str">
        <f>IFERROR(__xludf.DUMMYFUNCTION("if(V2315="""","""",if($S2315,""Not aligned w/ a specific learning goal."",V2315&amp;"": ""&amp;vlookup(to_text(V2315),'1.Learning-Goals'!$A$3:$B$100,2,FALSE)))"),"")</f>
        <v/>
      </c>
      <c r="AA2315" s="46" t="str">
        <f>IFERROR(__xludf.DUMMYFUNCTION("if(W2315="""","""",if($S2315,""Not aligned w/ a specific learning goal."",W2315&amp;"": ""&amp;vlookup(to_text(W2315),'1.Learning-Goals'!$A$3:$B$100,2,FALSE)))"),"")</f>
        <v/>
      </c>
      <c r="AB2315" s="48"/>
      <c r="AC2315" s="48"/>
      <c r="AD2315" s="48"/>
      <c r="AE2315" s="48"/>
      <c r="AF2315" s="48"/>
      <c r="AG2315" s="48"/>
      <c r="AH2315" s="48"/>
      <c r="AI2315" s="48"/>
    </row>
    <row r="2316" ht="15.75" customHeight="1">
      <c r="A2316" s="41"/>
      <c r="B2316" s="42" t="str">
        <f t="shared" si="1"/>
        <v/>
      </c>
      <c r="C2316" s="52"/>
      <c r="D2316" s="53"/>
      <c r="E2316" s="53"/>
      <c r="F2316" s="52"/>
      <c r="G2316" s="53"/>
      <c r="H2316" s="54"/>
      <c r="I2316" s="53"/>
      <c r="J2316" s="53"/>
      <c r="K2316" s="53"/>
      <c r="L2316" s="53"/>
      <c r="M2316" s="53"/>
      <c r="N2316" s="53"/>
      <c r="O2316" s="52"/>
      <c r="P2316" s="52"/>
      <c r="Q2316" s="52"/>
      <c r="R2316" s="46" t="str">
        <f>IFERROR(__xludf.DUMMYFUNCTION("if(isblank($A2316),"""",REGEXREPLACE($A2316,   "",?(\d),?"",  ""$1""&amp;""-""&amp;$H2316))"),"")</f>
        <v/>
      </c>
      <c r="S2316" s="47" t="b">
        <f t="shared" si="2"/>
        <v>0</v>
      </c>
      <c r="T2316" s="47" t="str">
        <f>IFERROR(__xludf.DUMMYFUNCTION("iferror(split(A2316,"","",TRUE,TRUE),"""")"),"")</f>
        <v/>
      </c>
      <c r="U2316" s="47"/>
      <c r="V2316" s="47"/>
      <c r="W2316" s="47"/>
      <c r="X2316" s="46" t="str">
        <f>IFERROR(__xludf.DUMMYFUNCTION("if(T2316="""","""",if($S2316,""Not aligned w/ a specific learning goal."",T2316&amp;"": ""&amp;vlookup(to_text(T2316),'1.Learning-Goals'!$A$3:$B$100,2,FALSE)))"),"")</f>
        <v/>
      </c>
      <c r="Y2316" s="46" t="str">
        <f>IFERROR(__xludf.DUMMYFUNCTION("if(U2316="""","""",if($S2316,""Not aligned w/ a specific learning goal."",U2316&amp;"": ""&amp;vlookup(to_text(U2316),'1.Learning-Goals'!$A$3:$B$100,2,FALSE)))"),"")</f>
        <v/>
      </c>
      <c r="Z2316" s="46" t="str">
        <f>IFERROR(__xludf.DUMMYFUNCTION("if(V2316="""","""",if($S2316,""Not aligned w/ a specific learning goal."",V2316&amp;"": ""&amp;vlookup(to_text(V2316),'1.Learning-Goals'!$A$3:$B$100,2,FALSE)))"),"")</f>
        <v/>
      </c>
      <c r="AA2316" s="46" t="str">
        <f>IFERROR(__xludf.DUMMYFUNCTION("if(W2316="""","""",if($S2316,""Not aligned w/ a specific learning goal."",W2316&amp;"": ""&amp;vlookup(to_text(W2316),'1.Learning-Goals'!$A$3:$B$100,2,FALSE)))"),"")</f>
        <v/>
      </c>
      <c r="AB2316" s="48"/>
      <c r="AC2316" s="48"/>
      <c r="AD2316" s="48"/>
      <c r="AE2316" s="48"/>
      <c r="AF2316" s="48"/>
      <c r="AG2316" s="48"/>
      <c r="AH2316" s="48"/>
      <c r="AI2316" s="48"/>
    </row>
    <row r="2317" ht="15.75" customHeight="1">
      <c r="A2317" s="41"/>
      <c r="B2317" s="42" t="str">
        <f t="shared" si="1"/>
        <v/>
      </c>
      <c r="C2317" s="52"/>
      <c r="D2317" s="53"/>
      <c r="E2317" s="53"/>
      <c r="F2317" s="52"/>
      <c r="G2317" s="53"/>
      <c r="H2317" s="54"/>
      <c r="I2317" s="53"/>
      <c r="J2317" s="53"/>
      <c r="K2317" s="53"/>
      <c r="L2317" s="53"/>
      <c r="M2317" s="53"/>
      <c r="N2317" s="53"/>
      <c r="O2317" s="52"/>
      <c r="P2317" s="52"/>
      <c r="Q2317" s="52"/>
      <c r="R2317" s="46" t="str">
        <f>IFERROR(__xludf.DUMMYFUNCTION("if(isblank($A2317),"""",REGEXREPLACE($A2317,   "",?(\d),?"",  ""$1""&amp;""-""&amp;$H2317))"),"")</f>
        <v/>
      </c>
      <c r="S2317" s="47" t="b">
        <f t="shared" si="2"/>
        <v>0</v>
      </c>
      <c r="T2317" s="47" t="str">
        <f>IFERROR(__xludf.DUMMYFUNCTION("iferror(split(A2317,"","",TRUE,TRUE),"""")"),"")</f>
        <v/>
      </c>
      <c r="U2317" s="47"/>
      <c r="V2317" s="47"/>
      <c r="W2317" s="47"/>
      <c r="X2317" s="46" t="str">
        <f>IFERROR(__xludf.DUMMYFUNCTION("if(T2317="""","""",if($S2317,""Not aligned w/ a specific learning goal."",T2317&amp;"": ""&amp;vlookup(to_text(T2317),'1.Learning-Goals'!$A$3:$B$100,2,FALSE)))"),"")</f>
        <v/>
      </c>
      <c r="Y2317" s="46" t="str">
        <f>IFERROR(__xludf.DUMMYFUNCTION("if(U2317="""","""",if($S2317,""Not aligned w/ a specific learning goal."",U2317&amp;"": ""&amp;vlookup(to_text(U2317),'1.Learning-Goals'!$A$3:$B$100,2,FALSE)))"),"")</f>
        <v/>
      </c>
      <c r="Z2317" s="46" t="str">
        <f>IFERROR(__xludf.DUMMYFUNCTION("if(V2317="""","""",if($S2317,""Not aligned w/ a specific learning goal."",V2317&amp;"": ""&amp;vlookup(to_text(V2317),'1.Learning-Goals'!$A$3:$B$100,2,FALSE)))"),"")</f>
        <v/>
      </c>
      <c r="AA2317" s="46" t="str">
        <f>IFERROR(__xludf.DUMMYFUNCTION("if(W2317="""","""",if($S2317,""Not aligned w/ a specific learning goal."",W2317&amp;"": ""&amp;vlookup(to_text(W2317),'1.Learning-Goals'!$A$3:$B$100,2,FALSE)))"),"")</f>
        <v/>
      </c>
      <c r="AB2317" s="48"/>
      <c r="AC2317" s="48"/>
      <c r="AD2317" s="48"/>
      <c r="AE2317" s="48"/>
      <c r="AF2317" s="48"/>
      <c r="AG2317" s="48"/>
      <c r="AH2317" s="48"/>
      <c r="AI2317" s="48"/>
    </row>
    <row r="2318" ht="15.75" customHeight="1">
      <c r="A2318" s="41"/>
      <c r="B2318" s="42" t="str">
        <f t="shared" si="1"/>
        <v/>
      </c>
      <c r="C2318" s="52"/>
      <c r="D2318" s="53"/>
      <c r="E2318" s="53"/>
      <c r="F2318" s="52"/>
      <c r="G2318" s="53"/>
      <c r="H2318" s="54"/>
      <c r="I2318" s="53"/>
      <c r="J2318" s="53"/>
      <c r="K2318" s="53"/>
      <c r="L2318" s="53"/>
      <c r="M2318" s="53"/>
      <c r="N2318" s="53"/>
      <c r="O2318" s="52"/>
      <c r="P2318" s="52"/>
      <c r="Q2318" s="52"/>
      <c r="R2318" s="46" t="str">
        <f>IFERROR(__xludf.DUMMYFUNCTION("if(isblank($A2318),"""",REGEXREPLACE($A2318,   "",?(\d),?"",  ""$1""&amp;""-""&amp;$H2318))"),"")</f>
        <v/>
      </c>
      <c r="S2318" s="47" t="b">
        <f t="shared" si="2"/>
        <v>0</v>
      </c>
      <c r="T2318" s="47" t="str">
        <f>IFERROR(__xludf.DUMMYFUNCTION("iferror(split(A2318,"","",TRUE,TRUE),"""")"),"")</f>
        <v/>
      </c>
      <c r="U2318" s="47"/>
      <c r="V2318" s="47"/>
      <c r="W2318" s="47"/>
      <c r="X2318" s="46" t="str">
        <f>IFERROR(__xludf.DUMMYFUNCTION("if(T2318="""","""",if($S2318,""Not aligned w/ a specific learning goal."",T2318&amp;"": ""&amp;vlookup(to_text(T2318),'1.Learning-Goals'!$A$3:$B$100,2,FALSE)))"),"")</f>
        <v/>
      </c>
      <c r="Y2318" s="46" t="str">
        <f>IFERROR(__xludf.DUMMYFUNCTION("if(U2318="""","""",if($S2318,""Not aligned w/ a specific learning goal."",U2318&amp;"": ""&amp;vlookup(to_text(U2318),'1.Learning-Goals'!$A$3:$B$100,2,FALSE)))"),"")</f>
        <v/>
      </c>
      <c r="Z2318" s="46" t="str">
        <f>IFERROR(__xludf.DUMMYFUNCTION("if(V2318="""","""",if($S2318,""Not aligned w/ a specific learning goal."",V2318&amp;"": ""&amp;vlookup(to_text(V2318),'1.Learning-Goals'!$A$3:$B$100,2,FALSE)))"),"")</f>
        <v/>
      </c>
      <c r="AA2318" s="46" t="str">
        <f>IFERROR(__xludf.DUMMYFUNCTION("if(W2318="""","""",if($S2318,""Not aligned w/ a specific learning goal."",W2318&amp;"": ""&amp;vlookup(to_text(W2318),'1.Learning-Goals'!$A$3:$B$100,2,FALSE)))"),"")</f>
        <v/>
      </c>
      <c r="AB2318" s="48"/>
      <c r="AC2318" s="48"/>
      <c r="AD2318" s="48"/>
      <c r="AE2318" s="48"/>
      <c r="AF2318" s="48"/>
      <c r="AG2318" s="48"/>
      <c r="AH2318" s="48"/>
      <c r="AI2318" s="48"/>
    </row>
    <row r="2319" ht="15.75" customHeight="1">
      <c r="A2319" s="41"/>
      <c r="B2319" s="42" t="str">
        <f t="shared" si="1"/>
        <v/>
      </c>
      <c r="C2319" s="52"/>
      <c r="D2319" s="53"/>
      <c r="E2319" s="53"/>
      <c r="F2319" s="52"/>
      <c r="G2319" s="53"/>
      <c r="H2319" s="54"/>
      <c r="I2319" s="53"/>
      <c r="J2319" s="53"/>
      <c r="K2319" s="53"/>
      <c r="L2319" s="53"/>
      <c r="M2319" s="53"/>
      <c r="N2319" s="53"/>
      <c r="O2319" s="52"/>
      <c r="P2319" s="52"/>
      <c r="Q2319" s="52"/>
      <c r="R2319" s="46" t="str">
        <f>IFERROR(__xludf.DUMMYFUNCTION("if(isblank($A2319),"""",REGEXREPLACE($A2319,   "",?(\d),?"",  ""$1""&amp;""-""&amp;$H2319))"),"")</f>
        <v/>
      </c>
      <c r="S2319" s="47" t="b">
        <f t="shared" si="2"/>
        <v>0</v>
      </c>
      <c r="T2319" s="47" t="str">
        <f>IFERROR(__xludf.DUMMYFUNCTION("iferror(split(A2319,"","",TRUE,TRUE),"""")"),"")</f>
        <v/>
      </c>
      <c r="U2319" s="47"/>
      <c r="V2319" s="47"/>
      <c r="W2319" s="47"/>
      <c r="X2319" s="46" t="str">
        <f>IFERROR(__xludf.DUMMYFUNCTION("if(T2319="""","""",if($S2319,""Not aligned w/ a specific learning goal."",T2319&amp;"": ""&amp;vlookup(to_text(T2319),'1.Learning-Goals'!$A$3:$B$100,2,FALSE)))"),"")</f>
        <v/>
      </c>
      <c r="Y2319" s="46" t="str">
        <f>IFERROR(__xludf.DUMMYFUNCTION("if(U2319="""","""",if($S2319,""Not aligned w/ a specific learning goal."",U2319&amp;"": ""&amp;vlookup(to_text(U2319),'1.Learning-Goals'!$A$3:$B$100,2,FALSE)))"),"")</f>
        <v/>
      </c>
      <c r="Z2319" s="46" t="str">
        <f>IFERROR(__xludf.DUMMYFUNCTION("if(V2319="""","""",if($S2319,""Not aligned w/ a specific learning goal."",V2319&amp;"": ""&amp;vlookup(to_text(V2319),'1.Learning-Goals'!$A$3:$B$100,2,FALSE)))"),"")</f>
        <v/>
      </c>
      <c r="AA2319" s="46" t="str">
        <f>IFERROR(__xludf.DUMMYFUNCTION("if(W2319="""","""",if($S2319,""Not aligned w/ a specific learning goal."",W2319&amp;"": ""&amp;vlookup(to_text(W2319),'1.Learning-Goals'!$A$3:$B$100,2,FALSE)))"),"")</f>
        <v/>
      </c>
      <c r="AB2319" s="48"/>
      <c r="AC2319" s="48"/>
      <c r="AD2319" s="48"/>
      <c r="AE2319" s="48"/>
      <c r="AF2319" s="48"/>
      <c r="AG2319" s="48"/>
      <c r="AH2319" s="48"/>
      <c r="AI2319" s="48"/>
    </row>
    <row r="2320" ht="15.75" customHeight="1">
      <c r="A2320" s="41"/>
      <c r="B2320" s="42" t="str">
        <f t="shared" si="1"/>
        <v/>
      </c>
      <c r="C2320" s="52"/>
      <c r="D2320" s="53"/>
      <c r="E2320" s="53"/>
      <c r="F2320" s="52"/>
      <c r="G2320" s="53"/>
      <c r="H2320" s="54"/>
      <c r="I2320" s="53"/>
      <c r="J2320" s="53"/>
      <c r="K2320" s="53"/>
      <c r="L2320" s="53"/>
      <c r="M2320" s="53"/>
      <c r="N2320" s="53"/>
      <c r="O2320" s="52"/>
      <c r="P2320" s="52"/>
      <c r="Q2320" s="52"/>
      <c r="R2320" s="46" t="str">
        <f>IFERROR(__xludf.DUMMYFUNCTION("if(isblank($A2320),"""",REGEXREPLACE($A2320,   "",?(\d),?"",  ""$1""&amp;""-""&amp;$H2320))"),"")</f>
        <v/>
      </c>
      <c r="S2320" s="47" t="b">
        <f t="shared" si="2"/>
        <v>0</v>
      </c>
      <c r="T2320" s="47" t="str">
        <f>IFERROR(__xludf.DUMMYFUNCTION("iferror(split(A2320,"","",TRUE,TRUE),"""")"),"")</f>
        <v/>
      </c>
      <c r="U2320" s="47"/>
      <c r="V2320" s="47"/>
      <c r="W2320" s="47"/>
      <c r="X2320" s="46" t="str">
        <f>IFERROR(__xludf.DUMMYFUNCTION("if(T2320="""","""",if($S2320,""Not aligned w/ a specific learning goal."",T2320&amp;"": ""&amp;vlookup(to_text(T2320),'1.Learning-Goals'!$A$3:$B$100,2,FALSE)))"),"")</f>
        <v/>
      </c>
      <c r="Y2320" s="46" t="str">
        <f>IFERROR(__xludf.DUMMYFUNCTION("if(U2320="""","""",if($S2320,""Not aligned w/ a specific learning goal."",U2320&amp;"": ""&amp;vlookup(to_text(U2320),'1.Learning-Goals'!$A$3:$B$100,2,FALSE)))"),"")</f>
        <v/>
      </c>
      <c r="Z2320" s="46" t="str">
        <f>IFERROR(__xludf.DUMMYFUNCTION("if(V2320="""","""",if($S2320,""Not aligned w/ a specific learning goal."",V2320&amp;"": ""&amp;vlookup(to_text(V2320),'1.Learning-Goals'!$A$3:$B$100,2,FALSE)))"),"")</f>
        <v/>
      </c>
      <c r="AA2320" s="46" t="str">
        <f>IFERROR(__xludf.DUMMYFUNCTION("if(W2320="""","""",if($S2320,""Not aligned w/ a specific learning goal."",W2320&amp;"": ""&amp;vlookup(to_text(W2320),'1.Learning-Goals'!$A$3:$B$100,2,FALSE)))"),"")</f>
        <v/>
      </c>
      <c r="AB2320" s="48"/>
      <c r="AC2320" s="48"/>
      <c r="AD2320" s="48"/>
      <c r="AE2320" s="48"/>
      <c r="AF2320" s="48"/>
      <c r="AG2320" s="48"/>
      <c r="AH2320" s="48"/>
      <c r="AI2320" s="48"/>
    </row>
    <row r="2321" ht="15.75" customHeight="1">
      <c r="A2321" s="41"/>
      <c r="B2321" s="42" t="str">
        <f t="shared" si="1"/>
        <v/>
      </c>
      <c r="C2321" s="52"/>
      <c r="D2321" s="53"/>
      <c r="E2321" s="53"/>
      <c r="F2321" s="52"/>
      <c r="G2321" s="53"/>
      <c r="H2321" s="54"/>
      <c r="I2321" s="53"/>
      <c r="J2321" s="53"/>
      <c r="K2321" s="53"/>
      <c r="L2321" s="53"/>
      <c r="M2321" s="53"/>
      <c r="N2321" s="53"/>
      <c r="O2321" s="52"/>
      <c r="P2321" s="52"/>
      <c r="Q2321" s="52"/>
      <c r="R2321" s="46" t="str">
        <f>IFERROR(__xludf.DUMMYFUNCTION("if(isblank($A2321),"""",REGEXREPLACE($A2321,   "",?(\d),?"",  ""$1""&amp;""-""&amp;$H2321))"),"")</f>
        <v/>
      </c>
      <c r="S2321" s="47" t="b">
        <f t="shared" si="2"/>
        <v>0</v>
      </c>
      <c r="T2321" s="47" t="str">
        <f>IFERROR(__xludf.DUMMYFUNCTION("iferror(split(A2321,"","",TRUE,TRUE),"""")"),"")</f>
        <v/>
      </c>
      <c r="U2321" s="47"/>
      <c r="V2321" s="47"/>
      <c r="W2321" s="47"/>
      <c r="X2321" s="46" t="str">
        <f>IFERROR(__xludf.DUMMYFUNCTION("if(T2321="""","""",if($S2321,""Not aligned w/ a specific learning goal."",T2321&amp;"": ""&amp;vlookup(to_text(T2321),'1.Learning-Goals'!$A$3:$B$100,2,FALSE)))"),"")</f>
        <v/>
      </c>
      <c r="Y2321" s="46" t="str">
        <f>IFERROR(__xludf.DUMMYFUNCTION("if(U2321="""","""",if($S2321,""Not aligned w/ a specific learning goal."",U2321&amp;"": ""&amp;vlookup(to_text(U2321),'1.Learning-Goals'!$A$3:$B$100,2,FALSE)))"),"")</f>
        <v/>
      </c>
      <c r="Z2321" s="46" t="str">
        <f>IFERROR(__xludf.DUMMYFUNCTION("if(V2321="""","""",if($S2321,""Not aligned w/ a specific learning goal."",V2321&amp;"": ""&amp;vlookup(to_text(V2321),'1.Learning-Goals'!$A$3:$B$100,2,FALSE)))"),"")</f>
        <v/>
      </c>
      <c r="AA2321" s="46" t="str">
        <f>IFERROR(__xludf.DUMMYFUNCTION("if(W2321="""","""",if($S2321,""Not aligned w/ a specific learning goal."",W2321&amp;"": ""&amp;vlookup(to_text(W2321),'1.Learning-Goals'!$A$3:$B$100,2,FALSE)))"),"")</f>
        <v/>
      </c>
      <c r="AB2321" s="48"/>
      <c r="AC2321" s="48"/>
      <c r="AD2321" s="48"/>
      <c r="AE2321" s="48"/>
      <c r="AF2321" s="48"/>
      <c r="AG2321" s="48"/>
      <c r="AH2321" s="48"/>
      <c r="AI2321" s="48"/>
    </row>
    <row r="2322" ht="15.75" customHeight="1">
      <c r="A2322" s="41"/>
      <c r="B2322" s="42" t="str">
        <f t="shared" si="1"/>
        <v/>
      </c>
      <c r="C2322" s="52"/>
      <c r="D2322" s="53"/>
      <c r="E2322" s="53"/>
      <c r="F2322" s="52"/>
      <c r="G2322" s="53"/>
      <c r="H2322" s="54"/>
      <c r="I2322" s="53"/>
      <c r="J2322" s="53"/>
      <c r="K2322" s="53"/>
      <c r="L2322" s="53"/>
      <c r="M2322" s="53"/>
      <c r="N2322" s="53"/>
      <c r="O2322" s="52"/>
      <c r="P2322" s="52"/>
      <c r="Q2322" s="52"/>
      <c r="R2322" s="46" t="str">
        <f>IFERROR(__xludf.DUMMYFUNCTION("if(isblank($A2322),"""",REGEXREPLACE($A2322,   "",?(\d),?"",  ""$1""&amp;""-""&amp;$H2322))"),"")</f>
        <v/>
      </c>
      <c r="S2322" s="47" t="b">
        <f t="shared" si="2"/>
        <v>0</v>
      </c>
      <c r="T2322" s="47" t="str">
        <f>IFERROR(__xludf.DUMMYFUNCTION("iferror(split(A2322,"","",TRUE,TRUE),"""")"),"")</f>
        <v/>
      </c>
      <c r="U2322" s="47"/>
      <c r="V2322" s="47"/>
      <c r="W2322" s="47"/>
      <c r="X2322" s="46" t="str">
        <f>IFERROR(__xludf.DUMMYFUNCTION("if(T2322="""","""",if($S2322,""Not aligned w/ a specific learning goal."",T2322&amp;"": ""&amp;vlookup(to_text(T2322),'1.Learning-Goals'!$A$3:$B$100,2,FALSE)))"),"")</f>
        <v/>
      </c>
      <c r="Y2322" s="46" t="str">
        <f>IFERROR(__xludf.DUMMYFUNCTION("if(U2322="""","""",if($S2322,""Not aligned w/ a specific learning goal."",U2322&amp;"": ""&amp;vlookup(to_text(U2322),'1.Learning-Goals'!$A$3:$B$100,2,FALSE)))"),"")</f>
        <v/>
      </c>
      <c r="Z2322" s="46" t="str">
        <f>IFERROR(__xludf.DUMMYFUNCTION("if(V2322="""","""",if($S2322,""Not aligned w/ a specific learning goal."",V2322&amp;"": ""&amp;vlookup(to_text(V2322),'1.Learning-Goals'!$A$3:$B$100,2,FALSE)))"),"")</f>
        <v/>
      </c>
      <c r="AA2322" s="46" t="str">
        <f>IFERROR(__xludf.DUMMYFUNCTION("if(W2322="""","""",if($S2322,""Not aligned w/ a specific learning goal."",W2322&amp;"": ""&amp;vlookup(to_text(W2322),'1.Learning-Goals'!$A$3:$B$100,2,FALSE)))"),"")</f>
        <v/>
      </c>
      <c r="AB2322" s="48"/>
      <c r="AC2322" s="48"/>
      <c r="AD2322" s="48"/>
      <c r="AE2322" s="48"/>
      <c r="AF2322" s="48"/>
      <c r="AG2322" s="48"/>
      <c r="AH2322" s="48"/>
      <c r="AI2322" s="48"/>
    </row>
    <row r="2323" ht="15.75" customHeight="1">
      <c r="A2323" s="41"/>
      <c r="B2323" s="42" t="str">
        <f t="shared" si="1"/>
        <v/>
      </c>
      <c r="C2323" s="52"/>
      <c r="D2323" s="53"/>
      <c r="E2323" s="53"/>
      <c r="F2323" s="52"/>
      <c r="G2323" s="53"/>
      <c r="H2323" s="54"/>
      <c r="I2323" s="53"/>
      <c r="J2323" s="53"/>
      <c r="K2323" s="53"/>
      <c r="L2323" s="53"/>
      <c r="M2323" s="53"/>
      <c r="N2323" s="53"/>
      <c r="O2323" s="52"/>
      <c r="P2323" s="52"/>
      <c r="Q2323" s="52"/>
      <c r="R2323" s="46" t="str">
        <f>IFERROR(__xludf.DUMMYFUNCTION("if(isblank($A2323),"""",REGEXREPLACE($A2323,   "",?(\d),?"",  ""$1""&amp;""-""&amp;$H2323))"),"")</f>
        <v/>
      </c>
      <c r="S2323" s="47" t="b">
        <f t="shared" si="2"/>
        <v>0</v>
      </c>
      <c r="T2323" s="47" t="str">
        <f>IFERROR(__xludf.DUMMYFUNCTION("iferror(split(A2323,"","",TRUE,TRUE),"""")"),"")</f>
        <v/>
      </c>
      <c r="U2323" s="47"/>
      <c r="V2323" s="47"/>
      <c r="W2323" s="47"/>
      <c r="X2323" s="46" t="str">
        <f>IFERROR(__xludf.DUMMYFUNCTION("if(T2323="""","""",if($S2323,""Not aligned w/ a specific learning goal."",T2323&amp;"": ""&amp;vlookup(to_text(T2323),'1.Learning-Goals'!$A$3:$B$100,2,FALSE)))"),"")</f>
        <v/>
      </c>
      <c r="Y2323" s="46" t="str">
        <f>IFERROR(__xludf.DUMMYFUNCTION("if(U2323="""","""",if($S2323,""Not aligned w/ a specific learning goal."",U2323&amp;"": ""&amp;vlookup(to_text(U2323),'1.Learning-Goals'!$A$3:$B$100,2,FALSE)))"),"")</f>
        <v/>
      </c>
      <c r="Z2323" s="46" t="str">
        <f>IFERROR(__xludf.DUMMYFUNCTION("if(V2323="""","""",if($S2323,""Not aligned w/ a specific learning goal."",V2323&amp;"": ""&amp;vlookup(to_text(V2323),'1.Learning-Goals'!$A$3:$B$100,2,FALSE)))"),"")</f>
        <v/>
      </c>
      <c r="AA2323" s="46" t="str">
        <f>IFERROR(__xludf.DUMMYFUNCTION("if(W2323="""","""",if($S2323,""Not aligned w/ a specific learning goal."",W2323&amp;"": ""&amp;vlookup(to_text(W2323),'1.Learning-Goals'!$A$3:$B$100,2,FALSE)))"),"")</f>
        <v/>
      </c>
      <c r="AB2323" s="48"/>
      <c r="AC2323" s="48"/>
      <c r="AD2323" s="48"/>
      <c r="AE2323" s="48"/>
      <c r="AF2323" s="48"/>
      <c r="AG2323" s="48"/>
      <c r="AH2323" s="48"/>
      <c r="AI2323" s="48"/>
    </row>
    <row r="2324" ht="15.75" customHeight="1">
      <c r="A2324" s="41"/>
      <c r="B2324" s="42" t="str">
        <f t="shared" si="1"/>
        <v/>
      </c>
      <c r="C2324" s="52"/>
      <c r="D2324" s="53"/>
      <c r="E2324" s="53"/>
      <c r="F2324" s="52"/>
      <c r="G2324" s="53"/>
      <c r="H2324" s="54"/>
      <c r="I2324" s="53"/>
      <c r="J2324" s="53"/>
      <c r="K2324" s="53"/>
      <c r="L2324" s="53"/>
      <c r="M2324" s="53"/>
      <c r="N2324" s="53"/>
      <c r="O2324" s="52"/>
      <c r="P2324" s="52"/>
      <c r="Q2324" s="52"/>
      <c r="R2324" s="46" t="str">
        <f>IFERROR(__xludf.DUMMYFUNCTION("if(isblank($A2324),"""",REGEXREPLACE($A2324,   "",?(\d),?"",  ""$1""&amp;""-""&amp;$H2324))"),"")</f>
        <v/>
      </c>
      <c r="S2324" s="47" t="b">
        <f t="shared" si="2"/>
        <v>0</v>
      </c>
      <c r="T2324" s="47" t="str">
        <f>IFERROR(__xludf.DUMMYFUNCTION("iferror(split(A2324,"","",TRUE,TRUE),"""")"),"")</f>
        <v/>
      </c>
      <c r="U2324" s="47"/>
      <c r="V2324" s="47"/>
      <c r="W2324" s="47"/>
      <c r="X2324" s="46" t="str">
        <f>IFERROR(__xludf.DUMMYFUNCTION("if(T2324="""","""",if($S2324,""Not aligned w/ a specific learning goal."",T2324&amp;"": ""&amp;vlookup(to_text(T2324),'1.Learning-Goals'!$A$3:$B$100,2,FALSE)))"),"")</f>
        <v/>
      </c>
      <c r="Y2324" s="46" t="str">
        <f>IFERROR(__xludf.DUMMYFUNCTION("if(U2324="""","""",if($S2324,""Not aligned w/ a specific learning goal."",U2324&amp;"": ""&amp;vlookup(to_text(U2324),'1.Learning-Goals'!$A$3:$B$100,2,FALSE)))"),"")</f>
        <v/>
      </c>
      <c r="Z2324" s="46" t="str">
        <f>IFERROR(__xludf.DUMMYFUNCTION("if(V2324="""","""",if($S2324,""Not aligned w/ a specific learning goal."",V2324&amp;"": ""&amp;vlookup(to_text(V2324),'1.Learning-Goals'!$A$3:$B$100,2,FALSE)))"),"")</f>
        <v/>
      </c>
      <c r="AA2324" s="46" t="str">
        <f>IFERROR(__xludf.DUMMYFUNCTION("if(W2324="""","""",if($S2324,""Not aligned w/ a specific learning goal."",W2324&amp;"": ""&amp;vlookup(to_text(W2324),'1.Learning-Goals'!$A$3:$B$100,2,FALSE)))"),"")</f>
        <v/>
      </c>
      <c r="AB2324" s="48"/>
      <c r="AC2324" s="48"/>
      <c r="AD2324" s="48"/>
      <c r="AE2324" s="48"/>
      <c r="AF2324" s="48"/>
      <c r="AG2324" s="48"/>
      <c r="AH2324" s="48"/>
      <c r="AI2324" s="48"/>
    </row>
    <row r="2325" ht="15.75" customHeight="1">
      <c r="A2325" s="41"/>
      <c r="B2325" s="42" t="str">
        <f t="shared" si="1"/>
        <v/>
      </c>
      <c r="C2325" s="52"/>
      <c r="D2325" s="53"/>
      <c r="E2325" s="53"/>
      <c r="F2325" s="52"/>
      <c r="G2325" s="53"/>
      <c r="H2325" s="54"/>
      <c r="I2325" s="53"/>
      <c r="J2325" s="53"/>
      <c r="K2325" s="53"/>
      <c r="L2325" s="53"/>
      <c r="M2325" s="53"/>
      <c r="N2325" s="53"/>
      <c r="O2325" s="52"/>
      <c r="P2325" s="52"/>
      <c r="Q2325" s="52"/>
      <c r="R2325" s="46" t="str">
        <f>IFERROR(__xludf.DUMMYFUNCTION("if(isblank($A2325),"""",REGEXREPLACE($A2325,   "",?(\d),?"",  ""$1""&amp;""-""&amp;$H2325))"),"")</f>
        <v/>
      </c>
      <c r="S2325" s="47" t="b">
        <f t="shared" si="2"/>
        <v>0</v>
      </c>
      <c r="T2325" s="47" t="str">
        <f>IFERROR(__xludf.DUMMYFUNCTION("iferror(split(A2325,"","",TRUE,TRUE),"""")"),"")</f>
        <v/>
      </c>
      <c r="U2325" s="47"/>
      <c r="V2325" s="47"/>
      <c r="W2325" s="47"/>
      <c r="X2325" s="46" t="str">
        <f>IFERROR(__xludf.DUMMYFUNCTION("if(T2325="""","""",if($S2325,""Not aligned w/ a specific learning goal."",T2325&amp;"": ""&amp;vlookup(to_text(T2325),'1.Learning-Goals'!$A$3:$B$100,2,FALSE)))"),"")</f>
        <v/>
      </c>
      <c r="Y2325" s="46" t="str">
        <f>IFERROR(__xludf.DUMMYFUNCTION("if(U2325="""","""",if($S2325,""Not aligned w/ a specific learning goal."",U2325&amp;"": ""&amp;vlookup(to_text(U2325),'1.Learning-Goals'!$A$3:$B$100,2,FALSE)))"),"")</f>
        <v/>
      </c>
      <c r="Z2325" s="46" t="str">
        <f>IFERROR(__xludf.DUMMYFUNCTION("if(V2325="""","""",if($S2325,""Not aligned w/ a specific learning goal."",V2325&amp;"": ""&amp;vlookup(to_text(V2325),'1.Learning-Goals'!$A$3:$B$100,2,FALSE)))"),"")</f>
        <v/>
      </c>
      <c r="AA2325" s="46" t="str">
        <f>IFERROR(__xludf.DUMMYFUNCTION("if(W2325="""","""",if($S2325,""Not aligned w/ a specific learning goal."",W2325&amp;"": ""&amp;vlookup(to_text(W2325),'1.Learning-Goals'!$A$3:$B$100,2,FALSE)))"),"")</f>
        <v/>
      </c>
      <c r="AB2325" s="48"/>
      <c r="AC2325" s="48"/>
      <c r="AD2325" s="48"/>
      <c r="AE2325" s="48"/>
      <c r="AF2325" s="48"/>
      <c r="AG2325" s="48"/>
      <c r="AH2325" s="48"/>
      <c r="AI2325" s="48"/>
    </row>
    <row r="2326" ht="15.75" customHeight="1">
      <c r="A2326" s="41"/>
      <c r="B2326" s="42" t="str">
        <f t="shared" si="1"/>
        <v/>
      </c>
      <c r="C2326" s="52"/>
      <c r="D2326" s="53"/>
      <c r="E2326" s="53"/>
      <c r="F2326" s="52"/>
      <c r="G2326" s="53"/>
      <c r="H2326" s="54"/>
      <c r="I2326" s="53"/>
      <c r="J2326" s="53"/>
      <c r="K2326" s="53"/>
      <c r="L2326" s="53"/>
      <c r="M2326" s="53"/>
      <c r="N2326" s="53"/>
      <c r="O2326" s="52"/>
      <c r="P2326" s="52"/>
      <c r="Q2326" s="52"/>
      <c r="R2326" s="46" t="str">
        <f>IFERROR(__xludf.DUMMYFUNCTION("if(isblank($A2326),"""",REGEXREPLACE($A2326,   "",?(\d),?"",  ""$1""&amp;""-""&amp;$H2326))"),"")</f>
        <v/>
      </c>
      <c r="S2326" s="47" t="b">
        <f t="shared" si="2"/>
        <v>0</v>
      </c>
      <c r="T2326" s="47" t="str">
        <f>IFERROR(__xludf.DUMMYFUNCTION("iferror(split(A2326,"","",TRUE,TRUE),"""")"),"")</f>
        <v/>
      </c>
      <c r="U2326" s="47"/>
      <c r="V2326" s="47"/>
      <c r="W2326" s="47"/>
      <c r="X2326" s="46" t="str">
        <f>IFERROR(__xludf.DUMMYFUNCTION("if(T2326="""","""",if($S2326,""Not aligned w/ a specific learning goal."",T2326&amp;"": ""&amp;vlookup(to_text(T2326),'1.Learning-Goals'!$A$3:$B$100,2,FALSE)))"),"")</f>
        <v/>
      </c>
      <c r="Y2326" s="46" t="str">
        <f>IFERROR(__xludf.DUMMYFUNCTION("if(U2326="""","""",if($S2326,""Not aligned w/ a specific learning goal."",U2326&amp;"": ""&amp;vlookup(to_text(U2326),'1.Learning-Goals'!$A$3:$B$100,2,FALSE)))"),"")</f>
        <v/>
      </c>
      <c r="Z2326" s="46" t="str">
        <f>IFERROR(__xludf.DUMMYFUNCTION("if(V2326="""","""",if($S2326,""Not aligned w/ a specific learning goal."",V2326&amp;"": ""&amp;vlookup(to_text(V2326),'1.Learning-Goals'!$A$3:$B$100,2,FALSE)))"),"")</f>
        <v/>
      </c>
      <c r="AA2326" s="46" t="str">
        <f>IFERROR(__xludf.DUMMYFUNCTION("if(W2326="""","""",if($S2326,""Not aligned w/ a specific learning goal."",W2326&amp;"": ""&amp;vlookup(to_text(W2326),'1.Learning-Goals'!$A$3:$B$100,2,FALSE)))"),"")</f>
        <v/>
      </c>
      <c r="AB2326" s="48"/>
      <c r="AC2326" s="48"/>
      <c r="AD2326" s="48"/>
      <c r="AE2326" s="48"/>
      <c r="AF2326" s="48"/>
      <c r="AG2326" s="48"/>
      <c r="AH2326" s="48"/>
      <c r="AI2326" s="48"/>
    </row>
    <row r="2327" ht="15.75" customHeight="1">
      <c r="A2327" s="41"/>
      <c r="B2327" s="42" t="str">
        <f t="shared" si="1"/>
        <v/>
      </c>
      <c r="C2327" s="52"/>
      <c r="D2327" s="53"/>
      <c r="E2327" s="53"/>
      <c r="F2327" s="52"/>
      <c r="G2327" s="53"/>
      <c r="H2327" s="54"/>
      <c r="I2327" s="53"/>
      <c r="J2327" s="53"/>
      <c r="K2327" s="53"/>
      <c r="L2327" s="53"/>
      <c r="M2327" s="53"/>
      <c r="N2327" s="53"/>
      <c r="O2327" s="52"/>
      <c r="P2327" s="52"/>
      <c r="Q2327" s="52"/>
      <c r="R2327" s="46" t="str">
        <f>IFERROR(__xludf.DUMMYFUNCTION("if(isblank($A2327),"""",REGEXREPLACE($A2327,   "",?(\d),?"",  ""$1""&amp;""-""&amp;$H2327))"),"")</f>
        <v/>
      </c>
      <c r="S2327" s="47" t="b">
        <f t="shared" si="2"/>
        <v>0</v>
      </c>
      <c r="T2327" s="47" t="str">
        <f>IFERROR(__xludf.DUMMYFUNCTION("iferror(split(A2327,"","",TRUE,TRUE),"""")"),"")</f>
        <v/>
      </c>
      <c r="U2327" s="47"/>
      <c r="V2327" s="47"/>
      <c r="W2327" s="47"/>
      <c r="X2327" s="46" t="str">
        <f>IFERROR(__xludf.DUMMYFUNCTION("if(T2327="""","""",if($S2327,""Not aligned w/ a specific learning goal."",T2327&amp;"": ""&amp;vlookup(to_text(T2327),'1.Learning-Goals'!$A$3:$B$100,2,FALSE)))"),"")</f>
        <v/>
      </c>
      <c r="Y2327" s="46" t="str">
        <f>IFERROR(__xludf.DUMMYFUNCTION("if(U2327="""","""",if($S2327,""Not aligned w/ a specific learning goal."",U2327&amp;"": ""&amp;vlookup(to_text(U2327),'1.Learning-Goals'!$A$3:$B$100,2,FALSE)))"),"")</f>
        <v/>
      </c>
      <c r="Z2327" s="46" t="str">
        <f>IFERROR(__xludf.DUMMYFUNCTION("if(V2327="""","""",if($S2327,""Not aligned w/ a specific learning goal."",V2327&amp;"": ""&amp;vlookup(to_text(V2327),'1.Learning-Goals'!$A$3:$B$100,2,FALSE)))"),"")</f>
        <v/>
      </c>
      <c r="AA2327" s="46" t="str">
        <f>IFERROR(__xludf.DUMMYFUNCTION("if(W2327="""","""",if($S2327,""Not aligned w/ a specific learning goal."",W2327&amp;"": ""&amp;vlookup(to_text(W2327),'1.Learning-Goals'!$A$3:$B$100,2,FALSE)))"),"")</f>
        <v/>
      </c>
      <c r="AB2327" s="48"/>
      <c r="AC2327" s="48"/>
      <c r="AD2327" s="48"/>
      <c r="AE2327" s="48"/>
      <c r="AF2327" s="48"/>
      <c r="AG2327" s="48"/>
      <c r="AH2327" s="48"/>
      <c r="AI2327" s="48"/>
    </row>
    <row r="2328" ht="15.75" customHeight="1">
      <c r="A2328" s="41"/>
      <c r="B2328" s="42" t="str">
        <f t="shared" si="1"/>
        <v/>
      </c>
      <c r="C2328" s="52"/>
      <c r="D2328" s="53"/>
      <c r="E2328" s="53"/>
      <c r="F2328" s="52"/>
      <c r="G2328" s="53"/>
      <c r="H2328" s="54"/>
      <c r="I2328" s="53"/>
      <c r="J2328" s="53"/>
      <c r="K2328" s="53"/>
      <c r="L2328" s="53"/>
      <c r="M2328" s="53"/>
      <c r="N2328" s="53"/>
      <c r="O2328" s="52"/>
      <c r="P2328" s="52"/>
      <c r="Q2328" s="52"/>
      <c r="R2328" s="46" t="str">
        <f>IFERROR(__xludf.DUMMYFUNCTION("if(isblank($A2328),"""",REGEXREPLACE($A2328,   "",?(\d),?"",  ""$1""&amp;""-""&amp;$H2328))"),"")</f>
        <v/>
      </c>
      <c r="S2328" s="47" t="b">
        <f t="shared" si="2"/>
        <v>0</v>
      </c>
      <c r="T2328" s="47" t="str">
        <f>IFERROR(__xludf.DUMMYFUNCTION("iferror(split(A2328,"","",TRUE,TRUE),"""")"),"")</f>
        <v/>
      </c>
      <c r="U2328" s="47"/>
      <c r="V2328" s="47"/>
      <c r="W2328" s="47"/>
      <c r="X2328" s="46" t="str">
        <f>IFERROR(__xludf.DUMMYFUNCTION("if(T2328="""","""",if($S2328,""Not aligned w/ a specific learning goal."",T2328&amp;"": ""&amp;vlookup(to_text(T2328),'1.Learning-Goals'!$A$3:$B$100,2,FALSE)))"),"")</f>
        <v/>
      </c>
      <c r="Y2328" s="46" t="str">
        <f>IFERROR(__xludf.DUMMYFUNCTION("if(U2328="""","""",if($S2328,""Not aligned w/ a specific learning goal."",U2328&amp;"": ""&amp;vlookup(to_text(U2328),'1.Learning-Goals'!$A$3:$B$100,2,FALSE)))"),"")</f>
        <v/>
      </c>
      <c r="Z2328" s="46" t="str">
        <f>IFERROR(__xludf.DUMMYFUNCTION("if(V2328="""","""",if($S2328,""Not aligned w/ a specific learning goal."",V2328&amp;"": ""&amp;vlookup(to_text(V2328),'1.Learning-Goals'!$A$3:$B$100,2,FALSE)))"),"")</f>
        <v/>
      </c>
      <c r="AA2328" s="46" t="str">
        <f>IFERROR(__xludf.DUMMYFUNCTION("if(W2328="""","""",if($S2328,""Not aligned w/ a specific learning goal."",W2328&amp;"": ""&amp;vlookup(to_text(W2328),'1.Learning-Goals'!$A$3:$B$100,2,FALSE)))"),"")</f>
        <v/>
      </c>
      <c r="AB2328" s="48"/>
      <c r="AC2328" s="48"/>
      <c r="AD2328" s="48"/>
      <c r="AE2328" s="48"/>
      <c r="AF2328" s="48"/>
      <c r="AG2328" s="48"/>
      <c r="AH2328" s="48"/>
      <c r="AI2328" s="48"/>
    </row>
    <row r="2329" ht="15.75" customHeight="1">
      <c r="A2329" s="41"/>
      <c r="B2329" s="42" t="str">
        <f t="shared" si="1"/>
        <v/>
      </c>
      <c r="C2329" s="52"/>
      <c r="D2329" s="53"/>
      <c r="E2329" s="53"/>
      <c r="F2329" s="52"/>
      <c r="G2329" s="53"/>
      <c r="H2329" s="54"/>
      <c r="I2329" s="53"/>
      <c r="J2329" s="53"/>
      <c r="K2329" s="53"/>
      <c r="L2329" s="53"/>
      <c r="M2329" s="53"/>
      <c r="N2329" s="53"/>
      <c r="O2329" s="52"/>
      <c r="P2329" s="52"/>
      <c r="Q2329" s="52"/>
      <c r="R2329" s="46" t="str">
        <f>IFERROR(__xludf.DUMMYFUNCTION("if(isblank($A2329),"""",REGEXREPLACE($A2329,   "",?(\d),?"",  ""$1""&amp;""-""&amp;$H2329))"),"")</f>
        <v/>
      </c>
      <c r="S2329" s="47" t="b">
        <f t="shared" si="2"/>
        <v>0</v>
      </c>
      <c r="T2329" s="47" t="str">
        <f>IFERROR(__xludf.DUMMYFUNCTION("iferror(split(A2329,"","",TRUE,TRUE),"""")"),"")</f>
        <v/>
      </c>
      <c r="U2329" s="47"/>
      <c r="V2329" s="47"/>
      <c r="W2329" s="47"/>
      <c r="X2329" s="46" t="str">
        <f>IFERROR(__xludf.DUMMYFUNCTION("if(T2329="""","""",if($S2329,""Not aligned w/ a specific learning goal."",T2329&amp;"": ""&amp;vlookup(to_text(T2329),'1.Learning-Goals'!$A$3:$B$100,2,FALSE)))"),"")</f>
        <v/>
      </c>
      <c r="Y2329" s="46" t="str">
        <f>IFERROR(__xludf.DUMMYFUNCTION("if(U2329="""","""",if($S2329,""Not aligned w/ a specific learning goal."",U2329&amp;"": ""&amp;vlookup(to_text(U2329),'1.Learning-Goals'!$A$3:$B$100,2,FALSE)))"),"")</f>
        <v/>
      </c>
      <c r="Z2329" s="46" t="str">
        <f>IFERROR(__xludf.DUMMYFUNCTION("if(V2329="""","""",if($S2329,""Not aligned w/ a specific learning goal."",V2329&amp;"": ""&amp;vlookup(to_text(V2329),'1.Learning-Goals'!$A$3:$B$100,2,FALSE)))"),"")</f>
        <v/>
      </c>
      <c r="AA2329" s="46" t="str">
        <f>IFERROR(__xludf.DUMMYFUNCTION("if(W2329="""","""",if($S2329,""Not aligned w/ a specific learning goal."",W2329&amp;"": ""&amp;vlookup(to_text(W2329),'1.Learning-Goals'!$A$3:$B$100,2,FALSE)))"),"")</f>
        <v/>
      </c>
      <c r="AB2329" s="48"/>
      <c r="AC2329" s="48"/>
      <c r="AD2329" s="48"/>
      <c r="AE2329" s="48"/>
      <c r="AF2329" s="48"/>
      <c r="AG2329" s="48"/>
      <c r="AH2329" s="48"/>
      <c r="AI2329" s="48"/>
    </row>
    <row r="2330" ht="15.75" customHeight="1">
      <c r="A2330" s="41"/>
      <c r="B2330" s="42" t="str">
        <f t="shared" si="1"/>
        <v/>
      </c>
      <c r="C2330" s="52"/>
      <c r="D2330" s="53"/>
      <c r="E2330" s="53"/>
      <c r="F2330" s="52"/>
      <c r="G2330" s="53"/>
      <c r="H2330" s="54"/>
      <c r="I2330" s="53"/>
      <c r="J2330" s="53"/>
      <c r="K2330" s="53"/>
      <c r="L2330" s="53"/>
      <c r="M2330" s="53"/>
      <c r="N2330" s="53"/>
      <c r="O2330" s="52"/>
      <c r="P2330" s="52"/>
      <c r="Q2330" s="52"/>
      <c r="R2330" s="46" t="str">
        <f>IFERROR(__xludf.DUMMYFUNCTION("if(isblank($A2330),"""",REGEXREPLACE($A2330,   "",?(\d),?"",  ""$1""&amp;""-""&amp;$H2330))"),"")</f>
        <v/>
      </c>
      <c r="S2330" s="47" t="b">
        <f t="shared" si="2"/>
        <v>0</v>
      </c>
      <c r="T2330" s="47" t="str">
        <f>IFERROR(__xludf.DUMMYFUNCTION("iferror(split(A2330,"","",TRUE,TRUE),"""")"),"")</f>
        <v/>
      </c>
      <c r="U2330" s="47"/>
      <c r="V2330" s="47"/>
      <c r="W2330" s="47"/>
      <c r="X2330" s="46" t="str">
        <f>IFERROR(__xludf.DUMMYFUNCTION("if(T2330="""","""",if($S2330,""Not aligned w/ a specific learning goal."",T2330&amp;"": ""&amp;vlookup(to_text(T2330),'1.Learning-Goals'!$A$3:$B$100,2,FALSE)))"),"")</f>
        <v/>
      </c>
      <c r="Y2330" s="46" t="str">
        <f>IFERROR(__xludf.DUMMYFUNCTION("if(U2330="""","""",if($S2330,""Not aligned w/ a specific learning goal."",U2330&amp;"": ""&amp;vlookup(to_text(U2330),'1.Learning-Goals'!$A$3:$B$100,2,FALSE)))"),"")</f>
        <v/>
      </c>
      <c r="Z2330" s="46" t="str">
        <f>IFERROR(__xludf.DUMMYFUNCTION("if(V2330="""","""",if($S2330,""Not aligned w/ a specific learning goal."",V2330&amp;"": ""&amp;vlookup(to_text(V2330),'1.Learning-Goals'!$A$3:$B$100,2,FALSE)))"),"")</f>
        <v/>
      </c>
      <c r="AA2330" s="46" t="str">
        <f>IFERROR(__xludf.DUMMYFUNCTION("if(W2330="""","""",if($S2330,""Not aligned w/ a specific learning goal."",W2330&amp;"": ""&amp;vlookup(to_text(W2330),'1.Learning-Goals'!$A$3:$B$100,2,FALSE)))"),"")</f>
        <v/>
      </c>
      <c r="AB2330" s="48"/>
      <c r="AC2330" s="48"/>
      <c r="AD2330" s="48"/>
      <c r="AE2330" s="48"/>
      <c r="AF2330" s="48"/>
      <c r="AG2330" s="48"/>
      <c r="AH2330" s="48"/>
      <c r="AI2330" s="48"/>
    </row>
    <row r="2331" ht="15.75" customHeight="1">
      <c r="A2331" s="41"/>
      <c r="B2331" s="42" t="str">
        <f t="shared" si="1"/>
        <v/>
      </c>
      <c r="C2331" s="52"/>
      <c r="D2331" s="53"/>
      <c r="E2331" s="53"/>
      <c r="F2331" s="52"/>
      <c r="G2331" s="53"/>
      <c r="H2331" s="54"/>
      <c r="I2331" s="53"/>
      <c r="J2331" s="53"/>
      <c r="K2331" s="53"/>
      <c r="L2331" s="53"/>
      <c r="M2331" s="53"/>
      <c r="N2331" s="53"/>
      <c r="O2331" s="52"/>
      <c r="P2331" s="52"/>
      <c r="Q2331" s="52"/>
      <c r="R2331" s="46" t="str">
        <f>IFERROR(__xludf.DUMMYFUNCTION("if(isblank($A2331),"""",REGEXREPLACE($A2331,   "",?(\d),?"",  ""$1""&amp;""-""&amp;$H2331))"),"")</f>
        <v/>
      </c>
      <c r="S2331" s="47" t="b">
        <f t="shared" si="2"/>
        <v>0</v>
      </c>
      <c r="T2331" s="47" t="str">
        <f>IFERROR(__xludf.DUMMYFUNCTION("iferror(split(A2331,"","",TRUE,TRUE),"""")"),"")</f>
        <v/>
      </c>
      <c r="U2331" s="47"/>
      <c r="V2331" s="47"/>
      <c r="W2331" s="47"/>
      <c r="X2331" s="46" t="str">
        <f>IFERROR(__xludf.DUMMYFUNCTION("if(T2331="""","""",if($S2331,""Not aligned w/ a specific learning goal."",T2331&amp;"": ""&amp;vlookup(to_text(T2331),'1.Learning-Goals'!$A$3:$B$100,2,FALSE)))"),"")</f>
        <v/>
      </c>
      <c r="Y2331" s="46" t="str">
        <f>IFERROR(__xludf.DUMMYFUNCTION("if(U2331="""","""",if($S2331,""Not aligned w/ a specific learning goal."",U2331&amp;"": ""&amp;vlookup(to_text(U2331),'1.Learning-Goals'!$A$3:$B$100,2,FALSE)))"),"")</f>
        <v/>
      </c>
      <c r="Z2331" s="46" t="str">
        <f>IFERROR(__xludf.DUMMYFUNCTION("if(V2331="""","""",if($S2331,""Not aligned w/ a specific learning goal."",V2331&amp;"": ""&amp;vlookup(to_text(V2331),'1.Learning-Goals'!$A$3:$B$100,2,FALSE)))"),"")</f>
        <v/>
      </c>
      <c r="AA2331" s="46" t="str">
        <f>IFERROR(__xludf.DUMMYFUNCTION("if(W2331="""","""",if($S2331,""Not aligned w/ a specific learning goal."",W2331&amp;"": ""&amp;vlookup(to_text(W2331),'1.Learning-Goals'!$A$3:$B$100,2,FALSE)))"),"")</f>
        <v/>
      </c>
      <c r="AB2331" s="48"/>
      <c r="AC2331" s="48"/>
      <c r="AD2331" s="48"/>
      <c r="AE2331" s="48"/>
      <c r="AF2331" s="48"/>
      <c r="AG2331" s="48"/>
      <c r="AH2331" s="48"/>
      <c r="AI2331" s="48"/>
    </row>
    <row r="2332" ht="15.75" customHeight="1">
      <c r="A2332" s="41"/>
      <c r="B2332" s="42" t="str">
        <f t="shared" si="1"/>
        <v/>
      </c>
      <c r="C2332" s="52"/>
      <c r="D2332" s="53"/>
      <c r="E2332" s="53"/>
      <c r="F2332" s="52"/>
      <c r="G2332" s="53"/>
      <c r="H2332" s="54"/>
      <c r="I2332" s="53"/>
      <c r="J2332" s="53"/>
      <c r="K2332" s="53"/>
      <c r="L2332" s="53"/>
      <c r="M2332" s="53"/>
      <c r="N2332" s="53"/>
      <c r="O2332" s="52"/>
      <c r="P2332" s="52"/>
      <c r="Q2332" s="52"/>
      <c r="R2332" s="46" t="str">
        <f>IFERROR(__xludf.DUMMYFUNCTION("if(isblank($A2332),"""",REGEXREPLACE($A2332,   "",?(\d),?"",  ""$1""&amp;""-""&amp;$H2332))"),"")</f>
        <v/>
      </c>
      <c r="S2332" s="47" t="b">
        <f t="shared" si="2"/>
        <v>0</v>
      </c>
      <c r="T2332" s="47" t="str">
        <f>IFERROR(__xludf.DUMMYFUNCTION("iferror(split(A2332,"","",TRUE,TRUE),"""")"),"")</f>
        <v/>
      </c>
      <c r="U2332" s="47"/>
      <c r="V2332" s="47"/>
      <c r="W2332" s="47"/>
      <c r="X2332" s="46" t="str">
        <f>IFERROR(__xludf.DUMMYFUNCTION("if(T2332="""","""",if($S2332,""Not aligned w/ a specific learning goal."",T2332&amp;"": ""&amp;vlookup(to_text(T2332),'1.Learning-Goals'!$A$3:$B$100,2,FALSE)))"),"")</f>
        <v/>
      </c>
      <c r="Y2332" s="46" t="str">
        <f>IFERROR(__xludf.DUMMYFUNCTION("if(U2332="""","""",if($S2332,""Not aligned w/ a specific learning goal."",U2332&amp;"": ""&amp;vlookup(to_text(U2332),'1.Learning-Goals'!$A$3:$B$100,2,FALSE)))"),"")</f>
        <v/>
      </c>
      <c r="Z2332" s="46" t="str">
        <f>IFERROR(__xludf.DUMMYFUNCTION("if(V2332="""","""",if($S2332,""Not aligned w/ a specific learning goal."",V2332&amp;"": ""&amp;vlookup(to_text(V2332),'1.Learning-Goals'!$A$3:$B$100,2,FALSE)))"),"")</f>
        <v/>
      </c>
      <c r="AA2332" s="46" t="str">
        <f>IFERROR(__xludf.DUMMYFUNCTION("if(W2332="""","""",if($S2332,""Not aligned w/ a specific learning goal."",W2332&amp;"": ""&amp;vlookup(to_text(W2332),'1.Learning-Goals'!$A$3:$B$100,2,FALSE)))"),"")</f>
        <v/>
      </c>
      <c r="AB2332" s="48"/>
      <c r="AC2332" s="48"/>
      <c r="AD2332" s="48"/>
      <c r="AE2332" s="48"/>
      <c r="AF2332" s="48"/>
      <c r="AG2332" s="48"/>
      <c r="AH2332" s="48"/>
      <c r="AI2332" s="48"/>
    </row>
    <row r="2333" ht="15.75" customHeight="1">
      <c r="A2333" s="41"/>
      <c r="B2333" s="42" t="str">
        <f t="shared" si="1"/>
        <v/>
      </c>
      <c r="C2333" s="52"/>
      <c r="D2333" s="53"/>
      <c r="E2333" s="53"/>
      <c r="F2333" s="52"/>
      <c r="G2333" s="53"/>
      <c r="H2333" s="54"/>
      <c r="I2333" s="53"/>
      <c r="J2333" s="53"/>
      <c r="K2333" s="53"/>
      <c r="L2333" s="53"/>
      <c r="M2333" s="53"/>
      <c r="N2333" s="53"/>
      <c r="O2333" s="52"/>
      <c r="P2333" s="52"/>
      <c r="Q2333" s="52"/>
      <c r="R2333" s="46" t="str">
        <f>IFERROR(__xludf.DUMMYFUNCTION("if(isblank($A2333),"""",REGEXREPLACE($A2333,   "",?(\d),?"",  ""$1""&amp;""-""&amp;$H2333))"),"")</f>
        <v/>
      </c>
      <c r="S2333" s="47" t="b">
        <f t="shared" si="2"/>
        <v>0</v>
      </c>
      <c r="T2333" s="47" t="str">
        <f>IFERROR(__xludf.DUMMYFUNCTION("iferror(split(A2333,"","",TRUE,TRUE),"""")"),"")</f>
        <v/>
      </c>
      <c r="U2333" s="47"/>
      <c r="V2333" s="47"/>
      <c r="W2333" s="47"/>
      <c r="X2333" s="46" t="str">
        <f>IFERROR(__xludf.DUMMYFUNCTION("if(T2333="""","""",if($S2333,""Not aligned w/ a specific learning goal."",T2333&amp;"": ""&amp;vlookup(to_text(T2333),'1.Learning-Goals'!$A$3:$B$100,2,FALSE)))"),"")</f>
        <v/>
      </c>
      <c r="Y2333" s="46" t="str">
        <f>IFERROR(__xludf.DUMMYFUNCTION("if(U2333="""","""",if($S2333,""Not aligned w/ a specific learning goal."",U2333&amp;"": ""&amp;vlookup(to_text(U2333),'1.Learning-Goals'!$A$3:$B$100,2,FALSE)))"),"")</f>
        <v/>
      </c>
      <c r="Z2333" s="46" t="str">
        <f>IFERROR(__xludf.DUMMYFUNCTION("if(V2333="""","""",if($S2333,""Not aligned w/ a specific learning goal."",V2333&amp;"": ""&amp;vlookup(to_text(V2333),'1.Learning-Goals'!$A$3:$B$100,2,FALSE)))"),"")</f>
        <v/>
      </c>
      <c r="AA2333" s="46" t="str">
        <f>IFERROR(__xludf.DUMMYFUNCTION("if(W2333="""","""",if($S2333,""Not aligned w/ a specific learning goal."",W2333&amp;"": ""&amp;vlookup(to_text(W2333),'1.Learning-Goals'!$A$3:$B$100,2,FALSE)))"),"")</f>
        <v/>
      </c>
      <c r="AB2333" s="48"/>
      <c r="AC2333" s="48"/>
      <c r="AD2333" s="48"/>
      <c r="AE2333" s="48"/>
      <c r="AF2333" s="48"/>
      <c r="AG2333" s="48"/>
      <c r="AH2333" s="48"/>
      <c r="AI2333" s="48"/>
    </row>
    <row r="2334" ht="15.75" customHeight="1">
      <c r="A2334" s="41"/>
      <c r="B2334" s="42" t="str">
        <f t="shared" si="1"/>
        <v/>
      </c>
      <c r="C2334" s="52"/>
      <c r="D2334" s="53"/>
      <c r="E2334" s="53"/>
      <c r="F2334" s="52"/>
      <c r="G2334" s="53"/>
      <c r="H2334" s="54"/>
      <c r="I2334" s="53"/>
      <c r="J2334" s="53"/>
      <c r="K2334" s="53"/>
      <c r="L2334" s="53"/>
      <c r="M2334" s="53"/>
      <c r="N2334" s="53"/>
      <c r="O2334" s="52"/>
      <c r="P2334" s="52"/>
      <c r="Q2334" s="52"/>
      <c r="R2334" s="46" t="str">
        <f>IFERROR(__xludf.DUMMYFUNCTION("if(isblank($A2334),"""",REGEXREPLACE($A2334,   "",?(\d),?"",  ""$1""&amp;""-""&amp;$H2334))"),"")</f>
        <v/>
      </c>
      <c r="S2334" s="47" t="b">
        <f t="shared" si="2"/>
        <v>0</v>
      </c>
      <c r="T2334" s="47" t="str">
        <f>IFERROR(__xludf.DUMMYFUNCTION("iferror(split(A2334,"","",TRUE,TRUE),"""")"),"")</f>
        <v/>
      </c>
      <c r="U2334" s="47"/>
      <c r="V2334" s="47"/>
      <c r="W2334" s="47"/>
      <c r="X2334" s="46" t="str">
        <f>IFERROR(__xludf.DUMMYFUNCTION("if(T2334="""","""",if($S2334,""Not aligned w/ a specific learning goal."",T2334&amp;"": ""&amp;vlookup(to_text(T2334),'1.Learning-Goals'!$A$3:$B$100,2,FALSE)))"),"")</f>
        <v/>
      </c>
      <c r="Y2334" s="46" t="str">
        <f>IFERROR(__xludf.DUMMYFUNCTION("if(U2334="""","""",if($S2334,""Not aligned w/ a specific learning goal."",U2334&amp;"": ""&amp;vlookup(to_text(U2334),'1.Learning-Goals'!$A$3:$B$100,2,FALSE)))"),"")</f>
        <v/>
      </c>
      <c r="Z2334" s="46" t="str">
        <f>IFERROR(__xludf.DUMMYFUNCTION("if(V2334="""","""",if($S2334,""Not aligned w/ a specific learning goal."",V2334&amp;"": ""&amp;vlookup(to_text(V2334),'1.Learning-Goals'!$A$3:$B$100,2,FALSE)))"),"")</f>
        <v/>
      </c>
      <c r="AA2334" s="46" t="str">
        <f>IFERROR(__xludf.DUMMYFUNCTION("if(W2334="""","""",if($S2334,""Not aligned w/ a specific learning goal."",W2334&amp;"": ""&amp;vlookup(to_text(W2334),'1.Learning-Goals'!$A$3:$B$100,2,FALSE)))"),"")</f>
        <v/>
      </c>
      <c r="AB2334" s="48"/>
      <c r="AC2334" s="48"/>
      <c r="AD2334" s="48"/>
      <c r="AE2334" s="48"/>
      <c r="AF2334" s="48"/>
      <c r="AG2334" s="48"/>
      <c r="AH2334" s="48"/>
      <c r="AI2334" s="48"/>
    </row>
    <row r="2335" ht="15.75" customHeight="1">
      <c r="A2335" s="41"/>
      <c r="B2335" s="42" t="str">
        <f t="shared" si="1"/>
        <v/>
      </c>
      <c r="C2335" s="52"/>
      <c r="D2335" s="53"/>
      <c r="E2335" s="53"/>
      <c r="F2335" s="52"/>
      <c r="G2335" s="53"/>
      <c r="H2335" s="54"/>
      <c r="I2335" s="53"/>
      <c r="J2335" s="53"/>
      <c r="K2335" s="53"/>
      <c r="L2335" s="53"/>
      <c r="M2335" s="53"/>
      <c r="N2335" s="53"/>
      <c r="O2335" s="52"/>
      <c r="P2335" s="52"/>
      <c r="Q2335" s="52"/>
      <c r="R2335" s="46" t="str">
        <f>IFERROR(__xludf.DUMMYFUNCTION("if(isblank($A2335),"""",REGEXREPLACE($A2335,   "",?(\d),?"",  ""$1""&amp;""-""&amp;$H2335))"),"")</f>
        <v/>
      </c>
      <c r="S2335" s="47" t="b">
        <f t="shared" si="2"/>
        <v>0</v>
      </c>
      <c r="T2335" s="47" t="str">
        <f>IFERROR(__xludf.DUMMYFUNCTION("iferror(split(A2335,"","",TRUE,TRUE),"""")"),"")</f>
        <v/>
      </c>
      <c r="U2335" s="47"/>
      <c r="V2335" s="47"/>
      <c r="W2335" s="47"/>
      <c r="X2335" s="46" t="str">
        <f>IFERROR(__xludf.DUMMYFUNCTION("if(T2335="""","""",if($S2335,""Not aligned w/ a specific learning goal."",T2335&amp;"": ""&amp;vlookup(to_text(T2335),'1.Learning-Goals'!$A$3:$B$100,2,FALSE)))"),"")</f>
        <v/>
      </c>
      <c r="Y2335" s="46" t="str">
        <f>IFERROR(__xludf.DUMMYFUNCTION("if(U2335="""","""",if($S2335,""Not aligned w/ a specific learning goal."",U2335&amp;"": ""&amp;vlookup(to_text(U2335),'1.Learning-Goals'!$A$3:$B$100,2,FALSE)))"),"")</f>
        <v/>
      </c>
      <c r="Z2335" s="46" t="str">
        <f>IFERROR(__xludf.DUMMYFUNCTION("if(V2335="""","""",if($S2335,""Not aligned w/ a specific learning goal."",V2335&amp;"": ""&amp;vlookup(to_text(V2335),'1.Learning-Goals'!$A$3:$B$100,2,FALSE)))"),"")</f>
        <v/>
      </c>
      <c r="AA2335" s="46" t="str">
        <f>IFERROR(__xludf.DUMMYFUNCTION("if(W2335="""","""",if($S2335,""Not aligned w/ a specific learning goal."",W2335&amp;"": ""&amp;vlookup(to_text(W2335),'1.Learning-Goals'!$A$3:$B$100,2,FALSE)))"),"")</f>
        <v/>
      </c>
      <c r="AB2335" s="48"/>
      <c r="AC2335" s="48"/>
      <c r="AD2335" s="48"/>
      <c r="AE2335" s="48"/>
      <c r="AF2335" s="48"/>
      <c r="AG2335" s="48"/>
      <c r="AH2335" s="48"/>
      <c r="AI2335" s="48"/>
    </row>
    <row r="2336" ht="15.75" customHeight="1">
      <c r="A2336" s="41"/>
      <c r="B2336" s="42" t="str">
        <f t="shared" si="1"/>
        <v/>
      </c>
      <c r="C2336" s="52"/>
      <c r="D2336" s="53"/>
      <c r="E2336" s="53"/>
      <c r="F2336" s="52"/>
      <c r="G2336" s="53"/>
      <c r="H2336" s="54"/>
      <c r="I2336" s="53"/>
      <c r="J2336" s="53"/>
      <c r="K2336" s="53"/>
      <c r="L2336" s="53"/>
      <c r="M2336" s="53"/>
      <c r="N2336" s="53"/>
      <c r="O2336" s="52"/>
      <c r="P2336" s="52"/>
      <c r="Q2336" s="52"/>
      <c r="R2336" s="46" t="str">
        <f>IFERROR(__xludf.DUMMYFUNCTION("if(isblank($A2336),"""",REGEXREPLACE($A2336,   "",?(\d),?"",  ""$1""&amp;""-""&amp;$H2336))"),"")</f>
        <v/>
      </c>
      <c r="S2336" s="47" t="b">
        <f t="shared" si="2"/>
        <v>0</v>
      </c>
      <c r="T2336" s="47" t="str">
        <f>IFERROR(__xludf.DUMMYFUNCTION("iferror(split(A2336,"","",TRUE,TRUE),"""")"),"")</f>
        <v/>
      </c>
      <c r="U2336" s="47"/>
      <c r="V2336" s="47"/>
      <c r="W2336" s="47"/>
      <c r="X2336" s="46" t="str">
        <f>IFERROR(__xludf.DUMMYFUNCTION("if(T2336="""","""",if($S2336,""Not aligned w/ a specific learning goal."",T2336&amp;"": ""&amp;vlookup(to_text(T2336),'1.Learning-Goals'!$A$3:$B$100,2,FALSE)))"),"")</f>
        <v/>
      </c>
      <c r="Y2336" s="46" t="str">
        <f>IFERROR(__xludf.DUMMYFUNCTION("if(U2336="""","""",if($S2336,""Not aligned w/ a specific learning goal."",U2336&amp;"": ""&amp;vlookup(to_text(U2336),'1.Learning-Goals'!$A$3:$B$100,2,FALSE)))"),"")</f>
        <v/>
      </c>
      <c r="Z2336" s="46" t="str">
        <f>IFERROR(__xludf.DUMMYFUNCTION("if(V2336="""","""",if($S2336,""Not aligned w/ a specific learning goal."",V2336&amp;"": ""&amp;vlookup(to_text(V2336),'1.Learning-Goals'!$A$3:$B$100,2,FALSE)))"),"")</f>
        <v/>
      </c>
      <c r="AA2336" s="46" t="str">
        <f>IFERROR(__xludf.DUMMYFUNCTION("if(W2336="""","""",if($S2336,""Not aligned w/ a specific learning goal."",W2336&amp;"": ""&amp;vlookup(to_text(W2336),'1.Learning-Goals'!$A$3:$B$100,2,FALSE)))"),"")</f>
        <v/>
      </c>
      <c r="AB2336" s="48"/>
      <c r="AC2336" s="48"/>
      <c r="AD2336" s="48"/>
      <c r="AE2336" s="48"/>
      <c r="AF2336" s="48"/>
      <c r="AG2336" s="48"/>
      <c r="AH2336" s="48"/>
      <c r="AI2336" s="48"/>
    </row>
    <row r="2337" ht="15.75" customHeight="1">
      <c r="A2337" s="41"/>
      <c r="B2337" s="42" t="str">
        <f t="shared" si="1"/>
        <v/>
      </c>
      <c r="C2337" s="52"/>
      <c r="D2337" s="53"/>
      <c r="E2337" s="53"/>
      <c r="F2337" s="52"/>
      <c r="G2337" s="53"/>
      <c r="H2337" s="54"/>
      <c r="I2337" s="53"/>
      <c r="J2337" s="53"/>
      <c r="K2337" s="53"/>
      <c r="L2337" s="53"/>
      <c r="M2337" s="53"/>
      <c r="N2337" s="53"/>
      <c r="O2337" s="52"/>
      <c r="P2337" s="52"/>
      <c r="Q2337" s="52"/>
      <c r="R2337" s="46" t="str">
        <f>IFERROR(__xludf.DUMMYFUNCTION("if(isblank($A2337),"""",REGEXREPLACE($A2337,   "",?(\d),?"",  ""$1""&amp;""-""&amp;$H2337))"),"")</f>
        <v/>
      </c>
      <c r="S2337" s="47" t="b">
        <f t="shared" si="2"/>
        <v>0</v>
      </c>
      <c r="T2337" s="47" t="str">
        <f>IFERROR(__xludf.DUMMYFUNCTION("iferror(split(A2337,"","",TRUE,TRUE),"""")"),"")</f>
        <v/>
      </c>
      <c r="U2337" s="47"/>
      <c r="V2337" s="47"/>
      <c r="W2337" s="47"/>
      <c r="X2337" s="46" t="str">
        <f>IFERROR(__xludf.DUMMYFUNCTION("if(T2337="""","""",if($S2337,""Not aligned w/ a specific learning goal."",T2337&amp;"": ""&amp;vlookup(to_text(T2337),'1.Learning-Goals'!$A$3:$B$100,2,FALSE)))"),"")</f>
        <v/>
      </c>
      <c r="Y2337" s="46" t="str">
        <f>IFERROR(__xludf.DUMMYFUNCTION("if(U2337="""","""",if($S2337,""Not aligned w/ a specific learning goal."",U2337&amp;"": ""&amp;vlookup(to_text(U2337),'1.Learning-Goals'!$A$3:$B$100,2,FALSE)))"),"")</f>
        <v/>
      </c>
      <c r="Z2337" s="46" t="str">
        <f>IFERROR(__xludf.DUMMYFUNCTION("if(V2337="""","""",if($S2337,""Not aligned w/ a specific learning goal."",V2337&amp;"": ""&amp;vlookup(to_text(V2337),'1.Learning-Goals'!$A$3:$B$100,2,FALSE)))"),"")</f>
        <v/>
      </c>
      <c r="AA2337" s="46" t="str">
        <f>IFERROR(__xludf.DUMMYFUNCTION("if(W2337="""","""",if($S2337,""Not aligned w/ a specific learning goal."",W2337&amp;"": ""&amp;vlookup(to_text(W2337),'1.Learning-Goals'!$A$3:$B$100,2,FALSE)))"),"")</f>
        <v/>
      </c>
      <c r="AB2337" s="48"/>
      <c r="AC2337" s="48"/>
      <c r="AD2337" s="48"/>
      <c r="AE2337" s="48"/>
      <c r="AF2337" s="48"/>
      <c r="AG2337" s="48"/>
      <c r="AH2337" s="48"/>
      <c r="AI2337" s="48"/>
    </row>
    <row r="2338" ht="15.75" customHeight="1">
      <c r="A2338" s="41"/>
      <c r="B2338" s="42" t="str">
        <f t="shared" si="1"/>
        <v/>
      </c>
      <c r="C2338" s="52"/>
      <c r="D2338" s="53"/>
      <c r="E2338" s="53"/>
      <c r="F2338" s="52"/>
      <c r="G2338" s="53"/>
      <c r="H2338" s="54"/>
      <c r="I2338" s="53"/>
      <c r="J2338" s="53"/>
      <c r="K2338" s="53"/>
      <c r="L2338" s="53"/>
      <c r="M2338" s="53"/>
      <c r="N2338" s="53"/>
      <c r="O2338" s="52"/>
      <c r="P2338" s="52"/>
      <c r="Q2338" s="52"/>
      <c r="R2338" s="46" t="str">
        <f>IFERROR(__xludf.DUMMYFUNCTION("if(isblank($A2338),"""",REGEXREPLACE($A2338,   "",?(\d),?"",  ""$1""&amp;""-""&amp;$H2338))"),"")</f>
        <v/>
      </c>
      <c r="S2338" s="47" t="b">
        <f t="shared" si="2"/>
        <v>0</v>
      </c>
      <c r="T2338" s="47" t="str">
        <f>IFERROR(__xludf.DUMMYFUNCTION("iferror(split(A2338,"","",TRUE,TRUE),"""")"),"")</f>
        <v/>
      </c>
      <c r="U2338" s="47"/>
      <c r="V2338" s="47"/>
      <c r="W2338" s="47"/>
      <c r="X2338" s="46" t="str">
        <f>IFERROR(__xludf.DUMMYFUNCTION("if(T2338="""","""",if($S2338,""Not aligned w/ a specific learning goal."",T2338&amp;"": ""&amp;vlookup(to_text(T2338),'1.Learning-Goals'!$A$3:$B$100,2,FALSE)))"),"")</f>
        <v/>
      </c>
      <c r="Y2338" s="46" t="str">
        <f>IFERROR(__xludf.DUMMYFUNCTION("if(U2338="""","""",if($S2338,""Not aligned w/ a specific learning goal."",U2338&amp;"": ""&amp;vlookup(to_text(U2338),'1.Learning-Goals'!$A$3:$B$100,2,FALSE)))"),"")</f>
        <v/>
      </c>
      <c r="Z2338" s="46" t="str">
        <f>IFERROR(__xludf.DUMMYFUNCTION("if(V2338="""","""",if($S2338,""Not aligned w/ a specific learning goal."",V2338&amp;"": ""&amp;vlookup(to_text(V2338),'1.Learning-Goals'!$A$3:$B$100,2,FALSE)))"),"")</f>
        <v/>
      </c>
      <c r="AA2338" s="46" t="str">
        <f>IFERROR(__xludf.DUMMYFUNCTION("if(W2338="""","""",if($S2338,""Not aligned w/ a specific learning goal."",W2338&amp;"": ""&amp;vlookup(to_text(W2338),'1.Learning-Goals'!$A$3:$B$100,2,FALSE)))"),"")</f>
        <v/>
      </c>
      <c r="AB2338" s="48"/>
      <c r="AC2338" s="48"/>
      <c r="AD2338" s="48"/>
      <c r="AE2338" s="48"/>
      <c r="AF2338" s="48"/>
      <c r="AG2338" s="48"/>
      <c r="AH2338" s="48"/>
      <c r="AI2338" s="48"/>
    </row>
    <row r="2339" ht="15.75" customHeight="1">
      <c r="A2339" s="41"/>
      <c r="B2339" s="42" t="str">
        <f t="shared" si="1"/>
        <v/>
      </c>
      <c r="C2339" s="52"/>
      <c r="D2339" s="53"/>
      <c r="E2339" s="53"/>
      <c r="F2339" s="52"/>
      <c r="G2339" s="53"/>
      <c r="H2339" s="54"/>
      <c r="I2339" s="53"/>
      <c r="J2339" s="53"/>
      <c r="K2339" s="53"/>
      <c r="L2339" s="53"/>
      <c r="M2339" s="53"/>
      <c r="N2339" s="53"/>
      <c r="O2339" s="52"/>
      <c r="P2339" s="52"/>
      <c r="Q2339" s="52"/>
      <c r="R2339" s="46" t="str">
        <f>IFERROR(__xludf.DUMMYFUNCTION("if(isblank($A2339),"""",REGEXREPLACE($A2339,   "",?(\d),?"",  ""$1""&amp;""-""&amp;$H2339))"),"")</f>
        <v/>
      </c>
      <c r="S2339" s="47" t="b">
        <f t="shared" si="2"/>
        <v>0</v>
      </c>
      <c r="T2339" s="47" t="str">
        <f>IFERROR(__xludf.DUMMYFUNCTION("iferror(split(A2339,"","",TRUE,TRUE),"""")"),"")</f>
        <v/>
      </c>
      <c r="U2339" s="47"/>
      <c r="V2339" s="47"/>
      <c r="W2339" s="47"/>
      <c r="X2339" s="46" t="str">
        <f>IFERROR(__xludf.DUMMYFUNCTION("if(T2339="""","""",if($S2339,""Not aligned w/ a specific learning goal."",T2339&amp;"": ""&amp;vlookup(to_text(T2339),'1.Learning-Goals'!$A$3:$B$100,2,FALSE)))"),"")</f>
        <v/>
      </c>
      <c r="Y2339" s="46" t="str">
        <f>IFERROR(__xludf.DUMMYFUNCTION("if(U2339="""","""",if($S2339,""Not aligned w/ a specific learning goal."",U2339&amp;"": ""&amp;vlookup(to_text(U2339),'1.Learning-Goals'!$A$3:$B$100,2,FALSE)))"),"")</f>
        <v/>
      </c>
      <c r="Z2339" s="46" t="str">
        <f>IFERROR(__xludf.DUMMYFUNCTION("if(V2339="""","""",if($S2339,""Not aligned w/ a specific learning goal."",V2339&amp;"": ""&amp;vlookup(to_text(V2339),'1.Learning-Goals'!$A$3:$B$100,2,FALSE)))"),"")</f>
        <v/>
      </c>
      <c r="AA2339" s="46" t="str">
        <f>IFERROR(__xludf.DUMMYFUNCTION("if(W2339="""","""",if($S2339,""Not aligned w/ a specific learning goal."",W2339&amp;"": ""&amp;vlookup(to_text(W2339),'1.Learning-Goals'!$A$3:$B$100,2,FALSE)))"),"")</f>
        <v/>
      </c>
      <c r="AB2339" s="48"/>
      <c r="AC2339" s="48"/>
      <c r="AD2339" s="48"/>
      <c r="AE2339" s="48"/>
      <c r="AF2339" s="48"/>
      <c r="AG2339" s="48"/>
      <c r="AH2339" s="48"/>
      <c r="AI2339" s="48"/>
    </row>
    <row r="2340" ht="15.75" customHeight="1">
      <c r="A2340" s="41"/>
      <c r="B2340" s="42" t="str">
        <f t="shared" si="1"/>
        <v/>
      </c>
      <c r="C2340" s="52"/>
      <c r="D2340" s="53"/>
      <c r="E2340" s="53"/>
      <c r="F2340" s="52"/>
      <c r="G2340" s="53"/>
      <c r="H2340" s="54"/>
      <c r="I2340" s="53"/>
      <c r="J2340" s="53"/>
      <c r="K2340" s="53"/>
      <c r="L2340" s="53"/>
      <c r="M2340" s="53"/>
      <c r="N2340" s="53"/>
      <c r="O2340" s="52"/>
      <c r="P2340" s="52"/>
      <c r="Q2340" s="52"/>
      <c r="R2340" s="46" t="str">
        <f>IFERROR(__xludf.DUMMYFUNCTION("if(isblank($A2340),"""",REGEXREPLACE($A2340,   "",?(\d),?"",  ""$1""&amp;""-""&amp;$H2340))"),"")</f>
        <v/>
      </c>
      <c r="S2340" s="47" t="b">
        <f t="shared" si="2"/>
        <v>0</v>
      </c>
      <c r="T2340" s="47" t="str">
        <f>IFERROR(__xludf.DUMMYFUNCTION("iferror(split(A2340,"","",TRUE,TRUE),"""")"),"")</f>
        <v/>
      </c>
      <c r="U2340" s="47"/>
      <c r="V2340" s="47"/>
      <c r="W2340" s="47"/>
      <c r="X2340" s="46" t="str">
        <f>IFERROR(__xludf.DUMMYFUNCTION("if(T2340="""","""",if($S2340,""Not aligned w/ a specific learning goal."",T2340&amp;"": ""&amp;vlookup(to_text(T2340),'1.Learning-Goals'!$A$3:$B$100,2,FALSE)))"),"")</f>
        <v/>
      </c>
      <c r="Y2340" s="46" t="str">
        <f>IFERROR(__xludf.DUMMYFUNCTION("if(U2340="""","""",if($S2340,""Not aligned w/ a specific learning goal."",U2340&amp;"": ""&amp;vlookup(to_text(U2340),'1.Learning-Goals'!$A$3:$B$100,2,FALSE)))"),"")</f>
        <v/>
      </c>
      <c r="Z2340" s="46" t="str">
        <f>IFERROR(__xludf.DUMMYFUNCTION("if(V2340="""","""",if($S2340,""Not aligned w/ a specific learning goal."",V2340&amp;"": ""&amp;vlookup(to_text(V2340),'1.Learning-Goals'!$A$3:$B$100,2,FALSE)))"),"")</f>
        <v/>
      </c>
      <c r="AA2340" s="46" t="str">
        <f>IFERROR(__xludf.DUMMYFUNCTION("if(W2340="""","""",if($S2340,""Not aligned w/ a specific learning goal."",W2340&amp;"": ""&amp;vlookup(to_text(W2340),'1.Learning-Goals'!$A$3:$B$100,2,FALSE)))"),"")</f>
        <v/>
      </c>
      <c r="AB2340" s="48"/>
      <c r="AC2340" s="48"/>
      <c r="AD2340" s="48"/>
      <c r="AE2340" s="48"/>
      <c r="AF2340" s="48"/>
      <c r="AG2340" s="48"/>
      <c r="AH2340" s="48"/>
      <c r="AI2340" s="48"/>
    </row>
    <row r="2341" ht="15.75" customHeight="1">
      <c r="A2341" s="41"/>
      <c r="B2341" s="42" t="str">
        <f t="shared" si="1"/>
        <v/>
      </c>
      <c r="C2341" s="52"/>
      <c r="D2341" s="53"/>
      <c r="E2341" s="53"/>
      <c r="F2341" s="52"/>
      <c r="G2341" s="53"/>
      <c r="H2341" s="54"/>
      <c r="I2341" s="53"/>
      <c r="J2341" s="53"/>
      <c r="K2341" s="53"/>
      <c r="L2341" s="53"/>
      <c r="M2341" s="53"/>
      <c r="N2341" s="53"/>
      <c r="O2341" s="52"/>
      <c r="P2341" s="52"/>
      <c r="Q2341" s="52"/>
      <c r="R2341" s="46" t="str">
        <f>IFERROR(__xludf.DUMMYFUNCTION("if(isblank($A2341),"""",REGEXREPLACE($A2341,   "",?(\d),?"",  ""$1""&amp;""-""&amp;$H2341))"),"")</f>
        <v/>
      </c>
      <c r="S2341" s="47" t="b">
        <f t="shared" si="2"/>
        <v>0</v>
      </c>
      <c r="T2341" s="47" t="str">
        <f>IFERROR(__xludf.DUMMYFUNCTION("iferror(split(A2341,"","",TRUE,TRUE),"""")"),"")</f>
        <v/>
      </c>
      <c r="U2341" s="47"/>
      <c r="V2341" s="47"/>
      <c r="W2341" s="47"/>
      <c r="X2341" s="46" t="str">
        <f>IFERROR(__xludf.DUMMYFUNCTION("if(T2341="""","""",if($S2341,""Not aligned w/ a specific learning goal."",T2341&amp;"": ""&amp;vlookup(to_text(T2341),'1.Learning-Goals'!$A$3:$B$100,2,FALSE)))"),"")</f>
        <v/>
      </c>
      <c r="Y2341" s="46" t="str">
        <f>IFERROR(__xludf.DUMMYFUNCTION("if(U2341="""","""",if($S2341,""Not aligned w/ a specific learning goal."",U2341&amp;"": ""&amp;vlookup(to_text(U2341),'1.Learning-Goals'!$A$3:$B$100,2,FALSE)))"),"")</f>
        <v/>
      </c>
      <c r="Z2341" s="46" t="str">
        <f>IFERROR(__xludf.DUMMYFUNCTION("if(V2341="""","""",if($S2341,""Not aligned w/ a specific learning goal."",V2341&amp;"": ""&amp;vlookup(to_text(V2341),'1.Learning-Goals'!$A$3:$B$100,2,FALSE)))"),"")</f>
        <v/>
      </c>
      <c r="AA2341" s="46" t="str">
        <f>IFERROR(__xludf.DUMMYFUNCTION("if(W2341="""","""",if($S2341,""Not aligned w/ a specific learning goal."",W2341&amp;"": ""&amp;vlookup(to_text(W2341),'1.Learning-Goals'!$A$3:$B$100,2,FALSE)))"),"")</f>
        <v/>
      </c>
      <c r="AB2341" s="48"/>
      <c r="AC2341" s="48"/>
      <c r="AD2341" s="48"/>
      <c r="AE2341" s="48"/>
      <c r="AF2341" s="48"/>
      <c r="AG2341" s="48"/>
      <c r="AH2341" s="48"/>
      <c r="AI2341" s="48"/>
    </row>
    <row r="2342" ht="15.75" customHeight="1">
      <c r="A2342" s="41"/>
      <c r="B2342" s="42" t="str">
        <f t="shared" si="1"/>
        <v/>
      </c>
      <c r="C2342" s="52"/>
      <c r="D2342" s="53"/>
      <c r="E2342" s="53"/>
      <c r="F2342" s="52"/>
      <c r="G2342" s="53"/>
      <c r="H2342" s="54"/>
      <c r="I2342" s="53"/>
      <c r="J2342" s="53"/>
      <c r="K2342" s="53"/>
      <c r="L2342" s="53"/>
      <c r="M2342" s="53"/>
      <c r="N2342" s="53"/>
      <c r="O2342" s="52"/>
      <c r="P2342" s="52"/>
      <c r="Q2342" s="52"/>
      <c r="R2342" s="46" t="str">
        <f>IFERROR(__xludf.DUMMYFUNCTION("if(isblank($A2342),"""",REGEXREPLACE($A2342,   "",?(\d),?"",  ""$1""&amp;""-""&amp;$H2342))"),"")</f>
        <v/>
      </c>
      <c r="S2342" s="47" t="b">
        <f t="shared" si="2"/>
        <v>0</v>
      </c>
      <c r="T2342" s="47" t="str">
        <f>IFERROR(__xludf.DUMMYFUNCTION("iferror(split(A2342,"","",TRUE,TRUE),"""")"),"")</f>
        <v/>
      </c>
      <c r="U2342" s="47"/>
      <c r="V2342" s="47"/>
      <c r="W2342" s="47"/>
      <c r="X2342" s="46" t="str">
        <f>IFERROR(__xludf.DUMMYFUNCTION("if(T2342="""","""",if($S2342,""Not aligned w/ a specific learning goal."",T2342&amp;"": ""&amp;vlookup(to_text(T2342),'1.Learning-Goals'!$A$3:$B$100,2,FALSE)))"),"")</f>
        <v/>
      </c>
      <c r="Y2342" s="46" t="str">
        <f>IFERROR(__xludf.DUMMYFUNCTION("if(U2342="""","""",if($S2342,""Not aligned w/ a specific learning goal."",U2342&amp;"": ""&amp;vlookup(to_text(U2342),'1.Learning-Goals'!$A$3:$B$100,2,FALSE)))"),"")</f>
        <v/>
      </c>
      <c r="Z2342" s="46" t="str">
        <f>IFERROR(__xludf.DUMMYFUNCTION("if(V2342="""","""",if($S2342,""Not aligned w/ a specific learning goal."",V2342&amp;"": ""&amp;vlookup(to_text(V2342),'1.Learning-Goals'!$A$3:$B$100,2,FALSE)))"),"")</f>
        <v/>
      </c>
      <c r="AA2342" s="46" t="str">
        <f>IFERROR(__xludf.DUMMYFUNCTION("if(W2342="""","""",if($S2342,""Not aligned w/ a specific learning goal."",W2342&amp;"": ""&amp;vlookup(to_text(W2342),'1.Learning-Goals'!$A$3:$B$100,2,FALSE)))"),"")</f>
        <v/>
      </c>
      <c r="AB2342" s="48"/>
      <c r="AC2342" s="48"/>
      <c r="AD2342" s="48"/>
      <c r="AE2342" s="48"/>
      <c r="AF2342" s="48"/>
      <c r="AG2342" s="48"/>
      <c r="AH2342" s="48"/>
      <c r="AI2342" s="48"/>
    </row>
    <row r="2343" ht="15.75" customHeight="1">
      <c r="A2343" s="41"/>
      <c r="B2343" s="42" t="str">
        <f t="shared" si="1"/>
        <v/>
      </c>
      <c r="C2343" s="52"/>
      <c r="D2343" s="53"/>
      <c r="E2343" s="53"/>
      <c r="F2343" s="52"/>
      <c r="G2343" s="53"/>
      <c r="H2343" s="54"/>
      <c r="I2343" s="53"/>
      <c r="J2343" s="53"/>
      <c r="K2343" s="53"/>
      <c r="L2343" s="53"/>
      <c r="M2343" s="53"/>
      <c r="N2343" s="53"/>
      <c r="O2343" s="52"/>
      <c r="P2343" s="52"/>
      <c r="Q2343" s="52"/>
      <c r="R2343" s="46" t="str">
        <f>IFERROR(__xludf.DUMMYFUNCTION("if(isblank($A2343),"""",REGEXREPLACE($A2343,   "",?(\d),?"",  ""$1""&amp;""-""&amp;$H2343))"),"")</f>
        <v/>
      </c>
      <c r="S2343" s="47" t="b">
        <f t="shared" si="2"/>
        <v>0</v>
      </c>
      <c r="T2343" s="47" t="str">
        <f>IFERROR(__xludf.DUMMYFUNCTION("iferror(split(A2343,"","",TRUE,TRUE),"""")"),"")</f>
        <v/>
      </c>
      <c r="U2343" s="47"/>
      <c r="V2343" s="47"/>
      <c r="W2343" s="47"/>
      <c r="X2343" s="46" t="str">
        <f>IFERROR(__xludf.DUMMYFUNCTION("if(T2343="""","""",if($S2343,""Not aligned w/ a specific learning goal."",T2343&amp;"": ""&amp;vlookup(to_text(T2343),'1.Learning-Goals'!$A$3:$B$100,2,FALSE)))"),"")</f>
        <v/>
      </c>
      <c r="Y2343" s="46" t="str">
        <f>IFERROR(__xludf.DUMMYFUNCTION("if(U2343="""","""",if($S2343,""Not aligned w/ a specific learning goal."",U2343&amp;"": ""&amp;vlookup(to_text(U2343),'1.Learning-Goals'!$A$3:$B$100,2,FALSE)))"),"")</f>
        <v/>
      </c>
      <c r="Z2343" s="46" t="str">
        <f>IFERROR(__xludf.DUMMYFUNCTION("if(V2343="""","""",if($S2343,""Not aligned w/ a specific learning goal."",V2343&amp;"": ""&amp;vlookup(to_text(V2343),'1.Learning-Goals'!$A$3:$B$100,2,FALSE)))"),"")</f>
        <v/>
      </c>
      <c r="AA2343" s="46" t="str">
        <f>IFERROR(__xludf.DUMMYFUNCTION("if(W2343="""","""",if($S2343,""Not aligned w/ a specific learning goal."",W2343&amp;"": ""&amp;vlookup(to_text(W2343),'1.Learning-Goals'!$A$3:$B$100,2,FALSE)))"),"")</f>
        <v/>
      </c>
      <c r="AB2343" s="48"/>
      <c r="AC2343" s="48"/>
      <c r="AD2343" s="48"/>
      <c r="AE2343" s="48"/>
      <c r="AF2343" s="48"/>
      <c r="AG2343" s="48"/>
      <c r="AH2343" s="48"/>
      <c r="AI2343" s="48"/>
    </row>
    <row r="2344" ht="15.75" customHeight="1">
      <c r="A2344" s="41"/>
      <c r="B2344" s="42" t="str">
        <f t="shared" si="1"/>
        <v/>
      </c>
      <c r="C2344" s="52"/>
      <c r="D2344" s="53"/>
      <c r="E2344" s="53"/>
      <c r="F2344" s="52"/>
      <c r="G2344" s="53"/>
      <c r="H2344" s="54"/>
      <c r="I2344" s="53"/>
      <c r="J2344" s="53"/>
      <c r="K2344" s="53"/>
      <c r="L2344" s="53"/>
      <c r="M2344" s="53"/>
      <c r="N2344" s="53"/>
      <c r="O2344" s="52"/>
      <c r="P2344" s="52"/>
      <c r="Q2344" s="52"/>
      <c r="R2344" s="46" t="str">
        <f>IFERROR(__xludf.DUMMYFUNCTION("if(isblank($A2344),"""",REGEXREPLACE($A2344,   "",?(\d),?"",  ""$1""&amp;""-""&amp;$H2344))"),"")</f>
        <v/>
      </c>
      <c r="S2344" s="47" t="b">
        <f t="shared" si="2"/>
        <v>0</v>
      </c>
      <c r="T2344" s="47" t="str">
        <f>IFERROR(__xludf.DUMMYFUNCTION("iferror(split(A2344,"","",TRUE,TRUE),"""")"),"")</f>
        <v/>
      </c>
      <c r="U2344" s="47"/>
      <c r="V2344" s="47"/>
      <c r="W2344" s="47"/>
      <c r="X2344" s="46" t="str">
        <f>IFERROR(__xludf.DUMMYFUNCTION("if(T2344="""","""",if($S2344,""Not aligned w/ a specific learning goal."",T2344&amp;"": ""&amp;vlookup(to_text(T2344),'1.Learning-Goals'!$A$3:$B$100,2,FALSE)))"),"")</f>
        <v/>
      </c>
      <c r="Y2344" s="46" t="str">
        <f>IFERROR(__xludf.DUMMYFUNCTION("if(U2344="""","""",if($S2344,""Not aligned w/ a specific learning goal."",U2344&amp;"": ""&amp;vlookup(to_text(U2344),'1.Learning-Goals'!$A$3:$B$100,2,FALSE)))"),"")</f>
        <v/>
      </c>
      <c r="Z2344" s="46" t="str">
        <f>IFERROR(__xludf.DUMMYFUNCTION("if(V2344="""","""",if($S2344,""Not aligned w/ a specific learning goal."",V2344&amp;"": ""&amp;vlookup(to_text(V2344),'1.Learning-Goals'!$A$3:$B$100,2,FALSE)))"),"")</f>
        <v/>
      </c>
      <c r="AA2344" s="46" t="str">
        <f>IFERROR(__xludf.DUMMYFUNCTION("if(W2344="""","""",if($S2344,""Not aligned w/ a specific learning goal."",W2344&amp;"": ""&amp;vlookup(to_text(W2344),'1.Learning-Goals'!$A$3:$B$100,2,FALSE)))"),"")</f>
        <v/>
      </c>
      <c r="AB2344" s="48"/>
      <c r="AC2344" s="48"/>
      <c r="AD2344" s="48"/>
      <c r="AE2344" s="48"/>
      <c r="AF2344" s="48"/>
      <c r="AG2344" s="48"/>
      <c r="AH2344" s="48"/>
      <c r="AI2344" s="48"/>
    </row>
    <row r="2345" ht="15.75" customHeight="1">
      <c r="A2345" s="41"/>
      <c r="B2345" s="42" t="str">
        <f t="shared" si="1"/>
        <v/>
      </c>
      <c r="C2345" s="52"/>
      <c r="D2345" s="53"/>
      <c r="E2345" s="53"/>
      <c r="F2345" s="52"/>
      <c r="G2345" s="53"/>
      <c r="H2345" s="54"/>
      <c r="I2345" s="53"/>
      <c r="J2345" s="53"/>
      <c r="K2345" s="53"/>
      <c r="L2345" s="53"/>
      <c r="M2345" s="53"/>
      <c r="N2345" s="53"/>
      <c r="O2345" s="52"/>
      <c r="P2345" s="52"/>
      <c r="Q2345" s="52"/>
      <c r="R2345" s="46" t="str">
        <f>IFERROR(__xludf.DUMMYFUNCTION("if(isblank($A2345),"""",REGEXREPLACE($A2345,   "",?(\d),?"",  ""$1""&amp;""-""&amp;$H2345))"),"")</f>
        <v/>
      </c>
      <c r="S2345" s="47" t="b">
        <f t="shared" si="2"/>
        <v>0</v>
      </c>
      <c r="T2345" s="47" t="str">
        <f>IFERROR(__xludf.DUMMYFUNCTION("iferror(split(A2345,"","",TRUE,TRUE),"""")"),"")</f>
        <v/>
      </c>
      <c r="U2345" s="47"/>
      <c r="V2345" s="47"/>
      <c r="W2345" s="47"/>
      <c r="X2345" s="46" t="str">
        <f>IFERROR(__xludf.DUMMYFUNCTION("if(T2345="""","""",if($S2345,""Not aligned w/ a specific learning goal."",T2345&amp;"": ""&amp;vlookup(to_text(T2345),'1.Learning-Goals'!$A$3:$B$100,2,FALSE)))"),"")</f>
        <v/>
      </c>
      <c r="Y2345" s="46" t="str">
        <f>IFERROR(__xludf.DUMMYFUNCTION("if(U2345="""","""",if($S2345,""Not aligned w/ a specific learning goal."",U2345&amp;"": ""&amp;vlookup(to_text(U2345),'1.Learning-Goals'!$A$3:$B$100,2,FALSE)))"),"")</f>
        <v/>
      </c>
      <c r="Z2345" s="46" t="str">
        <f>IFERROR(__xludf.DUMMYFUNCTION("if(V2345="""","""",if($S2345,""Not aligned w/ a specific learning goal."",V2345&amp;"": ""&amp;vlookup(to_text(V2345),'1.Learning-Goals'!$A$3:$B$100,2,FALSE)))"),"")</f>
        <v/>
      </c>
      <c r="AA2345" s="46" t="str">
        <f>IFERROR(__xludf.DUMMYFUNCTION("if(W2345="""","""",if($S2345,""Not aligned w/ a specific learning goal."",W2345&amp;"": ""&amp;vlookup(to_text(W2345),'1.Learning-Goals'!$A$3:$B$100,2,FALSE)))"),"")</f>
        <v/>
      </c>
      <c r="AB2345" s="48"/>
      <c r="AC2345" s="48"/>
      <c r="AD2345" s="48"/>
      <c r="AE2345" s="48"/>
      <c r="AF2345" s="48"/>
      <c r="AG2345" s="48"/>
      <c r="AH2345" s="48"/>
      <c r="AI2345" s="48"/>
    </row>
    <row r="2346" ht="15.75" customHeight="1">
      <c r="A2346" s="41"/>
      <c r="B2346" s="42" t="str">
        <f t="shared" si="1"/>
        <v/>
      </c>
      <c r="C2346" s="52"/>
      <c r="D2346" s="53"/>
      <c r="E2346" s="53"/>
      <c r="F2346" s="52"/>
      <c r="G2346" s="53"/>
      <c r="H2346" s="54"/>
      <c r="I2346" s="53"/>
      <c r="J2346" s="53"/>
      <c r="K2346" s="53"/>
      <c r="L2346" s="53"/>
      <c r="M2346" s="53"/>
      <c r="N2346" s="53"/>
      <c r="O2346" s="52"/>
      <c r="P2346" s="52"/>
      <c r="Q2346" s="52"/>
      <c r="R2346" s="46" t="str">
        <f>IFERROR(__xludf.DUMMYFUNCTION("if(isblank($A2346),"""",REGEXREPLACE($A2346,   "",?(\d),?"",  ""$1""&amp;""-""&amp;$H2346))"),"")</f>
        <v/>
      </c>
      <c r="S2346" s="47" t="b">
        <f t="shared" si="2"/>
        <v>0</v>
      </c>
      <c r="T2346" s="47" t="str">
        <f>IFERROR(__xludf.DUMMYFUNCTION("iferror(split(A2346,"","",TRUE,TRUE),"""")"),"")</f>
        <v/>
      </c>
      <c r="U2346" s="47"/>
      <c r="V2346" s="47"/>
      <c r="W2346" s="47"/>
      <c r="X2346" s="46" t="str">
        <f>IFERROR(__xludf.DUMMYFUNCTION("if(T2346="""","""",if($S2346,""Not aligned w/ a specific learning goal."",T2346&amp;"": ""&amp;vlookup(to_text(T2346),'1.Learning-Goals'!$A$3:$B$100,2,FALSE)))"),"")</f>
        <v/>
      </c>
      <c r="Y2346" s="46" t="str">
        <f>IFERROR(__xludf.DUMMYFUNCTION("if(U2346="""","""",if($S2346,""Not aligned w/ a specific learning goal."",U2346&amp;"": ""&amp;vlookup(to_text(U2346),'1.Learning-Goals'!$A$3:$B$100,2,FALSE)))"),"")</f>
        <v/>
      </c>
      <c r="Z2346" s="46" t="str">
        <f>IFERROR(__xludf.DUMMYFUNCTION("if(V2346="""","""",if($S2346,""Not aligned w/ a specific learning goal."",V2346&amp;"": ""&amp;vlookup(to_text(V2346),'1.Learning-Goals'!$A$3:$B$100,2,FALSE)))"),"")</f>
        <v/>
      </c>
      <c r="AA2346" s="46" t="str">
        <f>IFERROR(__xludf.DUMMYFUNCTION("if(W2346="""","""",if($S2346,""Not aligned w/ a specific learning goal."",W2346&amp;"": ""&amp;vlookup(to_text(W2346),'1.Learning-Goals'!$A$3:$B$100,2,FALSE)))"),"")</f>
        <v/>
      </c>
      <c r="AB2346" s="48"/>
      <c r="AC2346" s="48"/>
      <c r="AD2346" s="48"/>
      <c r="AE2346" s="48"/>
      <c r="AF2346" s="48"/>
      <c r="AG2346" s="48"/>
      <c r="AH2346" s="48"/>
      <c r="AI2346" s="48"/>
    </row>
    <row r="2347" ht="15.75" customHeight="1">
      <c r="A2347" s="41"/>
      <c r="B2347" s="42" t="str">
        <f t="shared" si="1"/>
        <v/>
      </c>
      <c r="C2347" s="52"/>
      <c r="D2347" s="53"/>
      <c r="E2347" s="53"/>
      <c r="F2347" s="52"/>
      <c r="G2347" s="53"/>
      <c r="H2347" s="54"/>
      <c r="I2347" s="53"/>
      <c r="J2347" s="53"/>
      <c r="K2347" s="53"/>
      <c r="L2347" s="53"/>
      <c r="M2347" s="53"/>
      <c r="N2347" s="53"/>
      <c r="O2347" s="52"/>
      <c r="P2347" s="52"/>
      <c r="Q2347" s="52"/>
      <c r="R2347" s="46" t="str">
        <f>IFERROR(__xludf.DUMMYFUNCTION("if(isblank($A2347),"""",REGEXREPLACE($A2347,   "",?(\d),?"",  ""$1""&amp;""-""&amp;$H2347))"),"")</f>
        <v/>
      </c>
      <c r="S2347" s="47" t="b">
        <f t="shared" si="2"/>
        <v>0</v>
      </c>
      <c r="T2347" s="47" t="str">
        <f>IFERROR(__xludf.DUMMYFUNCTION("iferror(split(A2347,"","",TRUE,TRUE),"""")"),"")</f>
        <v/>
      </c>
      <c r="U2347" s="47"/>
      <c r="V2347" s="47"/>
      <c r="W2347" s="47"/>
      <c r="X2347" s="46" t="str">
        <f>IFERROR(__xludf.DUMMYFUNCTION("if(T2347="""","""",if($S2347,""Not aligned w/ a specific learning goal."",T2347&amp;"": ""&amp;vlookup(to_text(T2347),'1.Learning-Goals'!$A$3:$B$100,2,FALSE)))"),"")</f>
        <v/>
      </c>
      <c r="Y2347" s="46" t="str">
        <f>IFERROR(__xludf.DUMMYFUNCTION("if(U2347="""","""",if($S2347,""Not aligned w/ a specific learning goal."",U2347&amp;"": ""&amp;vlookup(to_text(U2347),'1.Learning-Goals'!$A$3:$B$100,2,FALSE)))"),"")</f>
        <v/>
      </c>
      <c r="Z2347" s="46" t="str">
        <f>IFERROR(__xludf.DUMMYFUNCTION("if(V2347="""","""",if($S2347,""Not aligned w/ a specific learning goal."",V2347&amp;"": ""&amp;vlookup(to_text(V2347),'1.Learning-Goals'!$A$3:$B$100,2,FALSE)))"),"")</f>
        <v/>
      </c>
      <c r="AA2347" s="46" t="str">
        <f>IFERROR(__xludf.DUMMYFUNCTION("if(W2347="""","""",if($S2347,""Not aligned w/ a specific learning goal."",W2347&amp;"": ""&amp;vlookup(to_text(W2347),'1.Learning-Goals'!$A$3:$B$100,2,FALSE)))"),"")</f>
        <v/>
      </c>
      <c r="AB2347" s="48"/>
      <c r="AC2347" s="48"/>
      <c r="AD2347" s="48"/>
      <c r="AE2347" s="48"/>
      <c r="AF2347" s="48"/>
      <c r="AG2347" s="48"/>
      <c r="AH2347" s="48"/>
      <c r="AI2347" s="48"/>
    </row>
    <row r="2348" ht="15.75" customHeight="1">
      <c r="A2348" s="41"/>
      <c r="B2348" s="42" t="str">
        <f t="shared" si="1"/>
        <v/>
      </c>
      <c r="C2348" s="52"/>
      <c r="D2348" s="53"/>
      <c r="E2348" s="53"/>
      <c r="F2348" s="52"/>
      <c r="G2348" s="53"/>
      <c r="H2348" s="54"/>
      <c r="I2348" s="53"/>
      <c r="J2348" s="53"/>
      <c r="K2348" s="53"/>
      <c r="L2348" s="53"/>
      <c r="M2348" s="53"/>
      <c r="N2348" s="53"/>
      <c r="O2348" s="52"/>
      <c r="P2348" s="52"/>
      <c r="Q2348" s="52"/>
      <c r="R2348" s="46" t="str">
        <f>IFERROR(__xludf.DUMMYFUNCTION("if(isblank($A2348),"""",REGEXREPLACE($A2348,   "",?(\d),?"",  ""$1""&amp;""-""&amp;$H2348))"),"")</f>
        <v/>
      </c>
      <c r="S2348" s="47" t="b">
        <f t="shared" si="2"/>
        <v>0</v>
      </c>
      <c r="T2348" s="47" t="str">
        <f>IFERROR(__xludf.DUMMYFUNCTION("iferror(split(A2348,"","",TRUE,TRUE),"""")"),"")</f>
        <v/>
      </c>
      <c r="U2348" s="47"/>
      <c r="V2348" s="47"/>
      <c r="W2348" s="47"/>
      <c r="X2348" s="46" t="str">
        <f>IFERROR(__xludf.DUMMYFUNCTION("if(T2348="""","""",if($S2348,""Not aligned w/ a specific learning goal."",T2348&amp;"": ""&amp;vlookup(to_text(T2348),'1.Learning-Goals'!$A$3:$B$100,2,FALSE)))"),"")</f>
        <v/>
      </c>
      <c r="Y2348" s="46" t="str">
        <f>IFERROR(__xludf.DUMMYFUNCTION("if(U2348="""","""",if($S2348,""Not aligned w/ a specific learning goal."",U2348&amp;"": ""&amp;vlookup(to_text(U2348),'1.Learning-Goals'!$A$3:$B$100,2,FALSE)))"),"")</f>
        <v/>
      </c>
      <c r="Z2348" s="46" t="str">
        <f>IFERROR(__xludf.DUMMYFUNCTION("if(V2348="""","""",if($S2348,""Not aligned w/ a specific learning goal."",V2348&amp;"": ""&amp;vlookup(to_text(V2348),'1.Learning-Goals'!$A$3:$B$100,2,FALSE)))"),"")</f>
        <v/>
      </c>
      <c r="AA2348" s="46" t="str">
        <f>IFERROR(__xludf.DUMMYFUNCTION("if(W2348="""","""",if($S2348,""Not aligned w/ a specific learning goal."",W2348&amp;"": ""&amp;vlookup(to_text(W2348),'1.Learning-Goals'!$A$3:$B$100,2,FALSE)))"),"")</f>
        <v/>
      </c>
      <c r="AB2348" s="48"/>
      <c r="AC2348" s="48"/>
      <c r="AD2348" s="48"/>
      <c r="AE2348" s="48"/>
      <c r="AF2348" s="48"/>
      <c r="AG2348" s="48"/>
      <c r="AH2348" s="48"/>
      <c r="AI2348" s="48"/>
    </row>
    <row r="2349" ht="15.75" customHeight="1">
      <c r="A2349" s="41"/>
      <c r="B2349" s="42" t="str">
        <f t="shared" si="1"/>
        <v/>
      </c>
      <c r="C2349" s="52"/>
      <c r="D2349" s="53"/>
      <c r="E2349" s="53"/>
      <c r="F2349" s="52"/>
      <c r="G2349" s="53"/>
      <c r="H2349" s="54"/>
      <c r="I2349" s="53"/>
      <c r="J2349" s="53"/>
      <c r="K2349" s="53"/>
      <c r="L2349" s="53"/>
      <c r="M2349" s="53"/>
      <c r="N2349" s="53"/>
      <c r="O2349" s="52"/>
      <c r="P2349" s="52"/>
      <c r="Q2349" s="52"/>
      <c r="R2349" s="46" t="str">
        <f>IFERROR(__xludf.DUMMYFUNCTION("if(isblank($A2349),"""",REGEXREPLACE($A2349,   "",?(\d),?"",  ""$1""&amp;""-""&amp;$H2349))"),"")</f>
        <v/>
      </c>
      <c r="S2349" s="47" t="b">
        <f t="shared" si="2"/>
        <v>0</v>
      </c>
      <c r="T2349" s="47" t="str">
        <f>IFERROR(__xludf.DUMMYFUNCTION("iferror(split(A2349,"","",TRUE,TRUE),"""")"),"")</f>
        <v/>
      </c>
      <c r="U2349" s="47"/>
      <c r="V2349" s="47"/>
      <c r="W2349" s="47"/>
      <c r="X2349" s="46" t="str">
        <f>IFERROR(__xludf.DUMMYFUNCTION("if(T2349="""","""",if($S2349,""Not aligned w/ a specific learning goal."",T2349&amp;"": ""&amp;vlookup(to_text(T2349),'1.Learning-Goals'!$A$3:$B$100,2,FALSE)))"),"")</f>
        <v/>
      </c>
      <c r="Y2349" s="46" t="str">
        <f>IFERROR(__xludf.DUMMYFUNCTION("if(U2349="""","""",if($S2349,""Not aligned w/ a specific learning goal."",U2349&amp;"": ""&amp;vlookup(to_text(U2349),'1.Learning-Goals'!$A$3:$B$100,2,FALSE)))"),"")</f>
        <v/>
      </c>
      <c r="Z2349" s="46" t="str">
        <f>IFERROR(__xludf.DUMMYFUNCTION("if(V2349="""","""",if($S2349,""Not aligned w/ a specific learning goal."",V2349&amp;"": ""&amp;vlookup(to_text(V2349),'1.Learning-Goals'!$A$3:$B$100,2,FALSE)))"),"")</f>
        <v/>
      </c>
      <c r="AA2349" s="46" t="str">
        <f>IFERROR(__xludf.DUMMYFUNCTION("if(W2349="""","""",if($S2349,""Not aligned w/ a specific learning goal."",W2349&amp;"": ""&amp;vlookup(to_text(W2349),'1.Learning-Goals'!$A$3:$B$100,2,FALSE)))"),"")</f>
        <v/>
      </c>
      <c r="AB2349" s="48"/>
      <c r="AC2349" s="48"/>
      <c r="AD2349" s="48"/>
      <c r="AE2349" s="48"/>
      <c r="AF2349" s="48"/>
      <c r="AG2349" s="48"/>
      <c r="AH2349" s="48"/>
      <c r="AI2349" s="48"/>
    </row>
    <row r="2350" ht="15.75" customHeight="1">
      <c r="A2350" s="41"/>
      <c r="B2350" s="42" t="str">
        <f t="shared" si="1"/>
        <v/>
      </c>
      <c r="C2350" s="52"/>
      <c r="D2350" s="53"/>
      <c r="E2350" s="53"/>
      <c r="F2350" s="52"/>
      <c r="G2350" s="53"/>
      <c r="H2350" s="54"/>
      <c r="I2350" s="53"/>
      <c r="J2350" s="53"/>
      <c r="K2350" s="53"/>
      <c r="L2350" s="53"/>
      <c r="M2350" s="53"/>
      <c r="N2350" s="53"/>
      <c r="O2350" s="52"/>
      <c r="P2350" s="52"/>
      <c r="Q2350" s="52"/>
      <c r="R2350" s="46" t="str">
        <f>IFERROR(__xludf.DUMMYFUNCTION("if(isblank($A2350),"""",REGEXREPLACE($A2350,   "",?(\d),?"",  ""$1""&amp;""-""&amp;$H2350))"),"")</f>
        <v/>
      </c>
      <c r="S2350" s="47" t="b">
        <f t="shared" si="2"/>
        <v>0</v>
      </c>
      <c r="T2350" s="47" t="str">
        <f>IFERROR(__xludf.DUMMYFUNCTION("iferror(split(A2350,"","",TRUE,TRUE),"""")"),"")</f>
        <v/>
      </c>
      <c r="U2350" s="47"/>
      <c r="V2350" s="47"/>
      <c r="W2350" s="47"/>
      <c r="X2350" s="46" t="str">
        <f>IFERROR(__xludf.DUMMYFUNCTION("if(T2350="""","""",if($S2350,""Not aligned w/ a specific learning goal."",T2350&amp;"": ""&amp;vlookup(to_text(T2350),'1.Learning-Goals'!$A$3:$B$100,2,FALSE)))"),"")</f>
        <v/>
      </c>
      <c r="Y2350" s="46" t="str">
        <f>IFERROR(__xludf.DUMMYFUNCTION("if(U2350="""","""",if($S2350,""Not aligned w/ a specific learning goal."",U2350&amp;"": ""&amp;vlookup(to_text(U2350),'1.Learning-Goals'!$A$3:$B$100,2,FALSE)))"),"")</f>
        <v/>
      </c>
      <c r="Z2350" s="46" t="str">
        <f>IFERROR(__xludf.DUMMYFUNCTION("if(V2350="""","""",if($S2350,""Not aligned w/ a specific learning goal."",V2350&amp;"": ""&amp;vlookup(to_text(V2350),'1.Learning-Goals'!$A$3:$B$100,2,FALSE)))"),"")</f>
        <v/>
      </c>
      <c r="AA2350" s="46" t="str">
        <f>IFERROR(__xludf.DUMMYFUNCTION("if(W2350="""","""",if($S2350,""Not aligned w/ a specific learning goal."",W2350&amp;"": ""&amp;vlookup(to_text(W2350),'1.Learning-Goals'!$A$3:$B$100,2,FALSE)))"),"")</f>
        <v/>
      </c>
      <c r="AB2350" s="48"/>
      <c r="AC2350" s="48"/>
      <c r="AD2350" s="48"/>
      <c r="AE2350" s="48"/>
      <c r="AF2350" s="48"/>
      <c r="AG2350" s="48"/>
      <c r="AH2350" s="48"/>
      <c r="AI2350" s="48"/>
    </row>
    <row r="2351" ht="15.75" customHeight="1">
      <c r="A2351" s="41"/>
      <c r="B2351" s="42" t="str">
        <f t="shared" si="1"/>
        <v/>
      </c>
      <c r="C2351" s="52"/>
      <c r="D2351" s="53"/>
      <c r="E2351" s="53"/>
      <c r="F2351" s="52"/>
      <c r="G2351" s="53"/>
      <c r="H2351" s="54"/>
      <c r="I2351" s="53"/>
      <c r="J2351" s="53"/>
      <c r="K2351" s="53"/>
      <c r="L2351" s="53"/>
      <c r="M2351" s="53"/>
      <c r="N2351" s="53"/>
      <c r="O2351" s="52"/>
      <c r="P2351" s="52"/>
      <c r="Q2351" s="52"/>
      <c r="R2351" s="46" t="str">
        <f>IFERROR(__xludf.DUMMYFUNCTION("if(isblank($A2351),"""",REGEXREPLACE($A2351,   "",?(\d),?"",  ""$1""&amp;""-""&amp;$H2351))"),"")</f>
        <v/>
      </c>
      <c r="S2351" s="47" t="b">
        <f t="shared" si="2"/>
        <v>0</v>
      </c>
      <c r="T2351" s="47" t="str">
        <f>IFERROR(__xludf.DUMMYFUNCTION("iferror(split(A2351,"","",TRUE,TRUE),"""")"),"")</f>
        <v/>
      </c>
      <c r="U2351" s="47"/>
      <c r="V2351" s="47"/>
      <c r="W2351" s="47"/>
      <c r="X2351" s="46" t="str">
        <f>IFERROR(__xludf.DUMMYFUNCTION("if(T2351="""","""",if($S2351,""Not aligned w/ a specific learning goal."",T2351&amp;"": ""&amp;vlookup(to_text(T2351),'1.Learning-Goals'!$A$3:$B$100,2,FALSE)))"),"")</f>
        <v/>
      </c>
      <c r="Y2351" s="46" t="str">
        <f>IFERROR(__xludf.DUMMYFUNCTION("if(U2351="""","""",if($S2351,""Not aligned w/ a specific learning goal."",U2351&amp;"": ""&amp;vlookup(to_text(U2351),'1.Learning-Goals'!$A$3:$B$100,2,FALSE)))"),"")</f>
        <v/>
      </c>
      <c r="Z2351" s="46" t="str">
        <f>IFERROR(__xludf.DUMMYFUNCTION("if(V2351="""","""",if($S2351,""Not aligned w/ a specific learning goal."",V2351&amp;"": ""&amp;vlookup(to_text(V2351),'1.Learning-Goals'!$A$3:$B$100,2,FALSE)))"),"")</f>
        <v/>
      </c>
      <c r="AA2351" s="46" t="str">
        <f>IFERROR(__xludf.DUMMYFUNCTION("if(W2351="""","""",if($S2351,""Not aligned w/ a specific learning goal."",W2351&amp;"": ""&amp;vlookup(to_text(W2351),'1.Learning-Goals'!$A$3:$B$100,2,FALSE)))"),"")</f>
        <v/>
      </c>
      <c r="AB2351" s="48"/>
      <c r="AC2351" s="48"/>
      <c r="AD2351" s="48"/>
      <c r="AE2351" s="48"/>
      <c r="AF2351" s="48"/>
      <c r="AG2351" s="48"/>
      <c r="AH2351" s="48"/>
      <c r="AI2351" s="48"/>
    </row>
    <row r="2352" ht="15.75" customHeight="1">
      <c r="A2352" s="41"/>
      <c r="B2352" s="42" t="str">
        <f t="shared" si="1"/>
        <v/>
      </c>
      <c r="C2352" s="52"/>
      <c r="D2352" s="53"/>
      <c r="E2352" s="53"/>
      <c r="F2352" s="52"/>
      <c r="G2352" s="53"/>
      <c r="H2352" s="54"/>
      <c r="I2352" s="53"/>
      <c r="J2352" s="53"/>
      <c r="K2352" s="53"/>
      <c r="L2352" s="53"/>
      <c r="M2352" s="53"/>
      <c r="N2352" s="53"/>
      <c r="O2352" s="52"/>
      <c r="P2352" s="52"/>
      <c r="Q2352" s="52"/>
      <c r="R2352" s="46" t="str">
        <f>IFERROR(__xludf.DUMMYFUNCTION("if(isblank($A2352),"""",REGEXREPLACE($A2352,   "",?(\d),?"",  ""$1""&amp;""-""&amp;$H2352))"),"")</f>
        <v/>
      </c>
      <c r="S2352" s="47" t="b">
        <f t="shared" si="2"/>
        <v>0</v>
      </c>
      <c r="T2352" s="47" t="str">
        <f>IFERROR(__xludf.DUMMYFUNCTION("iferror(split(A2352,"","",TRUE,TRUE),"""")"),"")</f>
        <v/>
      </c>
      <c r="U2352" s="47"/>
      <c r="V2352" s="47"/>
      <c r="W2352" s="47"/>
      <c r="X2352" s="46" t="str">
        <f>IFERROR(__xludf.DUMMYFUNCTION("if(T2352="""","""",if($S2352,""Not aligned w/ a specific learning goal."",T2352&amp;"": ""&amp;vlookup(to_text(T2352),'1.Learning-Goals'!$A$3:$B$100,2,FALSE)))"),"")</f>
        <v/>
      </c>
      <c r="Y2352" s="46" t="str">
        <f>IFERROR(__xludf.DUMMYFUNCTION("if(U2352="""","""",if($S2352,""Not aligned w/ a specific learning goal."",U2352&amp;"": ""&amp;vlookup(to_text(U2352),'1.Learning-Goals'!$A$3:$B$100,2,FALSE)))"),"")</f>
        <v/>
      </c>
      <c r="Z2352" s="46" t="str">
        <f>IFERROR(__xludf.DUMMYFUNCTION("if(V2352="""","""",if($S2352,""Not aligned w/ a specific learning goal."",V2352&amp;"": ""&amp;vlookup(to_text(V2352),'1.Learning-Goals'!$A$3:$B$100,2,FALSE)))"),"")</f>
        <v/>
      </c>
      <c r="AA2352" s="46" t="str">
        <f>IFERROR(__xludf.DUMMYFUNCTION("if(W2352="""","""",if($S2352,""Not aligned w/ a specific learning goal."",W2352&amp;"": ""&amp;vlookup(to_text(W2352),'1.Learning-Goals'!$A$3:$B$100,2,FALSE)))"),"")</f>
        <v/>
      </c>
      <c r="AB2352" s="48"/>
      <c r="AC2352" s="48"/>
      <c r="AD2352" s="48"/>
      <c r="AE2352" s="48"/>
      <c r="AF2352" s="48"/>
      <c r="AG2352" s="48"/>
      <c r="AH2352" s="48"/>
      <c r="AI2352" s="48"/>
    </row>
    <row r="2353" ht="15.75" customHeight="1">
      <c r="A2353" s="41"/>
      <c r="B2353" s="42" t="str">
        <f t="shared" si="1"/>
        <v/>
      </c>
      <c r="C2353" s="52"/>
      <c r="D2353" s="53"/>
      <c r="E2353" s="53"/>
      <c r="F2353" s="52"/>
      <c r="G2353" s="53"/>
      <c r="H2353" s="54"/>
      <c r="I2353" s="53"/>
      <c r="J2353" s="53"/>
      <c r="K2353" s="53"/>
      <c r="L2353" s="53"/>
      <c r="M2353" s="53"/>
      <c r="N2353" s="53"/>
      <c r="O2353" s="52"/>
      <c r="P2353" s="52"/>
      <c r="Q2353" s="52"/>
      <c r="R2353" s="46" t="str">
        <f>IFERROR(__xludf.DUMMYFUNCTION("if(isblank($A2353),"""",REGEXREPLACE($A2353,   "",?(\d),?"",  ""$1""&amp;""-""&amp;$H2353))"),"")</f>
        <v/>
      </c>
      <c r="S2353" s="47" t="b">
        <f t="shared" si="2"/>
        <v>0</v>
      </c>
      <c r="T2353" s="47" t="str">
        <f>IFERROR(__xludf.DUMMYFUNCTION("iferror(split(A2353,"","",TRUE,TRUE),"""")"),"")</f>
        <v/>
      </c>
      <c r="U2353" s="47"/>
      <c r="V2353" s="47"/>
      <c r="W2353" s="47"/>
      <c r="X2353" s="46" t="str">
        <f>IFERROR(__xludf.DUMMYFUNCTION("if(T2353="""","""",if($S2353,""Not aligned w/ a specific learning goal."",T2353&amp;"": ""&amp;vlookup(to_text(T2353),'1.Learning-Goals'!$A$3:$B$100,2,FALSE)))"),"")</f>
        <v/>
      </c>
      <c r="Y2353" s="46" t="str">
        <f>IFERROR(__xludf.DUMMYFUNCTION("if(U2353="""","""",if($S2353,""Not aligned w/ a specific learning goal."",U2353&amp;"": ""&amp;vlookup(to_text(U2353),'1.Learning-Goals'!$A$3:$B$100,2,FALSE)))"),"")</f>
        <v/>
      </c>
      <c r="Z2353" s="46" t="str">
        <f>IFERROR(__xludf.DUMMYFUNCTION("if(V2353="""","""",if($S2353,""Not aligned w/ a specific learning goal."",V2353&amp;"": ""&amp;vlookup(to_text(V2353),'1.Learning-Goals'!$A$3:$B$100,2,FALSE)))"),"")</f>
        <v/>
      </c>
      <c r="AA2353" s="46" t="str">
        <f>IFERROR(__xludf.DUMMYFUNCTION("if(W2353="""","""",if($S2353,""Not aligned w/ a specific learning goal."",W2353&amp;"": ""&amp;vlookup(to_text(W2353),'1.Learning-Goals'!$A$3:$B$100,2,FALSE)))"),"")</f>
        <v/>
      </c>
      <c r="AB2353" s="48"/>
      <c r="AC2353" s="48"/>
      <c r="AD2353" s="48"/>
      <c r="AE2353" s="48"/>
      <c r="AF2353" s="48"/>
      <c r="AG2353" s="48"/>
      <c r="AH2353" s="48"/>
      <c r="AI2353" s="48"/>
    </row>
    <row r="2354" ht="15.75" customHeight="1">
      <c r="A2354" s="41"/>
      <c r="B2354" s="42" t="str">
        <f t="shared" si="1"/>
        <v/>
      </c>
      <c r="C2354" s="52"/>
      <c r="D2354" s="53"/>
      <c r="E2354" s="53"/>
      <c r="F2354" s="52"/>
      <c r="G2354" s="53"/>
      <c r="H2354" s="54"/>
      <c r="I2354" s="53"/>
      <c r="J2354" s="53"/>
      <c r="K2354" s="53"/>
      <c r="L2354" s="53"/>
      <c r="M2354" s="53"/>
      <c r="N2354" s="53"/>
      <c r="O2354" s="52"/>
      <c r="P2354" s="52"/>
      <c r="Q2354" s="52"/>
      <c r="R2354" s="46" t="str">
        <f>IFERROR(__xludf.DUMMYFUNCTION("if(isblank($A2354),"""",REGEXREPLACE($A2354,   "",?(\d),?"",  ""$1""&amp;""-""&amp;$H2354))"),"")</f>
        <v/>
      </c>
      <c r="S2354" s="47" t="b">
        <f t="shared" si="2"/>
        <v>0</v>
      </c>
      <c r="T2354" s="47" t="str">
        <f>IFERROR(__xludf.DUMMYFUNCTION("iferror(split(A2354,"","",TRUE,TRUE),"""")"),"")</f>
        <v/>
      </c>
      <c r="U2354" s="47"/>
      <c r="V2354" s="47"/>
      <c r="W2354" s="47"/>
      <c r="X2354" s="46" t="str">
        <f>IFERROR(__xludf.DUMMYFUNCTION("if(T2354="""","""",if($S2354,""Not aligned w/ a specific learning goal."",T2354&amp;"": ""&amp;vlookup(to_text(T2354),'1.Learning-Goals'!$A$3:$B$100,2,FALSE)))"),"")</f>
        <v/>
      </c>
      <c r="Y2354" s="46" t="str">
        <f>IFERROR(__xludf.DUMMYFUNCTION("if(U2354="""","""",if($S2354,""Not aligned w/ a specific learning goal."",U2354&amp;"": ""&amp;vlookup(to_text(U2354),'1.Learning-Goals'!$A$3:$B$100,2,FALSE)))"),"")</f>
        <v/>
      </c>
      <c r="Z2354" s="46" t="str">
        <f>IFERROR(__xludf.DUMMYFUNCTION("if(V2354="""","""",if($S2354,""Not aligned w/ a specific learning goal."",V2354&amp;"": ""&amp;vlookup(to_text(V2354),'1.Learning-Goals'!$A$3:$B$100,2,FALSE)))"),"")</f>
        <v/>
      </c>
      <c r="AA2354" s="46" t="str">
        <f>IFERROR(__xludf.DUMMYFUNCTION("if(W2354="""","""",if($S2354,""Not aligned w/ a specific learning goal."",W2354&amp;"": ""&amp;vlookup(to_text(W2354),'1.Learning-Goals'!$A$3:$B$100,2,FALSE)))"),"")</f>
        <v/>
      </c>
      <c r="AB2354" s="48"/>
      <c r="AC2354" s="48"/>
      <c r="AD2354" s="48"/>
      <c r="AE2354" s="48"/>
      <c r="AF2354" s="48"/>
      <c r="AG2354" s="48"/>
      <c r="AH2354" s="48"/>
      <c r="AI2354" s="48"/>
    </row>
    <row r="2355" ht="15.75" customHeight="1">
      <c r="A2355" s="41"/>
      <c r="B2355" s="42" t="str">
        <f t="shared" si="1"/>
        <v/>
      </c>
      <c r="C2355" s="52"/>
      <c r="D2355" s="53"/>
      <c r="E2355" s="53"/>
      <c r="F2355" s="52"/>
      <c r="G2355" s="53"/>
      <c r="H2355" s="54"/>
      <c r="I2355" s="53"/>
      <c r="J2355" s="53"/>
      <c r="K2355" s="53"/>
      <c r="L2355" s="53"/>
      <c r="M2355" s="53"/>
      <c r="N2355" s="53"/>
      <c r="O2355" s="52"/>
      <c r="P2355" s="52"/>
      <c r="Q2355" s="52"/>
      <c r="R2355" s="46" t="str">
        <f>IFERROR(__xludf.DUMMYFUNCTION("if(isblank($A2355),"""",REGEXREPLACE($A2355,   "",?(\d),?"",  ""$1""&amp;""-""&amp;$H2355))"),"")</f>
        <v/>
      </c>
      <c r="S2355" s="47" t="b">
        <f t="shared" si="2"/>
        <v>0</v>
      </c>
      <c r="T2355" s="47" t="str">
        <f>IFERROR(__xludf.DUMMYFUNCTION("iferror(split(A2355,"","",TRUE,TRUE),"""")"),"")</f>
        <v/>
      </c>
      <c r="U2355" s="47"/>
      <c r="V2355" s="47"/>
      <c r="W2355" s="47"/>
      <c r="X2355" s="46" t="str">
        <f>IFERROR(__xludf.DUMMYFUNCTION("if(T2355="""","""",if($S2355,""Not aligned w/ a specific learning goal."",T2355&amp;"": ""&amp;vlookup(to_text(T2355),'1.Learning-Goals'!$A$3:$B$100,2,FALSE)))"),"")</f>
        <v/>
      </c>
      <c r="Y2355" s="46" t="str">
        <f>IFERROR(__xludf.DUMMYFUNCTION("if(U2355="""","""",if($S2355,""Not aligned w/ a specific learning goal."",U2355&amp;"": ""&amp;vlookup(to_text(U2355),'1.Learning-Goals'!$A$3:$B$100,2,FALSE)))"),"")</f>
        <v/>
      </c>
      <c r="Z2355" s="46" t="str">
        <f>IFERROR(__xludf.DUMMYFUNCTION("if(V2355="""","""",if($S2355,""Not aligned w/ a specific learning goal."",V2355&amp;"": ""&amp;vlookup(to_text(V2355),'1.Learning-Goals'!$A$3:$B$100,2,FALSE)))"),"")</f>
        <v/>
      </c>
      <c r="AA2355" s="46" t="str">
        <f>IFERROR(__xludf.DUMMYFUNCTION("if(W2355="""","""",if($S2355,""Not aligned w/ a specific learning goal."",W2355&amp;"": ""&amp;vlookup(to_text(W2355),'1.Learning-Goals'!$A$3:$B$100,2,FALSE)))"),"")</f>
        <v/>
      </c>
      <c r="AB2355" s="48"/>
      <c r="AC2355" s="48"/>
      <c r="AD2355" s="48"/>
      <c r="AE2355" s="48"/>
      <c r="AF2355" s="48"/>
      <c r="AG2355" s="48"/>
      <c r="AH2355" s="48"/>
      <c r="AI2355" s="48"/>
    </row>
    <row r="2356" ht="15.75" customHeight="1">
      <c r="A2356" s="41"/>
      <c r="B2356" s="42" t="str">
        <f t="shared" si="1"/>
        <v/>
      </c>
      <c r="C2356" s="52"/>
      <c r="D2356" s="53"/>
      <c r="E2356" s="53"/>
      <c r="F2356" s="52"/>
      <c r="G2356" s="53"/>
      <c r="H2356" s="54"/>
      <c r="I2356" s="53"/>
      <c r="J2356" s="53"/>
      <c r="K2356" s="53"/>
      <c r="L2356" s="53"/>
      <c r="M2356" s="53"/>
      <c r="N2356" s="53"/>
      <c r="O2356" s="52"/>
      <c r="P2356" s="52"/>
      <c r="Q2356" s="52"/>
      <c r="R2356" s="46" t="str">
        <f>IFERROR(__xludf.DUMMYFUNCTION("if(isblank($A2356),"""",REGEXREPLACE($A2356,   "",?(\d),?"",  ""$1""&amp;""-""&amp;$H2356))"),"")</f>
        <v/>
      </c>
      <c r="S2356" s="47" t="b">
        <f t="shared" si="2"/>
        <v>0</v>
      </c>
      <c r="T2356" s="47" t="str">
        <f>IFERROR(__xludf.DUMMYFUNCTION("iferror(split(A2356,"","",TRUE,TRUE),"""")"),"")</f>
        <v/>
      </c>
      <c r="U2356" s="47"/>
      <c r="V2356" s="47"/>
      <c r="W2356" s="47"/>
      <c r="X2356" s="46" t="str">
        <f>IFERROR(__xludf.DUMMYFUNCTION("if(T2356="""","""",if($S2356,""Not aligned w/ a specific learning goal."",T2356&amp;"": ""&amp;vlookup(to_text(T2356),'1.Learning-Goals'!$A$3:$B$100,2,FALSE)))"),"")</f>
        <v/>
      </c>
      <c r="Y2356" s="46" t="str">
        <f>IFERROR(__xludf.DUMMYFUNCTION("if(U2356="""","""",if($S2356,""Not aligned w/ a specific learning goal."",U2356&amp;"": ""&amp;vlookup(to_text(U2356),'1.Learning-Goals'!$A$3:$B$100,2,FALSE)))"),"")</f>
        <v/>
      </c>
      <c r="Z2356" s="46" t="str">
        <f>IFERROR(__xludf.DUMMYFUNCTION("if(V2356="""","""",if($S2356,""Not aligned w/ a specific learning goal."",V2356&amp;"": ""&amp;vlookup(to_text(V2356),'1.Learning-Goals'!$A$3:$B$100,2,FALSE)))"),"")</f>
        <v/>
      </c>
      <c r="AA2356" s="46" t="str">
        <f>IFERROR(__xludf.DUMMYFUNCTION("if(W2356="""","""",if($S2356,""Not aligned w/ a specific learning goal."",W2356&amp;"": ""&amp;vlookup(to_text(W2356),'1.Learning-Goals'!$A$3:$B$100,2,FALSE)))"),"")</f>
        <v/>
      </c>
      <c r="AB2356" s="48"/>
      <c r="AC2356" s="48"/>
      <c r="AD2356" s="48"/>
      <c r="AE2356" s="48"/>
      <c r="AF2356" s="48"/>
      <c r="AG2356" s="48"/>
      <c r="AH2356" s="48"/>
      <c r="AI2356" s="48"/>
    </row>
    <row r="2357" ht="15.75" customHeight="1">
      <c r="A2357" s="41"/>
      <c r="B2357" s="42" t="str">
        <f t="shared" si="1"/>
        <v/>
      </c>
      <c r="C2357" s="52"/>
      <c r="D2357" s="53"/>
      <c r="E2357" s="53"/>
      <c r="F2357" s="52"/>
      <c r="G2357" s="53"/>
      <c r="H2357" s="54"/>
      <c r="I2357" s="53"/>
      <c r="J2357" s="53"/>
      <c r="K2357" s="53"/>
      <c r="L2357" s="53"/>
      <c r="M2357" s="53"/>
      <c r="N2357" s="53"/>
      <c r="O2357" s="52"/>
      <c r="P2357" s="52"/>
      <c r="Q2357" s="52"/>
      <c r="R2357" s="46" t="str">
        <f>IFERROR(__xludf.DUMMYFUNCTION("if(isblank($A2357),"""",REGEXREPLACE($A2357,   "",?(\d),?"",  ""$1""&amp;""-""&amp;$H2357))"),"")</f>
        <v/>
      </c>
      <c r="S2357" s="47" t="b">
        <f t="shared" si="2"/>
        <v>0</v>
      </c>
      <c r="T2357" s="47" t="str">
        <f>IFERROR(__xludf.DUMMYFUNCTION("iferror(split(A2357,"","",TRUE,TRUE),"""")"),"")</f>
        <v/>
      </c>
      <c r="U2357" s="47"/>
      <c r="V2357" s="47"/>
      <c r="W2357" s="47"/>
      <c r="X2357" s="46" t="str">
        <f>IFERROR(__xludf.DUMMYFUNCTION("if(T2357="""","""",if($S2357,""Not aligned w/ a specific learning goal."",T2357&amp;"": ""&amp;vlookup(to_text(T2357),'1.Learning-Goals'!$A$3:$B$100,2,FALSE)))"),"")</f>
        <v/>
      </c>
      <c r="Y2357" s="46" t="str">
        <f>IFERROR(__xludf.DUMMYFUNCTION("if(U2357="""","""",if($S2357,""Not aligned w/ a specific learning goal."",U2357&amp;"": ""&amp;vlookup(to_text(U2357),'1.Learning-Goals'!$A$3:$B$100,2,FALSE)))"),"")</f>
        <v/>
      </c>
      <c r="Z2357" s="46" t="str">
        <f>IFERROR(__xludf.DUMMYFUNCTION("if(V2357="""","""",if($S2357,""Not aligned w/ a specific learning goal."",V2357&amp;"": ""&amp;vlookup(to_text(V2357),'1.Learning-Goals'!$A$3:$B$100,2,FALSE)))"),"")</f>
        <v/>
      </c>
      <c r="AA2357" s="46" t="str">
        <f>IFERROR(__xludf.DUMMYFUNCTION("if(W2357="""","""",if($S2357,""Not aligned w/ a specific learning goal."",W2357&amp;"": ""&amp;vlookup(to_text(W2357),'1.Learning-Goals'!$A$3:$B$100,2,FALSE)))"),"")</f>
        <v/>
      </c>
      <c r="AB2357" s="48"/>
      <c r="AC2357" s="48"/>
      <c r="AD2357" s="48"/>
      <c r="AE2357" s="48"/>
      <c r="AF2357" s="48"/>
      <c r="AG2357" s="48"/>
      <c r="AH2357" s="48"/>
      <c r="AI2357" s="48"/>
    </row>
    <row r="2358" ht="15.75" customHeight="1">
      <c r="A2358" s="41"/>
      <c r="B2358" s="42" t="str">
        <f t="shared" si="1"/>
        <v/>
      </c>
      <c r="C2358" s="52"/>
      <c r="D2358" s="53"/>
      <c r="E2358" s="53"/>
      <c r="F2358" s="52"/>
      <c r="G2358" s="53"/>
      <c r="H2358" s="54"/>
      <c r="I2358" s="53"/>
      <c r="J2358" s="53"/>
      <c r="K2358" s="53"/>
      <c r="L2358" s="53"/>
      <c r="M2358" s="53"/>
      <c r="N2358" s="53"/>
      <c r="O2358" s="52"/>
      <c r="P2358" s="52"/>
      <c r="Q2358" s="52"/>
      <c r="R2358" s="46" t="str">
        <f>IFERROR(__xludf.DUMMYFUNCTION("if(isblank($A2358),"""",REGEXREPLACE($A2358,   "",?(\d),?"",  ""$1""&amp;""-""&amp;$H2358))"),"")</f>
        <v/>
      </c>
      <c r="S2358" s="47" t="b">
        <f t="shared" si="2"/>
        <v>0</v>
      </c>
      <c r="T2358" s="47" t="str">
        <f>IFERROR(__xludf.DUMMYFUNCTION("iferror(split(A2358,"","",TRUE,TRUE),"""")"),"")</f>
        <v/>
      </c>
      <c r="U2358" s="47"/>
      <c r="V2358" s="47"/>
      <c r="W2358" s="47"/>
      <c r="X2358" s="46" t="str">
        <f>IFERROR(__xludf.DUMMYFUNCTION("if(T2358="""","""",if($S2358,""Not aligned w/ a specific learning goal."",T2358&amp;"": ""&amp;vlookup(to_text(T2358),'1.Learning-Goals'!$A$3:$B$100,2,FALSE)))"),"")</f>
        <v/>
      </c>
      <c r="Y2358" s="46" t="str">
        <f>IFERROR(__xludf.DUMMYFUNCTION("if(U2358="""","""",if($S2358,""Not aligned w/ a specific learning goal."",U2358&amp;"": ""&amp;vlookup(to_text(U2358),'1.Learning-Goals'!$A$3:$B$100,2,FALSE)))"),"")</f>
        <v/>
      </c>
      <c r="Z2358" s="46" t="str">
        <f>IFERROR(__xludf.DUMMYFUNCTION("if(V2358="""","""",if($S2358,""Not aligned w/ a specific learning goal."",V2358&amp;"": ""&amp;vlookup(to_text(V2358),'1.Learning-Goals'!$A$3:$B$100,2,FALSE)))"),"")</f>
        <v/>
      </c>
      <c r="AA2358" s="46" t="str">
        <f>IFERROR(__xludf.DUMMYFUNCTION("if(W2358="""","""",if($S2358,""Not aligned w/ a specific learning goal."",W2358&amp;"": ""&amp;vlookup(to_text(W2358),'1.Learning-Goals'!$A$3:$B$100,2,FALSE)))"),"")</f>
        <v/>
      </c>
      <c r="AB2358" s="48"/>
      <c r="AC2358" s="48"/>
      <c r="AD2358" s="48"/>
      <c r="AE2358" s="48"/>
      <c r="AF2358" s="48"/>
      <c r="AG2358" s="48"/>
      <c r="AH2358" s="48"/>
      <c r="AI2358" s="48"/>
    </row>
    <row r="2359" ht="15.75" customHeight="1">
      <c r="A2359" s="41"/>
      <c r="B2359" s="42" t="str">
        <f t="shared" si="1"/>
        <v/>
      </c>
      <c r="C2359" s="52"/>
      <c r="D2359" s="53"/>
      <c r="E2359" s="53"/>
      <c r="F2359" s="52"/>
      <c r="G2359" s="53"/>
      <c r="H2359" s="54"/>
      <c r="I2359" s="53"/>
      <c r="J2359" s="53"/>
      <c r="K2359" s="53"/>
      <c r="L2359" s="53"/>
      <c r="M2359" s="53"/>
      <c r="N2359" s="53"/>
      <c r="O2359" s="52"/>
      <c r="P2359" s="52"/>
      <c r="Q2359" s="52"/>
      <c r="R2359" s="46" t="str">
        <f>IFERROR(__xludf.DUMMYFUNCTION("if(isblank($A2359),"""",REGEXREPLACE($A2359,   "",?(\d),?"",  ""$1""&amp;""-""&amp;$H2359))"),"")</f>
        <v/>
      </c>
      <c r="S2359" s="47" t="b">
        <f t="shared" si="2"/>
        <v>0</v>
      </c>
      <c r="T2359" s="47" t="str">
        <f>IFERROR(__xludf.DUMMYFUNCTION("iferror(split(A2359,"","",TRUE,TRUE),"""")"),"")</f>
        <v/>
      </c>
      <c r="U2359" s="47"/>
      <c r="V2359" s="47"/>
      <c r="W2359" s="47"/>
      <c r="X2359" s="46" t="str">
        <f>IFERROR(__xludf.DUMMYFUNCTION("if(T2359="""","""",if($S2359,""Not aligned w/ a specific learning goal."",T2359&amp;"": ""&amp;vlookup(to_text(T2359),'1.Learning-Goals'!$A$3:$B$100,2,FALSE)))"),"")</f>
        <v/>
      </c>
      <c r="Y2359" s="46" t="str">
        <f>IFERROR(__xludf.DUMMYFUNCTION("if(U2359="""","""",if($S2359,""Not aligned w/ a specific learning goal."",U2359&amp;"": ""&amp;vlookup(to_text(U2359),'1.Learning-Goals'!$A$3:$B$100,2,FALSE)))"),"")</f>
        <v/>
      </c>
      <c r="Z2359" s="46" t="str">
        <f>IFERROR(__xludf.DUMMYFUNCTION("if(V2359="""","""",if($S2359,""Not aligned w/ a specific learning goal."",V2359&amp;"": ""&amp;vlookup(to_text(V2359),'1.Learning-Goals'!$A$3:$B$100,2,FALSE)))"),"")</f>
        <v/>
      </c>
      <c r="AA2359" s="46" t="str">
        <f>IFERROR(__xludf.DUMMYFUNCTION("if(W2359="""","""",if($S2359,""Not aligned w/ a specific learning goal."",W2359&amp;"": ""&amp;vlookup(to_text(W2359),'1.Learning-Goals'!$A$3:$B$100,2,FALSE)))"),"")</f>
        <v/>
      </c>
      <c r="AB2359" s="48"/>
      <c r="AC2359" s="48"/>
      <c r="AD2359" s="48"/>
      <c r="AE2359" s="48"/>
      <c r="AF2359" s="48"/>
      <c r="AG2359" s="48"/>
      <c r="AH2359" s="48"/>
      <c r="AI2359" s="48"/>
    </row>
    <row r="2360" ht="15.75" customHeight="1">
      <c r="A2360" s="41"/>
      <c r="B2360" s="42" t="str">
        <f t="shared" si="1"/>
        <v/>
      </c>
      <c r="C2360" s="52"/>
      <c r="D2360" s="53"/>
      <c r="E2360" s="53"/>
      <c r="F2360" s="52"/>
      <c r="G2360" s="53"/>
      <c r="H2360" s="54"/>
      <c r="I2360" s="53"/>
      <c r="J2360" s="53"/>
      <c r="K2360" s="53"/>
      <c r="L2360" s="53"/>
      <c r="M2360" s="53"/>
      <c r="N2360" s="53"/>
      <c r="O2360" s="52"/>
      <c r="P2360" s="52"/>
      <c r="Q2360" s="52"/>
      <c r="R2360" s="46" t="str">
        <f>IFERROR(__xludf.DUMMYFUNCTION("if(isblank($A2360),"""",REGEXREPLACE($A2360,   "",?(\d),?"",  ""$1""&amp;""-""&amp;$H2360))"),"")</f>
        <v/>
      </c>
      <c r="S2360" s="47" t="b">
        <f t="shared" si="2"/>
        <v>0</v>
      </c>
      <c r="T2360" s="47" t="str">
        <f>IFERROR(__xludf.DUMMYFUNCTION("iferror(split(A2360,"","",TRUE,TRUE),"""")"),"")</f>
        <v/>
      </c>
      <c r="U2360" s="47"/>
      <c r="V2360" s="47"/>
      <c r="W2360" s="47"/>
      <c r="X2360" s="46" t="str">
        <f>IFERROR(__xludf.DUMMYFUNCTION("if(T2360="""","""",if($S2360,""Not aligned w/ a specific learning goal."",T2360&amp;"": ""&amp;vlookup(to_text(T2360),'1.Learning-Goals'!$A$3:$B$100,2,FALSE)))"),"")</f>
        <v/>
      </c>
      <c r="Y2360" s="46" t="str">
        <f>IFERROR(__xludf.DUMMYFUNCTION("if(U2360="""","""",if($S2360,""Not aligned w/ a specific learning goal."",U2360&amp;"": ""&amp;vlookup(to_text(U2360),'1.Learning-Goals'!$A$3:$B$100,2,FALSE)))"),"")</f>
        <v/>
      </c>
      <c r="Z2360" s="46" t="str">
        <f>IFERROR(__xludf.DUMMYFUNCTION("if(V2360="""","""",if($S2360,""Not aligned w/ a specific learning goal."",V2360&amp;"": ""&amp;vlookup(to_text(V2360),'1.Learning-Goals'!$A$3:$B$100,2,FALSE)))"),"")</f>
        <v/>
      </c>
      <c r="AA2360" s="46" t="str">
        <f>IFERROR(__xludf.DUMMYFUNCTION("if(W2360="""","""",if($S2360,""Not aligned w/ a specific learning goal."",W2360&amp;"": ""&amp;vlookup(to_text(W2360),'1.Learning-Goals'!$A$3:$B$100,2,FALSE)))"),"")</f>
        <v/>
      </c>
      <c r="AB2360" s="48"/>
      <c r="AC2360" s="48"/>
      <c r="AD2360" s="48"/>
      <c r="AE2360" s="48"/>
      <c r="AF2360" s="48"/>
      <c r="AG2360" s="48"/>
      <c r="AH2360" s="48"/>
      <c r="AI2360" s="48"/>
    </row>
    <row r="2361" ht="15.75" customHeight="1">
      <c r="A2361" s="41"/>
      <c r="B2361" s="42" t="str">
        <f t="shared" si="1"/>
        <v/>
      </c>
      <c r="C2361" s="52"/>
      <c r="D2361" s="53"/>
      <c r="E2361" s="53"/>
      <c r="F2361" s="52"/>
      <c r="G2361" s="53"/>
      <c r="H2361" s="54"/>
      <c r="I2361" s="53"/>
      <c r="J2361" s="53"/>
      <c r="K2361" s="53"/>
      <c r="L2361" s="53"/>
      <c r="M2361" s="53"/>
      <c r="N2361" s="53"/>
      <c r="O2361" s="52"/>
      <c r="P2361" s="52"/>
      <c r="Q2361" s="52"/>
      <c r="R2361" s="46" t="str">
        <f>IFERROR(__xludf.DUMMYFUNCTION("if(isblank($A2361),"""",REGEXREPLACE($A2361,   "",?(\d),?"",  ""$1""&amp;""-""&amp;$H2361))"),"")</f>
        <v/>
      </c>
      <c r="S2361" s="47" t="b">
        <f t="shared" si="2"/>
        <v>0</v>
      </c>
      <c r="T2361" s="47" t="str">
        <f>IFERROR(__xludf.DUMMYFUNCTION("iferror(split(A2361,"","",TRUE,TRUE),"""")"),"")</f>
        <v/>
      </c>
      <c r="U2361" s="47"/>
      <c r="V2361" s="47"/>
      <c r="W2361" s="47"/>
      <c r="X2361" s="46" t="str">
        <f>IFERROR(__xludf.DUMMYFUNCTION("if(T2361="""","""",if($S2361,""Not aligned w/ a specific learning goal."",T2361&amp;"": ""&amp;vlookup(to_text(T2361),'1.Learning-Goals'!$A$3:$B$100,2,FALSE)))"),"")</f>
        <v/>
      </c>
      <c r="Y2361" s="46" t="str">
        <f>IFERROR(__xludf.DUMMYFUNCTION("if(U2361="""","""",if($S2361,""Not aligned w/ a specific learning goal."",U2361&amp;"": ""&amp;vlookup(to_text(U2361),'1.Learning-Goals'!$A$3:$B$100,2,FALSE)))"),"")</f>
        <v/>
      </c>
      <c r="Z2361" s="46" t="str">
        <f>IFERROR(__xludf.DUMMYFUNCTION("if(V2361="""","""",if($S2361,""Not aligned w/ a specific learning goal."",V2361&amp;"": ""&amp;vlookup(to_text(V2361),'1.Learning-Goals'!$A$3:$B$100,2,FALSE)))"),"")</f>
        <v/>
      </c>
      <c r="AA2361" s="46" t="str">
        <f>IFERROR(__xludf.DUMMYFUNCTION("if(W2361="""","""",if($S2361,""Not aligned w/ a specific learning goal."",W2361&amp;"": ""&amp;vlookup(to_text(W2361),'1.Learning-Goals'!$A$3:$B$100,2,FALSE)))"),"")</f>
        <v/>
      </c>
      <c r="AB2361" s="48"/>
      <c r="AC2361" s="48"/>
      <c r="AD2361" s="48"/>
      <c r="AE2361" s="48"/>
      <c r="AF2361" s="48"/>
      <c r="AG2361" s="48"/>
      <c r="AH2361" s="48"/>
      <c r="AI2361" s="48"/>
    </row>
    <row r="2362" ht="15.75" customHeight="1">
      <c r="A2362" s="41"/>
      <c r="B2362" s="42" t="str">
        <f t="shared" si="1"/>
        <v/>
      </c>
      <c r="C2362" s="52"/>
      <c r="D2362" s="53"/>
      <c r="E2362" s="53"/>
      <c r="F2362" s="52"/>
      <c r="G2362" s="53"/>
      <c r="H2362" s="54"/>
      <c r="I2362" s="53"/>
      <c r="J2362" s="53"/>
      <c r="K2362" s="53"/>
      <c r="L2362" s="53"/>
      <c r="M2362" s="53"/>
      <c r="N2362" s="53"/>
      <c r="O2362" s="52"/>
      <c r="P2362" s="52"/>
      <c r="Q2362" s="52"/>
      <c r="R2362" s="46" t="str">
        <f>IFERROR(__xludf.DUMMYFUNCTION("if(isblank($A2362),"""",REGEXREPLACE($A2362,   "",?(\d),?"",  ""$1""&amp;""-""&amp;$H2362))"),"")</f>
        <v/>
      </c>
      <c r="S2362" s="47" t="b">
        <f t="shared" si="2"/>
        <v>0</v>
      </c>
      <c r="T2362" s="47" t="str">
        <f>IFERROR(__xludf.DUMMYFUNCTION("iferror(split(A2362,"","",TRUE,TRUE),"""")"),"")</f>
        <v/>
      </c>
      <c r="U2362" s="47"/>
      <c r="V2362" s="47"/>
      <c r="W2362" s="47"/>
      <c r="X2362" s="46" t="str">
        <f>IFERROR(__xludf.DUMMYFUNCTION("if(T2362="""","""",if($S2362,""Not aligned w/ a specific learning goal."",T2362&amp;"": ""&amp;vlookup(to_text(T2362),'1.Learning-Goals'!$A$3:$B$100,2,FALSE)))"),"")</f>
        <v/>
      </c>
      <c r="Y2362" s="46" t="str">
        <f>IFERROR(__xludf.DUMMYFUNCTION("if(U2362="""","""",if($S2362,""Not aligned w/ a specific learning goal."",U2362&amp;"": ""&amp;vlookup(to_text(U2362),'1.Learning-Goals'!$A$3:$B$100,2,FALSE)))"),"")</f>
        <v/>
      </c>
      <c r="Z2362" s="46" t="str">
        <f>IFERROR(__xludf.DUMMYFUNCTION("if(V2362="""","""",if($S2362,""Not aligned w/ a specific learning goal."",V2362&amp;"": ""&amp;vlookup(to_text(V2362),'1.Learning-Goals'!$A$3:$B$100,2,FALSE)))"),"")</f>
        <v/>
      </c>
      <c r="AA2362" s="46" t="str">
        <f>IFERROR(__xludf.DUMMYFUNCTION("if(W2362="""","""",if($S2362,""Not aligned w/ a specific learning goal."",W2362&amp;"": ""&amp;vlookup(to_text(W2362),'1.Learning-Goals'!$A$3:$B$100,2,FALSE)))"),"")</f>
        <v/>
      </c>
      <c r="AB2362" s="48"/>
      <c r="AC2362" s="48"/>
      <c r="AD2362" s="48"/>
      <c r="AE2362" s="48"/>
      <c r="AF2362" s="48"/>
      <c r="AG2362" s="48"/>
      <c r="AH2362" s="48"/>
      <c r="AI2362" s="48"/>
    </row>
    <row r="2363" ht="15.75" customHeight="1">
      <c r="A2363" s="41"/>
      <c r="B2363" s="42" t="str">
        <f t="shared" si="1"/>
        <v/>
      </c>
      <c r="C2363" s="52"/>
      <c r="D2363" s="53"/>
      <c r="E2363" s="53"/>
      <c r="F2363" s="52"/>
      <c r="G2363" s="53"/>
      <c r="H2363" s="54"/>
      <c r="I2363" s="53"/>
      <c r="J2363" s="53"/>
      <c r="K2363" s="53"/>
      <c r="L2363" s="53"/>
      <c r="M2363" s="53"/>
      <c r="N2363" s="53"/>
      <c r="O2363" s="52"/>
      <c r="P2363" s="52"/>
      <c r="Q2363" s="52"/>
      <c r="R2363" s="46" t="str">
        <f>IFERROR(__xludf.DUMMYFUNCTION("if(isblank($A2363),"""",REGEXREPLACE($A2363,   "",?(\d),?"",  ""$1""&amp;""-""&amp;$H2363))"),"")</f>
        <v/>
      </c>
      <c r="S2363" s="47" t="b">
        <f t="shared" si="2"/>
        <v>0</v>
      </c>
      <c r="T2363" s="47" t="str">
        <f>IFERROR(__xludf.DUMMYFUNCTION("iferror(split(A2363,"","",TRUE,TRUE),"""")"),"")</f>
        <v/>
      </c>
      <c r="U2363" s="47"/>
      <c r="V2363" s="47"/>
      <c r="W2363" s="47"/>
      <c r="X2363" s="46" t="str">
        <f>IFERROR(__xludf.DUMMYFUNCTION("if(T2363="""","""",if($S2363,""Not aligned w/ a specific learning goal."",T2363&amp;"": ""&amp;vlookup(to_text(T2363),'1.Learning-Goals'!$A$3:$B$100,2,FALSE)))"),"")</f>
        <v/>
      </c>
      <c r="Y2363" s="46" t="str">
        <f>IFERROR(__xludf.DUMMYFUNCTION("if(U2363="""","""",if($S2363,""Not aligned w/ a specific learning goal."",U2363&amp;"": ""&amp;vlookup(to_text(U2363),'1.Learning-Goals'!$A$3:$B$100,2,FALSE)))"),"")</f>
        <v/>
      </c>
      <c r="Z2363" s="46" t="str">
        <f>IFERROR(__xludf.DUMMYFUNCTION("if(V2363="""","""",if($S2363,""Not aligned w/ a specific learning goal."",V2363&amp;"": ""&amp;vlookup(to_text(V2363),'1.Learning-Goals'!$A$3:$B$100,2,FALSE)))"),"")</f>
        <v/>
      </c>
      <c r="AA2363" s="46" t="str">
        <f>IFERROR(__xludf.DUMMYFUNCTION("if(W2363="""","""",if($S2363,""Not aligned w/ a specific learning goal."",W2363&amp;"": ""&amp;vlookup(to_text(W2363),'1.Learning-Goals'!$A$3:$B$100,2,FALSE)))"),"")</f>
        <v/>
      </c>
      <c r="AB2363" s="48"/>
      <c r="AC2363" s="48"/>
      <c r="AD2363" s="48"/>
      <c r="AE2363" s="48"/>
      <c r="AF2363" s="48"/>
      <c r="AG2363" s="48"/>
      <c r="AH2363" s="48"/>
      <c r="AI2363" s="48"/>
    </row>
    <row r="2364" ht="15.75" customHeight="1">
      <c r="A2364" s="41"/>
      <c r="B2364" s="42" t="str">
        <f t="shared" si="1"/>
        <v/>
      </c>
      <c r="C2364" s="52"/>
      <c r="D2364" s="53"/>
      <c r="E2364" s="53"/>
      <c r="F2364" s="52"/>
      <c r="G2364" s="53"/>
      <c r="H2364" s="54"/>
      <c r="I2364" s="53"/>
      <c r="J2364" s="53"/>
      <c r="K2364" s="53"/>
      <c r="L2364" s="53"/>
      <c r="M2364" s="53"/>
      <c r="N2364" s="53"/>
      <c r="O2364" s="52"/>
      <c r="P2364" s="52"/>
      <c r="Q2364" s="52"/>
      <c r="R2364" s="46" t="str">
        <f>IFERROR(__xludf.DUMMYFUNCTION("if(isblank($A2364),"""",REGEXREPLACE($A2364,   "",?(\d),?"",  ""$1""&amp;""-""&amp;$H2364))"),"")</f>
        <v/>
      </c>
      <c r="S2364" s="47" t="b">
        <f t="shared" si="2"/>
        <v>0</v>
      </c>
      <c r="T2364" s="47" t="str">
        <f>IFERROR(__xludf.DUMMYFUNCTION("iferror(split(A2364,"","",TRUE,TRUE),"""")"),"")</f>
        <v/>
      </c>
      <c r="U2364" s="47"/>
      <c r="V2364" s="47"/>
      <c r="W2364" s="47"/>
      <c r="X2364" s="46" t="str">
        <f>IFERROR(__xludf.DUMMYFUNCTION("if(T2364="""","""",if($S2364,""Not aligned w/ a specific learning goal."",T2364&amp;"": ""&amp;vlookup(to_text(T2364),'1.Learning-Goals'!$A$3:$B$100,2,FALSE)))"),"")</f>
        <v/>
      </c>
      <c r="Y2364" s="46" t="str">
        <f>IFERROR(__xludf.DUMMYFUNCTION("if(U2364="""","""",if($S2364,""Not aligned w/ a specific learning goal."",U2364&amp;"": ""&amp;vlookup(to_text(U2364),'1.Learning-Goals'!$A$3:$B$100,2,FALSE)))"),"")</f>
        <v/>
      </c>
      <c r="Z2364" s="46" t="str">
        <f>IFERROR(__xludf.DUMMYFUNCTION("if(V2364="""","""",if($S2364,""Not aligned w/ a specific learning goal."",V2364&amp;"": ""&amp;vlookup(to_text(V2364),'1.Learning-Goals'!$A$3:$B$100,2,FALSE)))"),"")</f>
        <v/>
      </c>
      <c r="AA2364" s="46" t="str">
        <f>IFERROR(__xludf.DUMMYFUNCTION("if(W2364="""","""",if($S2364,""Not aligned w/ a specific learning goal."",W2364&amp;"": ""&amp;vlookup(to_text(W2364),'1.Learning-Goals'!$A$3:$B$100,2,FALSE)))"),"")</f>
        <v/>
      </c>
      <c r="AB2364" s="48"/>
      <c r="AC2364" s="48"/>
      <c r="AD2364" s="48"/>
      <c r="AE2364" s="48"/>
      <c r="AF2364" s="48"/>
      <c r="AG2364" s="48"/>
      <c r="AH2364" s="48"/>
      <c r="AI2364" s="48"/>
    </row>
    <row r="2365" ht="15.75" customHeight="1">
      <c r="A2365" s="41"/>
      <c r="B2365" s="42" t="str">
        <f t="shared" si="1"/>
        <v/>
      </c>
      <c r="C2365" s="52"/>
      <c r="D2365" s="53"/>
      <c r="E2365" s="53"/>
      <c r="F2365" s="52"/>
      <c r="G2365" s="53"/>
      <c r="H2365" s="54"/>
      <c r="I2365" s="53"/>
      <c r="J2365" s="53"/>
      <c r="K2365" s="53"/>
      <c r="L2365" s="53"/>
      <c r="M2365" s="53"/>
      <c r="N2365" s="53"/>
      <c r="O2365" s="52"/>
      <c r="P2365" s="52"/>
      <c r="Q2365" s="52"/>
      <c r="R2365" s="46" t="str">
        <f>IFERROR(__xludf.DUMMYFUNCTION("if(isblank($A2365),"""",REGEXREPLACE($A2365,   "",?(\d),?"",  ""$1""&amp;""-""&amp;$H2365))"),"")</f>
        <v/>
      </c>
      <c r="S2365" s="47" t="b">
        <f t="shared" si="2"/>
        <v>0</v>
      </c>
      <c r="T2365" s="47" t="str">
        <f>IFERROR(__xludf.DUMMYFUNCTION("iferror(split(A2365,"","",TRUE,TRUE),"""")"),"")</f>
        <v/>
      </c>
      <c r="U2365" s="47"/>
      <c r="V2365" s="47"/>
      <c r="W2365" s="47"/>
      <c r="X2365" s="46" t="str">
        <f>IFERROR(__xludf.DUMMYFUNCTION("if(T2365="""","""",if($S2365,""Not aligned w/ a specific learning goal."",T2365&amp;"": ""&amp;vlookup(to_text(T2365),'1.Learning-Goals'!$A$3:$B$100,2,FALSE)))"),"")</f>
        <v/>
      </c>
      <c r="Y2365" s="46" t="str">
        <f>IFERROR(__xludf.DUMMYFUNCTION("if(U2365="""","""",if($S2365,""Not aligned w/ a specific learning goal."",U2365&amp;"": ""&amp;vlookup(to_text(U2365),'1.Learning-Goals'!$A$3:$B$100,2,FALSE)))"),"")</f>
        <v/>
      </c>
      <c r="Z2365" s="46" t="str">
        <f>IFERROR(__xludf.DUMMYFUNCTION("if(V2365="""","""",if($S2365,""Not aligned w/ a specific learning goal."",V2365&amp;"": ""&amp;vlookup(to_text(V2365),'1.Learning-Goals'!$A$3:$B$100,2,FALSE)))"),"")</f>
        <v/>
      </c>
      <c r="AA2365" s="46" t="str">
        <f>IFERROR(__xludf.DUMMYFUNCTION("if(W2365="""","""",if($S2365,""Not aligned w/ a specific learning goal."",W2365&amp;"": ""&amp;vlookup(to_text(W2365),'1.Learning-Goals'!$A$3:$B$100,2,FALSE)))"),"")</f>
        <v/>
      </c>
      <c r="AB2365" s="48"/>
      <c r="AC2365" s="48"/>
      <c r="AD2365" s="48"/>
      <c r="AE2365" s="48"/>
      <c r="AF2365" s="48"/>
      <c r="AG2365" s="48"/>
      <c r="AH2365" s="48"/>
      <c r="AI2365" s="48"/>
    </row>
    <row r="2366" ht="15.75" customHeight="1">
      <c r="A2366" s="41"/>
      <c r="B2366" s="42" t="str">
        <f t="shared" si="1"/>
        <v/>
      </c>
      <c r="C2366" s="52"/>
      <c r="D2366" s="53"/>
      <c r="E2366" s="53"/>
      <c r="F2366" s="52"/>
      <c r="G2366" s="53"/>
      <c r="H2366" s="54"/>
      <c r="I2366" s="53"/>
      <c r="J2366" s="53"/>
      <c r="K2366" s="53"/>
      <c r="L2366" s="53"/>
      <c r="M2366" s="53"/>
      <c r="N2366" s="53"/>
      <c r="O2366" s="52"/>
      <c r="P2366" s="52"/>
      <c r="Q2366" s="52"/>
      <c r="R2366" s="46" t="str">
        <f>IFERROR(__xludf.DUMMYFUNCTION("if(isblank($A2366),"""",REGEXREPLACE($A2366,   "",?(\d),?"",  ""$1""&amp;""-""&amp;$H2366))"),"")</f>
        <v/>
      </c>
      <c r="S2366" s="47" t="b">
        <f t="shared" si="2"/>
        <v>0</v>
      </c>
      <c r="T2366" s="47" t="str">
        <f>IFERROR(__xludf.DUMMYFUNCTION("iferror(split(A2366,"","",TRUE,TRUE),"""")"),"")</f>
        <v/>
      </c>
      <c r="U2366" s="47"/>
      <c r="V2366" s="47"/>
      <c r="W2366" s="47"/>
      <c r="X2366" s="46" t="str">
        <f>IFERROR(__xludf.DUMMYFUNCTION("if(T2366="""","""",if($S2366,""Not aligned w/ a specific learning goal."",T2366&amp;"": ""&amp;vlookup(to_text(T2366),'1.Learning-Goals'!$A$3:$B$100,2,FALSE)))"),"")</f>
        <v/>
      </c>
      <c r="Y2366" s="46" t="str">
        <f>IFERROR(__xludf.DUMMYFUNCTION("if(U2366="""","""",if($S2366,""Not aligned w/ a specific learning goal."",U2366&amp;"": ""&amp;vlookup(to_text(U2366),'1.Learning-Goals'!$A$3:$B$100,2,FALSE)))"),"")</f>
        <v/>
      </c>
      <c r="Z2366" s="46" t="str">
        <f>IFERROR(__xludf.DUMMYFUNCTION("if(V2366="""","""",if($S2366,""Not aligned w/ a specific learning goal."",V2366&amp;"": ""&amp;vlookup(to_text(V2366),'1.Learning-Goals'!$A$3:$B$100,2,FALSE)))"),"")</f>
        <v/>
      </c>
      <c r="AA2366" s="46" t="str">
        <f>IFERROR(__xludf.DUMMYFUNCTION("if(W2366="""","""",if($S2366,""Not aligned w/ a specific learning goal."",W2366&amp;"": ""&amp;vlookup(to_text(W2366),'1.Learning-Goals'!$A$3:$B$100,2,FALSE)))"),"")</f>
        <v/>
      </c>
      <c r="AB2366" s="48"/>
      <c r="AC2366" s="48"/>
      <c r="AD2366" s="48"/>
      <c r="AE2366" s="48"/>
      <c r="AF2366" s="48"/>
      <c r="AG2366" s="48"/>
      <c r="AH2366" s="48"/>
      <c r="AI2366" s="48"/>
    </row>
    <row r="2367" ht="15.75" customHeight="1">
      <c r="A2367" s="41"/>
      <c r="B2367" s="42" t="str">
        <f t="shared" si="1"/>
        <v/>
      </c>
      <c r="C2367" s="52"/>
      <c r="D2367" s="53"/>
      <c r="E2367" s="53"/>
      <c r="F2367" s="52"/>
      <c r="G2367" s="53"/>
      <c r="H2367" s="54"/>
      <c r="I2367" s="53"/>
      <c r="J2367" s="53"/>
      <c r="K2367" s="53"/>
      <c r="L2367" s="53"/>
      <c r="M2367" s="53"/>
      <c r="N2367" s="53"/>
      <c r="O2367" s="52"/>
      <c r="P2367" s="52"/>
      <c r="Q2367" s="52"/>
      <c r="R2367" s="46" t="str">
        <f>IFERROR(__xludf.DUMMYFUNCTION("if(isblank($A2367),"""",REGEXREPLACE($A2367,   "",?(\d),?"",  ""$1""&amp;""-""&amp;$H2367))"),"")</f>
        <v/>
      </c>
      <c r="S2367" s="47" t="b">
        <f t="shared" si="2"/>
        <v>0</v>
      </c>
      <c r="T2367" s="47" t="str">
        <f>IFERROR(__xludf.DUMMYFUNCTION("iferror(split(A2367,"","",TRUE,TRUE),"""")"),"")</f>
        <v/>
      </c>
      <c r="U2367" s="47"/>
      <c r="V2367" s="47"/>
      <c r="W2367" s="47"/>
      <c r="X2367" s="46" t="str">
        <f>IFERROR(__xludf.DUMMYFUNCTION("if(T2367="""","""",if($S2367,""Not aligned w/ a specific learning goal."",T2367&amp;"": ""&amp;vlookup(to_text(T2367),'1.Learning-Goals'!$A$3:$B$100,2,FALSE)))"),"")</f>
        <v/>
      </c>
      <c r="Y2367" s="46" t="str">
        <f>IFERROR(__xludf.DUMMYFUNCTION("if(U2367="""","""",if($S2367,""Not aligned w/ a specific learning goal."",U2367&amp;"": ""&amp;vlookup(to_text(U2367),'1.Learning-Goals'!$A$3:$B$100,2,FALSE)))"),"")</f>
        <v/>
      </c>
      <c r="Z2367" s="46" t="str">
        <f>IFERROR(__xludf.DUMMYFUNCTION("if(V2367="""","""",if($S2367,""Not aligned w/ a specific learning goal."",V2367&amp;"": ""&amp;vlookup(to_text(V2367),'1.Learning-Goals'!$A$3:$B$100,2,FALSE)))"),"")</f>
        <v/>
      </c>
      <c r="AA2367" s="46" t="str">
        <f>IFERROR(__xludf.DUMMYFUNCTION("if(W2367="""","""",if($S2367,""Not aligned w/ a specific learning goal."",W2367&amp;"": ""&amp;vlookup(to_text(W2367),'1.Learning-Goals'!$A$3:$B$100,2,FALSE)))"),"")</f>
        <v/>
      </c>
      <c r="AB2367" s="48"/>
      <c r="AC2367" s="48"/>
      <c r="AD2367" s="48"/>
      <c r="AE2367" s="48"/>
      <c r="AF2367" s="48"/>
      <c r="AG2367" s="48"/>
      <c r="AH2367" s="48"/>
      <c r="AI2367" s="48"/>
    </row>
    <row r="2368" ht="15.75" customHeight="1">
      <c r="A2368" s="41"/>
      <c r="B2368" s="42" t="str">
        <f t="shared" si="1"/>
        <v/>
      </c>
      <c r="C2368" s="52"/>
      <c r="D2368" s="53"/>
      <c r="E2368" s="53"/>
      <c r="F2368" s="52"/>
      <c r="G2368" s="53"/>
      <c r="H2368" s="54"/>
      <c r="I2368" s="53"/>
      <c r="J2368" s="53"/>
      <c r="K2368" s="53"/>
      <c r="L2368" s="53"/>
      <c r="M2368" s="53"/>
      <c r="N2368" s="53"/>
      <c r="O2368" s="52"/>
      <c r="P2368" s="52"/>
      <c r="Q2368" s="52"/>
      <c r="R2368" s="46" t="str">
        <f>IFERROR(__xludf.DUMMYFUNCTION("if(isblank($A2368),"""",REGEXREPLACE($A2368,   "",?(\d),?"",  ""$1""&amp;""-""&amp;$H2368))"),"")</f>
        <v/>
      </c>
      <c r="S2368" s="47" t="b">
        <f t="shared" si="2"/>
        <v>0</v>
      </c>
      <c r="T2368" s="47" t="str">
        <f>IFERROR(__xludf.DUMMYFUNCTION("iferror(split(A2368,"","",TRUE,TRUE),"""")"),"")</f>
        <v/>
      </c>
      <c r="U2368" s="47"/>
      <c r="V2368" s="47"/>
      <c r="W2368" s="47"/>
      <c r="X2368" s="46" t="str">
        <f>IFERROR(__xludf.DUMMYFUNCTION("if(T2368="""","""",if($S2368,""Not aligned w/ a specific learning goal."",T2368&amp;"": ""&amp;vlookup(to_text(T2368),'1.Learning-Goals'!$A$3:$B$100,2,FALSE)))"),"")</f>
        <v/>
      </c>
      <c r="Y2368" s="46" t="str">
        <f>IFERROR(__xludf.DUMMYFUNCTION("if(U2368="""","""",if($S2368,""Not aligned w/ a specific learning goal."",U2368&amp;"": ""&amp;vlookup(to_text(U2368),'1.Learning-Goals'!$A$3:$B$100,2,FALSE)))"),"")</f>
        <v/>
      </c>
      <c r="Z2368" s="46" t="str">
        <f>IFERROR(__xludf.DUMMYFUNCTION("if(V2368="""","""",if($S2368,""Not aligned w/ a specific learning goal."",V2368&amp;"": ""&amp;vlookup(to_text(V2368),'1.Learning-Goals'!$A$3:$B$100,2,FALSE)))"),"")</f>
        <v/>
      </c>
      <c r="AA2368" s="46" t="str">
        <f>IFERROR(__xludf.DUMMYFUNCTION("if(W2368="""","""",if($S2368,""Not aligned w/ a specific learning goal."",W2368&amp;"": ""&amp;vlookup(to_text(W2368),'1.Learning-Goals'!$A$3:$B$100,2,FALSE)))"),"")</f>
        <v/>
      </c>
      <c r="AB2368" s="48"/>
      <c r="AC2368" s="48"/>
      <c r="AD2368" s="48"/>
      <c r="AE2368" s="48"/>
      <c r="AF2368" s="48"/>
      <c r="AG2368" s="48"/>
      <c r="AH2368" s="48"/>
      <c r="AI2368" s="48"/>
    </row>
    <row r="2369" ht="15.75" customHeight="1">
      <c r="A2369" s="41"/>
      <c r="B2369" s="42" t="str">
        <f t="shared" si="1"/>
        <v/>
      </c>
      <c r="C2369" s="52"/>
      <c r="D2369" s="53"/>
      <c r="E2369" s="53"/>
      <c r="F2369" s="52"/>
      <c r="G2369" s="53"/>
      <c r="H2369" s="54"/>
      <c r="I2369" s="53"/>
      <c r="J2369" s="53"/>
      <c r="K2369" s="53"/>
      <c r="L2369" s="53"/>
      <c r="M2369" s="53"/>
      <c r="N2369" s="53"/>
      <c r="O2369" s="52"/>
      <c r="P2369" s="52"/>
      <c r="Q2369" s="52"/>
      <c r="R2369" s="46" t="str">
        <f>IFERROR(__xludf.DUMMYFUNCTION("if(isblank($A2369),"""",REGEXREPLACE($A2369,   "",?(\d),?"",  ""$1""&amp;""-""&amp;$H2369))"),"")</f>
        <v/>
      </c>
      <c r="S2369" s="47" t="b">
        <f t="shared" si="2"/>
        <v>0</v>
      </c>
      <c r="T2369" s="47" t="str">
        <f>IFERROR(__xludf.DUMMYFUNCTION("iferror(split(A2369,"","",TRUE,TRUE),"""")"),"")</f>
        <v/>
      </c>
      <c r="U2369" s="47"/>
      <c r="V2369" s="47"/>
      <c r="W2369" s="47"/>
      <c r="X2369" s="46" t="str">
        <f>IFERROR(__xludf.DUMMYFUNCTION("if(T2369="""","""",if($S2369,""Not aligned w/ a specific learning goal."",T2369&amp;"": ""&amp;vlookup(to_text(T2369),'1.Learning-Goals'!$A$3:$B$100,2,FALSE)))"),"")</f>
        <v/>
      </c>
      <c r="Y2369" s="46" t="str">
        <f>IFERROR(__xludf.DUMMYFUNCTION("if(U2369="""","""",if($S2369,""Not aligned w/ a specific learning goal."",U2369&amp;"": ""&amp;vlookup(to_text(U2369),'1.Learning-Goals'!$A$3:$B$100,2,FALSE)))"),"")</f>
        <v/>
      </c>
      <c r="Z2369" s="46" t="str">
        <f>IFERROR(__xludf.DUMMYFUNCTION("if(V2369="""","""",if($S2369,""Not aligned w/ a specific learning goal."",V2369&amp;"": ""&amp;vlookup(to_text(V2369),'1.Learning-Goals'!$A$3:$B$100,2,FALSE)))"),"")</f>
        <v/>
      </c>
      <c r="AA2369" s="46" t="str">
        <f>IFERROR(__xludf.DUMMYFUNCTION("if(W2369="""","""",if($S2369,""Not aligned w/ a specific learning goal."",W2369&amp;"": ""&amp;vlookup(to_text(W2369),'1.Learning-Goals'!$A$3:$B$100,2,FALSE)))"),"")</f>
        <v/>
      </c>
      <c r="AB2369" s="48"/>
      <c r="AC2369" s="48"/>
      <c r="AD2369" s="48"/>
      <c r="AE2369" s="48"/>
      <c r="AF2369" s="48"/>
      <c r="AG2369" s="48"/>
      <c r="AH2369" s="48"/>
      <c r="AI2369" s="48"/>
    </row>
    <row r="2370" ht="15.75" customHeight="1">
      <c r="A2370" s="41"/>
      <c r="B2370" s="42" t="str">
        <f t="shared" si="1"/>
        <v/>
      </c>
      <c r="C2370" s="52"/>
      <c r="D2370" s="53"/>
      <c r="E2370" s="53"/>
      <c r="F2370" s="52"/>
      <c r="G2370" s="53"/>
      <c r="H2370" s="54"/>
      <c r="I2370" s="53"/>
      <c r="J2370" s="53"/>
      <c r="K2370" s="53"/>
      <c r="L2370" s="53"/>
      <c r="M2370" s="53"/>
      <c r="N2370" s="53"/>
      <c r="O2370" s="52"/>
      <c r="P2370" s="52"/>
      <c r="Q2370" s="52"/>
      <c r="R2370" s="46" t="str">
        <f>IFERROR(__xludf.DUMMYFUNCTION("if(isblank($A2370),"""",REGEXREPLACE($A2370,   "",?(\d),?"",  ""$1""&amp;""-""&amp;$H2370))"),"")</f>
        <v/>
      </c>
      <c r="S2370" s="47" t="b">
        <f t="shared" si="2"/>
        <v>0</v>
      </c>
      <c r="T2370" s="47" t="str">
        <f>IFERROR(__xludf.DUMMYFUNCTION("iferror(split(A2370,"","",TRUE,TRUE),"""")"),"")</f>
        <v/>
      </c>
      <c r="U2370" s="47"/>
      <c r="V2370" s="47"/>
      <c r="W2370" s="47"/>
      <c r="X2370" s="46" t="str">
        <f>IFERROR(__xludf.DUMMYFUNCTION("if(T2370="""","""",if($S2370,""Not aligned w/ a specific learning goal."",T2370&amp;"": ""&amp;vlookup(to_text(T2370),'1.Learning-Goals'!$A$3:$B$100,2,FALSE)))"),"")</f>
        <v/>
      </c>
      <c r="Y2370" s="46" t="str">
        <f>IFERROR(__xludf.DUMMYFUNCTION("if(U2370="""","""",if($S2370,""Not aligned w/ a specific learning goal."",U2370&amp;"": ""&amp;vlookup(to_text(U2370),'1.Learning-Goals'!$A$3:$B$100,2,FALSE)))"),"")</f>
        <v/>
      </c>
      <c r="Z2370" s="46" t="str">
        <f>IFERROR(__xludf.DUMMYFUNCTION("if(V2370="""","""",if($S2370,""Not aligned w/ a specific learning goal."",V2370&amp;"": ""&amp;vlookup(to_text(V2370),'1.Learning-Goals'!$A$3:$B$100,2,FALSE)))"),"")</f>
        <v/>
      </c>
      <c r="AA2370" s="46" t="str">
        <f>IFERROR(__xludf.DUMMYFUNCTION("if(W2370="""","""",if($S2370,""Not aligned w/ a specific learning goal."",W2370&amp;"": ""&amp;vlookup(to_text(W2370),'1.Learning-Goals'!$A$3:$B$100,2,FALSE)))"),"")</f>
        <v/>
      </c>
      <c r="AB2370" s="48"/>
      <c r="AC2370" s="48"/>
      <c r="AD2370" s="48"/>
      <c r="AE2370" s="48"/>
      <c r="AF2370" s="48"/>
      <c r="AG2370" s="48"/>
      <c r="AH2370" s="48"/>
      <c r="AI2370" s="48"/>
    </row>
    <row r="2371" ht="15.75" customHeight="1">
      <c r="A2371" s="41"/>
      <c r="B2371" s="42" t="str">
        <f t="shared" si="1"/>
        <v/>
      </c>
      <c r="C2371" s="52"/>
      <c r="D2371" s="53"/>
      <c r="E2371" s="53"/>
      <c r="F2371" s="52"/>
      <c r="G2371" s="53"/>
      <c r="H2371" s="54"/>
      <c r="I2371" s="53"/>
      <c r="J2371" s="53"/>
      <c r="K2371" s="53"/>
      <c r="L2371" s="53"/>
      <c r="M2371" s="53"/>
      <c r="N2371" s="53"/>
      <c r="O2371" s="52"/>
      <c r="P2371" s="52"/>
      <c r="Q2371" s="52"/>
      <c r="R2371" s="46" t="str">
        <f>IFERROR(__xludf.DUMMYFUNCTION("if(isblank($A2371),"""",REGEXREPLACE($A2371,   "",?(\d),?"",  ""$1""&amp;""-""&amp;$H2371))"),"")</f>
        <v/>
      </c>
      <c r="S2371" s="47" t="b">
        <f t="shared" si="2"/>
        <v>0</v>
      </c>
      <c r="T2371" s="47" t="str">
        <f>IFERROR(__xludf.DUMMYFUNCTION("iferror(split(A2371,"","",TRUE,TRUE),"""")"),"")</f>
        <v/>
      </c>
      <c r="U2371" s="47"/>
      <c r="V2371" s="47"/>
      <c r="W2371" s="47"/>
      <c r="X2371" s="46" t="str">
        <f>IFERROR(__xludf.DUMMYFUNCTION("if(T2371="""","""",if($S2371,""Not aligned w/ a specific learning goal."",T2371&amp;"": ""&amp;vlookup(to_text(T2371),'1.Learning-Goals'!$A$3:$B$100,2,FALSE)))"),"")</f>
        <v/>
      </c>
      <c r="Y2371" s="46" t="str">
        <f>IFERROR(__xludf.DUMMYFUNCTION("if(U2371="""","""",if($S2371,""Not aligned w/ a specific learning goal."",U2371&amp;"": ""&amp;vlookup(to_text(U2371),'1.Learning-Goals'!$A$3:$B$100,2,FALSE)))"),"")</f>
        <v/>
      </c>
      <c r="Z2371" s="46" t="str">
        <f>IFERROR(__xludf.DUMMYFUNCTION("if(V2371="""","""",if($S2371,""Not aligned w/ a specific learning goal."",V2371&amp;"": ""&amp;vlookup(to_text(V2371),'1.Learning-Goals'!$A$3:$B$100,2,FALSE)))"),"")</f>
        <v/>
      </c>
      <c r="AA2371" s="46" t="str">
        <f>IFERROR(__xludf.DUMMYFUNCTION("if(W2371="""","""",if($S2371,""Not aligned w/ a specific learning goal."",W2371&amp;"": ""&amp;vlookup(to_text(W2371),'1.Learning-Goals'!$A$3:$B$100,2,FALSE)))"),"")</f>
        <v/>
      </c>
      <c r="AB2371" s="48"/>
      <c r="AC2371" s="48"/>
      <c r="AD2371" s="48"/>
      <c r="AE2371" s="48"/>
      <c r="AF2371" s="48"/>
      <c r="AG2371" s="48"/>
      <c r="AH2371" s="48"/>
      <c r="AI2371" s="48"/>
    </row>
    <row r="2372" ht="15.75" customHeight="1">
      <c r="A2372" s="41"/>
      <c r="B2372" s="42" t="str">
        <f t="shared" si="1"/>
        <v/>
      </c>
      <c r="C2372" s="52"/>
      <c r="D2372" s="53"/>
      <c r="E2372" s="53"/>
      <c r="F2372" s="52"/>
      <c r="G2372" s="53"/>
      <c r="H2372" s="54"/>
      <c r="I2372" s="53"/>
      <c r="J2372" s="53"/>
      <c r="K2372" s="53"/>
      <c r="L2372" s="53"/>
      <c r="M2372" s="53"/>
      <c r="N2372" s="53"/>
      <c r="O2372" s="52"/>
      <c r="P2372" s="52"/>
      <c r="Q2372" s="52"/>
      <c r="R2372" s="46" t="str">
        <f>IFERROR(__xludf.DUMMYFUNCTION("if(isblank($A2372),"""",REGEXREPLACE($A2372,   "",?(\d),?"",  ""$1""&amp;""-""&amp;$H2372))"),"")</f>
        <v/>
      </c>
      <c r="S2372" s="47" t="b">
        <f t="shared" si="2"/>
        <v>0</v>
      </c>
      <c r="T2372" s="47" t="str">
        <f>IFERROR(__xludf.DUMMYFUNCTION("iferror(split(A2372,"","",TRUE,TRUE),"""")"),"")</f>
        <v/>
      </c>
      <c r="U2372" s="47"/>
      <c r="V2372" s="47"/>
      <c r="W2372" s="47"/>
      <c r="X2372" s="46" t="str">
        <f>IFERROR(__xludf.DUMMYFUNCTION("if(T2372="""","""",if($S2372,""Not aligned w/ a specific learning goal."",T2372&amp;"": ""&amp;vlookup(to_text(T2372),'1.Learning-Goals'!$A$3:$B$100,2,FALSE)))"),"")</f>
        <v/>
      </c>
      <c r="Y2372" s="46" t="str">
        <f>IFERROR(__xludf.DUMMYFUNCTION("if(U2372="""","""",if($S2372,""Not aligned w/ a specific learning goal."",U2372&amp;"": ""&amp;vlookup(to_text(U2372),'1.Learning-Goals'!$A$3:$B$100,2,FALSE)))"),"")</f>
        <v/>
      </c>
      <c r="Z2372" s="46" t="str">
        <f>IFERROR(__xludf.DUMMYFUNCTION("if(V2372="""","""",if($S2372,""Not aligned w/ a specific learning goal."",V2372&amp;"": ""&amp;vlookup(to_text(V2372),'1.Learning-Goals'!$A$3:$B$100,2,FALSE)))"),"")</f>
        <v/>
      </c>
      <c r="AA2372" s="46" t="str">
        <f>IFERROR(__xludf.DUMMYFUNCTION("if(W2372="""","""",if($S2372,""Not aligned w/ a specific learning goal."",W2372&amp;"": ""&amp;vlookup(to_text(W2372),'1.Learning-Goals'!$A$3:$B$100,2,FALSE)))"),"")</f>
        <v/>
      </c>
      <c r="AB2372" s="48"/>
      <c r="AC2372" s="48"/>
      <c r="AD2372" s="48"/>
      <c r="AE2372" s="48"/>
      <c r="AF2372" s="48"/>
      <c r="AG2372" s="48"/>
      <c r="AH2372" s="48"/>
      <c r="AI2372" s="48"/>
    </row>
    <row r="2373" ht="15.75" customHeight="1">
      <c r="A2373" s="41"/>
      <c r="B2373" s="42" t="str">
        <f t="shared" si="1"/>
        <v/>
      </c>
      <c r="C2373" s="52"/>
      <c r="D2373" s="53"/>
      <c r="E2373" s="53"/>
      <c r="F2373" s="52"/>
      <c r="G2373" s="53"/>
      <c r="H2373" s="54"/>
      <c r="I2373" s="53"/>
      <c r="J2373" s="53"/>
      <c r="K2373" s="53"/>
      <c r="L2373" s="53"/>
      <c r="M2373" s="53"/>
      <c r="N2373" s="53"/>
      <c r="O2373" s="52"/>
      <c r="P2373" s="52"/>
      <c r="Q2373" s="52"/>
      <c r="R2373" s="46" t="str">
        <f>IFERROR(__xludf.DUMMYFUNCTION("if(isblank($A2373),"""",REGEXREPLACE($A2373,   "",?(\d),?"",  ""$1""&amp;""-""&amp;$H2373))"),"")</f>
        <v/>
      </c>
      <c r="S2373" s="47" t="b">
        <f t="shared" si="2"/>
        <v>0</v>
      </c>
      <c r="T2373" s="47" t="str">
        <f>IFERROR(__xludf.DUMMYFUNCTION("iferror(split(A2373,"","",TRUE,TRUE),"""")"),"")</f>
        <v/>
      </c>
      <c r="U2373" s="47"/>
      <c r="V2373" s="47"/>
      <c r="W2373" s="47"/>
      <c r="X2373" s="46" t="str">
        <f>IFERROR(__xludf.DUMMYFUNCTION("if(T2373="""","""",if($S2373,""Not aligned w/ a specific learning goal."",T2373&amp;"": ""&amp;vlookup(to_text(T2373),'1.Learning-Goals'!$A$3:$B$100,2,FALSE)))"),"")</f>
        <v/>
      </c>
      <c r="Y2373" s="46" t="str">
        <f>IFERROR(__xludf.DUMMYFUNCTION("if(U2373="""","""",if($S2373,""Not aligned w/ a specific learning goal."",U2373&amp;"": ""&amp;vlookup(to_text(U2373),'1.Learning-Goals'!$A$3:$B$100,2,FALSE)))"),"")</f>
        <v/>
      </c>
      <c r="Z2373" s="46" t="str">
        <f>IFERROR(__xludf.DUMMYFUNCTION("if(V2373="""","""",if($S2373,""Not aligned w/ a specific learning goal."",V2373&amp;"": ""&amp;vlookup(to_text(V2373),'1.Learning-Goals'!$A$3:$B$100,2,FALSE)))"),"")</f>
        <v/>
      </c>
      <c r="AA2373" s="46" t="str">
        <f>IFERROR(__xludf.DUMMYFUNCTION("if(W2373="""","""",if($S2373,""Not aligned w/ a specific learning goal."",W2373&amp;"": ""&amp;vlookup(to_text(W2373),'1.Learning-Goals'!$A$3:$B$100,2,FALSE)))"),"")</f>
        <v/>
      </c>
      <c r="AB2373" s="48"/>
      <c r="AC2373" s="48"/>
      <c r="AD2373" s="48"/>
      <c r="AE2373" s="48"/>
      <c r="AF2373" s="48"/>
      <c r="AG2373" s="48"/>
      <c r="AH2373" s="48"/>
      <c r="AI2373" s="48"/>
    </row>
    <row r="2374" ht="15.75" customHeight="1">
      <c r="A2374" s="41"/>
      <c r="B2374" s="42" t="str">
        <f t="shared" si="1"/>
        <v/>
      </c>
      <c r="C2374" s="52"/>
      <c r="D2374" s="53"/>
      <c r="E2374" s="53"/>
      <c r="F2374" s="52"/>
      <c r="G2374" s="53"/>
      <c r="H2374" s="54"/>
      <c r="I2374" s="53"/>
      <c r="J2374" s="53"/>
      <c r="K2374" s="53"/>
      <c r="L2374" s="53"/>
      <c r="M2374" s="53"/>
      <c r="N2374" s="53"/>
      <c r="O2374" s="52"/>
      <c r="P2374" s="52"/>
      <c r="Q2374" s="52"/>
      <c r="R2374" s="46" t="str">
        <f>IFERROR(__xludf.DUMMYFUNCTION("if(isblank($A2374),"""",REGEXREPLACE($A2374,   "",?(\d),?"",  ""$1""&amp;""-""&amp;$H2374))"),"")</f>
        <v/>
      </c>
      <c r="S2374" s="47" t="b">
        <f t="shared" si="2"/>
        <v>0</v>
      </c>
      <c r="T2374" s="47" t="str">
        <f>IFERROR(__xludf.DUMMYFUNCTION("iferror(split(A2374,"","",TRUE,TRUE),"""")"),"")</f>
        <v/>
      </c>
      <c r="U2374" s="47"/>
      <c r="V2374" s="47"/>
      <c r="W2374" s="47"/>
      <c r="X2374" s="46" t="str">
        <f>IFERROR(__xludf.DUMMYFUNCTION("if(T2374="""","""",if($S2374,""Not aligned w/ a specific learning goal."",T2374&amp;"": ""&amp;vlookup(to_text(T2374),'1.Learning-Goals'!$A$3:$B$100,2,FALSE)))"),"")</f>
        <v/>
      </c>
      <c r="Y2374" s="46" t="str">
        <f>IFERROR(__xludf.DUMMYFUNCTION("if(U2374="""","""",if($S2374,""Not aligned w/ a specific learning goal."",U2374&amp;"": ""&amp;vlookup(to_text(U2374),'1.Learning-Goals'!$A$3:$B$100,2,FALSE)))"),"")</f>
        <v/>
      </c>
      <c r="Z2374" s="46" t="str">
        <f>IFERROR(__xludf.DUMMYFUNCTION("if(V2374="""","""",if($S2374,""Not aligned w/ a specific learning goal."",V2374&amp;"": ""&amp;vlookup(to_text(V2374),'1.Learning-Goals'!$A$3:$B$100,2,FALSE)))"),"")</f>
        <v/>
      </c>
      <c r="AA2374" s="46" t="str">
        <f>IFERROR(__xludf.DUMMYFUNCTION("if(W2374="""","""",if($S2374,""Not aligned w/ a specific learning goal."",W2374&amp;"": ""&amp;vlookup(to_text(W2374),'1.Learning-Goals'!$A$3:$B$100,2,FALSE)))"),"")</f>
        <v/>
      </c>
      <c r="AB2374" s="48"/>
      <c r="AC2374" s="48"/>
      <c r="AD2374" s="48"/>
      <c r="AE2374" s="48"/>
      <c r="AF2374" s="48"/>
      <c r="AG2374" s="48"/>
      <c r="AH2374" s="48"/>
      <c r="AI2374" s="48"/>
    </row>
    <row r="2375" ht="15.75" customHeight="1">
      <c r="A2375" s="41"/>
      <c r="B2375" s="42" t="str">
        <f t="shared" si="1"/>
        <v/>
      </c>
      <c r="C2375" s="52"/>
      <c r="D2375" s="53"/>
      <c r="E2375" s="53"/>
      <c r="F2375" s="52"/>
      <c r="G2375" s="53"/>
      <c r="H2375" s="54"/>
      <c r="I2375" s="53"/>
      <c r="J2375" s="53"/>
      <c r="K2375" s="53"/>
      <c r="L2375" s="53"/>
      <c r="M2375" s="53"/>
      <c r="N2375" s="53"/>
      <c r="O2375" s="52"/>
      <c r="P2375" s="52"/>
      <c r="Q2375" s="52"/>
      <c r="R2375" s="46" t="str">
        <f>IFERROR(__xludf.DUMMYFUNCTION("if(isblank($A2375),"""",REGEXREPLACE($A2375,   "",?(\d),?"",  ""$1""&amp;""-""&amp;$H2375))"),"")</f>
        <v/>
      </c>
      <c r="S2375" s="47" t="b">
        <f t="shared" si="2"/>
        <v>0</v>
      </c>
      <c r="T2375" s="47" t="str">
        <f>IFERROR(__xludf.DUMMYFUNCTION("iferror(split(A2375,"","",TRUE,TRUE),"""")"),"")</f>
        <v/>
      </c>
      <c r="U2375" s="47"/>
      <c r="V2375" s="47"/>
      <c r="W2375" s="47"/>
      <c r="X2375" s="46" t="str">
        <f>IFERROR(__xludf.DUMMYFUNCTION("if(T2375="""","""",if($S2375,""Not aligned w/ a specific learning goal."",T2375&amp;"": ""&amp;vlookup(to_text(T2375),'1.Learning-Goals'!$A$3:$B$100,2,FALSE)))"),"")</f>
        <v/>
      </c>
      <c r="Y2375" s="46" t="str">
        <f>IFERROR(__xludf.DUMMYFUNCTION("if(U2375="""","""",if($S2375,""Not aligned w/ a specific learning goal."",U2375&amp;"": ""&amp;vlookup(to_text(U2375),'1.Learning-Goals'!$A$3:$B$100,2,FALSE)))"),"")</f>
        <v/>
      </c>
      <c r="Z2375" s="46" t="str">
        <f>IFERROR(__xludf.DUMMYFUNCTION("if(V2375="""","""",if($S2375,""Not aligned w/ a specific learning goal."",V2375&amp;"": ""&amp;vlookup(to_text(V2375),'1.Learning-Goals'!$A$3:$B$100,2,FALSE)))"),"")</f>
        <v/>
      </c>
      <c r="AA2375" s="46" t="str">
        <f>IFERROR(__xludf.DUMMYFUNCTION("if(W2375="""","""",if($S2375,""Not aligned w/ a specific learning goal."",W2375&amp;"": ""&amp;vlookup(to_text(W2375),'1.Learning-Goals'!$A$3:$B$100,2,FALSE)))"),"")</f>
        <v/>
      </c>
      <c r="AB2375" s="48"/>
      <c r="AC2375" s="48"/>
      <c r="AD2375" s="48"/>
      <c r="AE2375" s="48"/>
      <c r="AF2375" s="48"/>
      <c r="AG2375" s="48"/>
      <c r="AH2375" s="48"/>
      <c r="AI2375" s="48"/>
    </row>
    <row r="2376" ht="15.75" customHeight="1">
      <c r="A2376" s="41"/>
      <c r="B2376" s="42" t="str">
        <f t="shared" si="1"/>
        <v/>
      </c>
      <c r="C2376" s="52"/>
      <c r="D2376" s="53"/>
      <c r="E2376" s="53"/>
      <c r="F2376" s="52"/>
      <c r="G2376" s="53"/>
      <c r="H2376" s="54"/>
      <c r="I2376" s="53"/>
      <c r="J2376" s="53"/>
      <c r="K2376" s="53"/>
      <c r="L2376" s="53"/>
      <c r="M2376" s="53"/>
      <c r="N2376" s="53"/>
      <c r="O2376" s="52"/>
      <c r="P2376" s="52"/>
      <c r="Q2376" s="52"/>
      <c r="R2376" s="46" t="str">
        <f>IFERROR(__xludf.DUMMYFUNCTION("if(isblank($A2376),"""",REGEXREPLACE($A2376,   "",?(\d),?"",  ""$1""&amp;""-""&amp;$H2376))"),"")</f>
        <v/>
      </c>
      <c r="S2376" s="47" t="b">
        <f t="shared" si="2"/>
        <v>0</v>
      </c>
      <c r="T2376" s="47" t="str">
        <f>IFERROR(__xludf.DUMMYFUNCTION("iferror(split(A2376,"","",TRUE,TRUE),"""")"),"")</f>
        <v/>
      </c>
      <c r="U2376" s="47"/>
      <c r="V2376" s="47"/>
      <c r="W2376" s="47"/>
      <c r="X2376" s="46" t="str">
        <f>IFERROR(__xludf.DUMMYFUNCTION("if(T2376="""","""",if($S2376,""Not aligned w/ a specific learning goal."",T2376&amp;"": ""&amp;vlookup(to_text(T2376),'1.Learning-Goals'!$A$3:$B$100,2,FALSE)))"),"")</f>
        <v/>
      </c>
      <c r="Y2376" s="46" t="str">
        <f>IFERROR(__xludf.DUMMYFUNCTION("if(U2376="""","""",if($S2376,""Not aligned w/ a specific learning goal."",U2376&amp;"": ""&amp;vlookup(to_text(U2376),'1.Learning-Goals'!$A$3:$B$100,2,FALSE)))"),"")</f>
        <v/>
      </c>
      <c r="Z2376" s="46" t="str">
        <f>IFERROR(__xludf.DUMMYFUNCTION("if(V2376="""","""",if($S2376,""Not aligned w/ a specific learning goal."",V2376&amp;"": ""&amp;vlookup(to_text(V2376),'1.Learning-Goals'!$A$3:$B$100,2,FALSE)))"),"")</f>
        <v/>
      </c>
      <c r="AA2376" s="46" t="str">
        <f>IFERROR(__xludf.DUMMYFUNCTION("if(W2376="""","""",if($S2376,""Not aligned w/ a specific learning goal."",W2376&amp;"": ""&amp;vlookup(to_text(W2376),'1.Learning-Goals'!$A$3:$B$100,2,FALSE)))"),"")</f>
        <v/>
      </c>
      <c r="AB2376" s="48"/>
      <c r="AC2376" s="48"/>
      <c r="AD2376" s="48"/>
      <c r="AE2376" s="48"/>
      <c r="AF2376" s="48"/>
      <c r="AG2376" s="48"/>
      <c r="AH2376" s="48"/>
      <c r="AI2376" s="48"/>
    </row>
    <row r="2377" ht="15.75" customHeight="1">
      <c r="A2377" s="41"/>
      <c r="B2377" s="42" t="str">
        <f t="shared" si="1"/>
        <v/>
      </c>
      <c r="C2377" s="52"/>
      <c r="D2377" s="53"/>
      <c r="E2377" s="53"/>
      <c r="F2377" s="52"/>
      <c r="G2377" s="53"/>
      <c r="H2377" s="54"/>
      <c r="I2377" s="53"/>
      <c r="J2377" s="53"/>
      <c r="K2377" s="53"/>
      <c r="L2377" s="53"/>
      <c r="M2377" s="53"/>
      <c r="N2377" s="53"/>
      <c r="O2377" s="52"/>
      <c r="P2377" s="52"/>
      <c r="Q2377" s="52"/>
      <c r="R2377" s="46" t="str">
        <f>IFERROR(__xludf.DUMMYFUNCTION("if(isblank($A2377),"""",REGEXREPLACE($A2377,   "",?(\d),?"",  ""$1""&amp;""-""&amp;$H2377))"),"")</f>
        <v/>
      </c>
      <c r="S2377" s="47" t="b">
        <f t="shared" si="2"/>
        <v>0</v>
      </c>
      <c r="T2377" s="47" t="str">
        <f>IFERROR(__xludf.DUMMYFUNCTION("iferror(split(A2377,"","",TRUE,TRUE),"""")"),"")</f>
        <v/>
      </c>
      <c r="U2377" s="47"/>
      <c r="V2377" s="47"/>
      <c r="W2377" s="47"/>
      <c r="X2377" s="46" t="str">
        <f>IFERROR(__xludf.DUMMYFUNCTION("if(T2377="""","""",if($S2377,""Not aligned w/ a specific learning goal."",T2377&amp;"": ""&amp;vlookup(to_text(T2377),'1.Learning-Goals'!$A$3:$B$100,2,FALSE)))"),"")</f>
        <v/>
      </c>
      <c r="Y2377" s="46" t="str">
        <f>IFERROR(__xludf.DUMMYFUNCTION("if(U2377="""","""",if($S2377,""Not aligned w/ a specific learning goal."",U2377&amp;"": ""&amp;vlookup(to_text(U2377),'1.Learning-Goals'!$A$3:$B$100,2,FALSE)))"),"")</f>
        <v/>
      </c>
      <c r="Z2377" s="46" t="str">
        <f>IFERROR(__xludf.DUMMYFUNCTION("if(V2377="""","""",if($S2377,""Not aligned w/ a specific learning goal."",V2377&amp;"": ""&amp;vlookup(to_text(V2377),'1.Learning-Goals'!$A$3:$B$100,2,FALSE)))"),"")</f>
        <v/>
      </c>
      <c r="AA2377" s="46" t="str">
        <f>IFERROR(__xludf.DUMMYFUNCTION("if(W2377="""","""",if($S2377,""Not aligned w/ a specific learning goal."",W2377&amp;"": ""&amp;vlookup(to_text(W2377),'1.Learning-Goals'!$A$3:$B$100,2,FALSE)))"),"")</f>
        <v/>
      </c>
      <c r="AB2377" s="48"/>
      <c r="AC2377" s="48"/>
      <c r="AD2377" s="48"/>
      <c r="AE2377" s="48"/>
      <c r="AF2377" s="48"/>
      <c r="AG2377" s="48"/>
      <c r="AH2377" s="48"/>
      <c r="AI2377" s="48"/>
    </row>
    <row r="2378" ht="15.75" customHeight="1">
      <c r="A2378" s="41"/>
      <c r="B2378" s="42" t="str">
        <f t="shared" si="1"/>
        <v/>
      </c>
      <c r="C2378" s="52"/>
      <c r="D2378" s="53"/>
      <c r="E2378" s="53"/>
      <c r="F2378" s="52"/>
      <c r="G2378" s="53"/>
      <c r="H2378" s="54"/>
      <c r="I2378" s="53"/>
      <c r="J2378" s="53"/>
      <c r="K2378" s="53"/>
      <c r="L2378" s="53"/>
      <c r="M2378" s="53"/>
      <c r="N2378" s="53"/>
      <c r="O2378" s="52"/>
      <c r="P2378" s="52"/>
      <c r="Q2378" s="52"/>
      <c r="R2378" s="46" t="str">
        <f>IFERROR(__xludf.DUMMYFUNCTION("if(isblank($A2378),"""",REGEXREPLACE($A2378,   "",?(\d),?"",  ""$1""&amp;""-""&amp;$H2378))"),"")</f>
        <v/>
      </c>
      <c r="S2378" s="47" t="b">
        <f t="shared" si="2"/>
        <v>0</v>
      </c>
      <c r="T2378" s="47" t="str">
        <f>IFERROR(__xludf.DUMMYFUNCTION("iferror(split(A2378,"","",TRUE,TRUE),"""")"),"")</f>
        <v/>
      </c>
      <c r="U2378" s="47"/>
      <c r="V2378" s="47"/>
      <c r="W2378" s="47"/>
      <c r="X2378" s="46" t="str">
        <f>IFERROR(__xludf.DUMMYFUNCTION("if(T2378="""","""",if($S2378,""Not aligned w/ a specific learning goal."",T2378&amp;"": ""&amp;vlookup(to_text(T2378),'1.Learning-Goals'!$A$3:$B$100,2,FALSE)))"),"")</f>
        <v/>
      </c>
      <c r="Y2378" s="46" t="str">
        <f>IFERROR(__xludf.DUMMYFUNCTION("if(U2378="""","""",if($S2378,""Not aligned w/ a specific learning goal."",U2378&amp;"": ""&amp;vlookup(to_text(U2378),'1.Learning-Goals'!$A$3:$B$100,2,FALSE)))"),"")</f>
        <v/>
      </c>
      <c r="Z2378" s="46" t="str">
        <f>IFERROR(__xludf.DUMMYFUNCTION("if(V2378="""","""",if($S2378,""Not aligned w/ a specific learning goal."",V2378&amp;"": ""&amp;vlookup(to_text(V2378),'1.Learning-Goals'!$A$3:$B$100,2,FALSE)))"),"")</f>
        <v/>
      </c>
      <c r="AA2378" s="46" t="str">
        <f>IFERROR(__xludf.DUMMYFUNCTION("if(W2378="""","""",if($S2378,""Not aligned w/ a specific learning goal."",W2378&amp;"": ""&amp;vlookup(to_text(W2378),'1.Learning-Goals'!$A$3:$B$100,2,FALSE)))"),"")</f>
        <v/>
      </c>
      <c r="AB2378" s="48"/>
      <c r="AC2378" s="48"/>
      <c r="AD2378" s="48"/>
      <c r="AE2378" s="48"/>
      <c r="AF2378" s="48"/>
      <c r="AG2378" s="48"/>
      <c r="AH2378" s="48"/>
      <c r="AI2378" s="48"/>
    </row>
    <row r="2379" ht="15.75" customHeight="1">
      <c r="A2379" s="41"/>
      <c r="B2379" s="42" t="str">
        <f t="shared" si="1"/>
        <v/>
      </c>
      <c r="C2379" s="52"/>
      <c r="D2379" s="53"/>
      <c r="E2379" s="53"/>
      <c r="F2379" s="52"/>
      <c r="G2379" s="53"/>
      <c r="H2379" s="54"/>
      <c r="I2379" s="53"/>
      <c r="J2379" s="53"/>
      <c r="K2379" s="53"/>
      <c r="L2379" s="53"/>
      <c r="M2379" s="53"/>
      <c r="N2379" s="53"/>
      <c r="O2379" s="52"/>
      <c r="P2379" s="52"/>
      <c r="Q2379" s="52"/>
      <c r="R2379" s="46" t="str">
        <f>IFERROR(__xludf.DUMMYFUNCTION("if(isblank($A2379),"""",REGEXREPLACE($A2379,   "",?(\d),?"",  ""$1""&amp;""-""&amp;$H2379))"),"")</f>
        <v/>
      </c>
      <c r="S2379" s="47" t="b">
        <f t="shared" si="2"/>
        <v>0</v>
      </c>
      <c r="T2379" s="47" t="str">
        <f>IFERROR(__xludf.DUMMYFUNCTION("iferror(split(A2379,"","",TRUE,TRUE),"""")"),"")</f>
        <v/>
      </c>
      <c r="U2379" s="47"/>
      <c r="V2379" s="47"/>
      <c r="W2379" s="47"/>
      <c r="X2379" s="46" t="str">
        <f>IFERROR(__xludf.DUMMYFUNCTION("if(T2379="""","""",if($S2379,""Not aligned w/ a specific learning goal."",T2379&amp;"": ""&amp;vlookup(to_text(T2379),'1.Learning-Goals'!$A$3:$B$100,2,FALSE)))"),"")</f>
        <v/>
      </c>
      <c r="Y2379" s="46" t="str">
        <f>IFERROR(__xludf.DUMMYFUNCTION("if(U2379="""","""",if($S2379,""Not aligned w/ a specific learning goal."",U2379&amp;"": ""&amp;vlookup(to_text(U2379),'1.Learning-Goals'!$A$3:$B$100,2,FALSE)))"),"")</f>
        <v/>
      </c>
      <c r="Z2379" s="46" t="str">
        <f>IFERROR(__xludf.DUMMYFUNCTION("if(V2379="""","""",if($S2379,""Not aligned w/ a specific learning goal."",V2379&amp;"": ""&amp;vlookup(to_text(V2379),'1.Learning-Goals'!$A$3:$B$100,2,FALSE)))"),"")</f>
        <v/>
      </c>
      <c r="AA2379" s="46" t="str">
        <f>IFERROR(__xludf.DUMMYFUNCTION("if(W2379="""","""",if($S2379,""Not aligned w/ a specific learning goal."",W2379&amp;"": ""&amp;vlookup(to_text(W2379),'1.Learning-Goals'!$A$3:$B$100,2,FALSE)))"),"")</f>
        <v/>
      </c>
      <c r="AB2379" s="48"/>
      <c r="AC2379" s="48"/>
      <c r="AD2379" s="48"/>
      <c r="AE2379" s="48"/>
      <c r="AF2379" s="48"/>
      <c r="AG2379" s="48"/>
      <c r="AH2379" s="48"/>
      <c r="AI2379" s="48"/>
    </row>
    <row r="2380" ht="15.75" customHeight="1">
      <c r="A2380" s="41"/>
      <c r="B2380" s="42" t="str">
        <f t="shared" si="1"/>
        <v/>
      </c>
      <c r="C2380" s="52"/>
      <c r="D2380" s="53"/>
      <c r="E2380" s="53"/>
      <c r="F2380" s="52"/>
      <c r="G2380" s="53"/>
      <c r="H2380" s="54"/>
      <c r="I2380" s="53"/>
      <c r="J2380" s="53"/>
      <c r="K2380" s="53"/>
      <c r="L2380" s="53"/>
      <c r="M2380" s="53"/>
      <c r="N2380" s="53"/>
      <c r="O2380" s="52"/>
      <c r="P2380" s="52"/>
      <c r="Q2380" s="52"/>
      <c r="R2380" s="46" t="str">
        <f>IFERROR(__xludf.DUMMYFUNCTION("if(isblank($A2380),"""",REGEXREPLACE($A2380,   "",?(\d),?"",  ""$1""&amp;""-""&amp;$H2380))"),"")</f>
        <v/>
      </c>
      <c r="S2380" s="47" t="b">
        <f t="shared" si="2"/>
        <v>0</v>
      </c>
      <c r="T2380" s="47" t="str">
        <f>IFERROR(__xludf.DUMMYFUNCTION("iferror(split(A2380,"","",TRUE,TRUE),"""")"),"")</f>
        <v/>
      </c>
      <c r="U2380" s="47"/>
      <c r="V2380" s="47"/>
      <c r="W2380" s="47"/>
      <c r="X2380" s="46" t="str">
        <f>IFERROR(__xludf.DUMMYFUNCTION("if(T2380="""","""",if($S2380,""Not aligned w/ a specific learning goal."",T2380&amp;"": ""&amp;vlookup(to_text(T2380),'1.Learning-Goals'!$A$3:$B$100,2,FALSE)))"),"")</f>
        <v/>
      </c>
      <c r="Y2380" s="46" t="str">
        <f>IFERROR(__xludf.DUMMYFUNCTION("if(U2380="""","""",if($S2380,""Not aligned w/ a specific learning goal."",U2380&amp;"": ""&amp;vlookup(to_text(U2380),'1.Learning-Goals'!$A$3:$B$100,2,FALSE)))"),"")</f>
        <v/>
      </c>
      <c r="Z2380" s="46" t="str">
        <f>IFERROR(__xludf.DUMMYFUNCTION("if(V2380="""","""",if($S2380,""Not aligned w/ a specific learning goal."",V2380&amp;"": ""&amp;vlookup(to_text(V2380),'1.Learning-Goals'!$A$3:$B$100,2,FALSE)))"),"")</f>
        <v/>
      </c>
      <c r="AA2380" s="46" t="str">
        <f>IFERROR(__xludf.DUMMYFUNCTION("if(W2380="""","""",if($S2380,""Not aligned w/ a specific learning goal."",W2380&amp;"": ""&amp;vlookup(to_text(W2380),'1.Learning-Goals'!$A$3:$B$100,2,FALSE)))"),"")</f>
        <v/>
      </c>
      <c r="AB2380" s="48"/>
      <c r="AC2380" s="48"/>
      <c r="AD2380" s="48"/>
      <c r="AE2380" s="48"/>
      <c r="AF2380" s="48"/>
      <c r="AG2380" s="48"/>
      <c r="AH2380" s="48"/>
      <c r="AI2380" s="48"/>
    </row>
    <row r="2381" ht="15.75" customHeight="1">
      <c r="A2381" s="41"/>
      <c r="B2381" s="42" t="str">
        <f t="shared" si="1"/>
        <v/>
      </c>
      <c r="C2381" s="52"/>
      <c r="D2381" s="53"/>
      <c r="E2381" s="53"/>
      <c r="F2381" s="52"/>
      <c r="G2381" s="53"/>
      <c r="H2381" s="54"/>
      <c r="I2381" s="53"/>
      <c r="J2381" s="53"/>
      <c r="K2381" s="53"/>
      <c r="L2381" s="53"/>
      <c r="M2381" s="53"/>
      <c r="N2381" s="53"/>
      <c r="O2381" s="52"/>
      <c r="P2381" s="52"/>
      <c r="Q2381" s="52"/>
      <c r="R2381" s="46" t="str">
        <f>IFERROR(__xludf.DUMMYFUNCTION("if(isblank($A2381),"""",REGEXREPLACE($A2381,   "",?(\d),?"",  ""$1""&amp;""-""&amp;$H2381))"),"")</f>
        <v/>
      </c>
      <c r="S2381" s="47" t="b">
        <f t="shared" si="2"/>
        <v>0</v>
      </c>
      <c r="T2381" s="47" t="str">
        <f>IFERROR(__xludf.DUMMYFUNCTION("iferror(split(A2381,"","",TRUE,TRUE),"""")"),"")</f>
        <v/>
      </c>
      <c r="U2381" s="47"/>
      <c r="V2381" s="47"/>
      <c r="W2381" s="47"/>
      <c r="X2381" s="46" t="str">
        <f>IFERROR(__xludf.DUMMYFUNCTION("if(T2381="""","""",if($S2381,""Not aligned w/ a specific learning goal."",T2381&amp;"": ""&amp;vlookup(to_text(T2381),'1.Learning-Goals'!$A$3:$B$100,2,FALSE)))"),"")</f>
        <v/>
      </c>
      <c r="Y2381" s="46" t="str">
        <f>IFERROR(__xludf.DUMMYFUNCTION("if(U2381="""","""",if($S2381,""Not aligned w/ a specific learning goal."",U2381&amp;"": ""&amp;vlookup(to_text(U2381),'1.Learning-Goals'!$A$3:$B$100,2,FALSE)))"),"")</f>
        <v/>
      </c>
      <c r="Z2381" s="46" t="str">
        <f>IFERROR(__xludf.DUMMYFUNCTION("if(V2381="""","""",if($S2381,""Not aligned w/ a specific learning goal."",V2381&amp;"": ""&amp;vlookup(to_text(V2381),'1.Learning-Goals'!$A$3:$B$100,2,FALSE)))"),"")</f>
        <v/>
      </c>
      <c r="AA2381" s="46" t="str">
        <f>IFERROR(__xludf.DUMMYFUNCTION("if(W2381="""","""",if($S2381,""Not aligned w/ a specific learning goal."",W2381&amp;"": ""&amp;vlookup(to_text(W2381),'1.Learning-Goals'!$A$3:$B$100,2,FALSE)))"),"")</f>
        <v/>
      </c>
      <c r="AB2381" s="48"/>
      <c r="AC2381" s="48"/>
      <c r="AD2381" s="48"/>
      <c r="AE2381" s="48"/>
      <c r="AF2381" s="48"/>
      <c r="AG2381" s="48"/>
      <c r="AH2381" s="48"/>
      <c r="AI2381" s="48"/>
    </row>
    <row r="2382" ht="15.75" customHeight="1">
      <c r="A2382" s="41"/>
      <c r="B2382" s="42" t="str">
        <f t="shared" si="1"/>
        <v/>
      </c>
      <c r="C2382" s="52"/>
      <c r="D2382" s="53"/>
      <c r="E2382" s="53"/>
      <c r="F2382" s="52"/>
      <c r="G2382" s="53"/>
      <c r="H2382" s="54"/>
      <c r="I2382" s="53"/>
      <c r="J2382" s="53"/>
      <c r="K2382" s="53"/>
      <c r="L2382" s="53"/>
      <c r="M2382" s="53"/>
      <c r="N2382" s="53"/>
      <c r="O2382" s="52"/>
      <c r="P2382" s="52"/>
      <c r="Q2382" s="52"/>
      <c r="R2382" s="46" t="str">
        <f>IFERROR(__xludf.DUMMYFUNCTION("if(isblank($A2382),"""",REGEXREPLACE($A2382,   "",?(\d),?"",  ""$1""&amp;""-""&amp;$H2382))"),"")</f>
        <v/>
      </c>
      <c r="S2382" s="47" t="b">
        <f t="shared" si="2"/>
        <v>0</v>
      </c>
      <c r="T2382" s="47" t="str">
        <f>IFERROR(__xludf.DUMMYFUNCTION("iferror(split(A2382,"","",TRUE,TRUE),"""")"),"")</f>
        <v/>
      </c>
      <c r="U2382" s="47"/>
      <c r="V2382" s="47"/>
      <c r="W2382" s="47"/>
      <c r="X2382" s="46" t="str">
        <f>IFERROR(__xludf.DUMMYFUNCTION("if(T2382="""","""",if($S2382,""Not aligned w/ a specific learning goal."",T2382&amp;"": ""&amp;vlookup(to_text(T2382),'1.Learning-Goals'!$A$3:$B$100,2,FALSE)))"),"")</f>
        <v/>
      </c>
      <c r="Y2382" s="46" t="str">
        <f>IFERROR(__xludf.DUMMYFUNCTION("if(U2382="""","""",if($S2382,""Not aligned w/ a specific learning goal."",U2382&amp;"": ""&amp;vlookup(to_text(U2382),'1.Learning-Goals'!$A$3:$B$100,2,FALSE)))"),"")</f>
        <v/>
      </c>
      <c r="Z2382" s="46" t="str">
        <f>IFERROR(__xludf.DUMMYFUNCTION("if(V2382="""","""",if($S2382,""Not aligned w/ a specific learning goal."",V2382&amp;"": ""&amp;vlookup(to_text(V2382),'1.Learning-Goals'!$A$3:$B$100,2,FALSE)))"),"")</f>
        <v/>
      </c>
      <c r="AA2382" s="46" t="str">
        <f>IFERROR(__xludf.DUMMYFUNCTION("if(W2382="""","""",if($S2382,""Not aligned w/ a specific learning goal."",W2382&amp;"": ""&amp;vlookup(to_text(W2382),'1.Learning-Goals'!$A$3:$B$100,2,FALSE)))"),"")</f>
        <v/>
      </c>
      <c r="AB2382" s="48"/>
      <c r="AC2382" s="48"/>
      <c r="AD2382" s="48"/>
      <c r="AE2382" s="48"/>
      <c r="AF2382" s="48"/>
      <c r="AG2382" s="48"/>
      <c r="AH2382" s="48"/>
      <c r="AI2382" s="48"/>
    </row>
    <row r="2383" ht="15.75" customHeight="1">
      <c r="A2383" s="41"/>
      <c r="B2383" s="42" t="str">
        <f t="shared" si="1"/>
        <v/>
      </c>
      <c r="C2383" s="52"/>
      <c r="D2383" s="53"/>
      <c r="E2383" s="53"/>
      <c r="F2383" s="52"/>
      <c r="G2383" s="53"/>
      <c r="H2383" s="54"/>
      <c r="I2383" s="53"/>
      <c r="J2383" s="53"/>
      <c r="K2383" s="53"/>
      <c r="L2383" s="53"/>
      <c r="M2383" s="53"/>
      <c r="N2383" s="53"/>
      <c r="O2383" s="52"/>
      <c r="P2383" s="52"/>
      <c r="Q2383" s="52"/>
      <c r="R2383" s="46" t="str">
        <f>IFERROR(__xludf.DUMMYFUNCTION("if(isblank($A2383),"""",REGEXREPLACE($A2383,   "",?(\d),?"",  ""$1""&amp;""-""&amp;$H2383))"),"")</f>
        <v/>
      </c>
      <c r="S2383" s="47" t="b">
        <f t="shared" si="2"/>
        <v>0</v>
      </c>
      <c r="T2383" s="47" t="str">
        <f>IFERROR(__xludf.DUMMYFUNCTION("iferror(split(A2383,"","",TRUE,TRUE),"""")"),"")</f>
        <v/>
      </c>
      <c r="U2383" s="47"/>
      <c r="V2383" s="47"/>
      <c r="W2383" s="47"/>
      <c r="X2383" s="46" t="str">
        <f>IFERROR(__xludf.DUMMYFUNCTION("if(T2383="""","""",if($S2383,""Not aligned w/ a specific learning goal."",T2383&amp;"": ""&amp;vlookup(to_text(T2383),'1.Learning-Goals'!$A$3:$B$100,2,FALSE)))"),"")</f>
        <v/>
      </c>
      <c r="Y2383" s="46" t="str">
        <f>IFERROR(__xludf.DUMMYFUNCTION("if(U2383="""","""",if($S2383,""Not aligned w/ a specific learning goal."",U2383&amp;"": ""&amp;vlookup(to_text(U2383),'1.Learning-Goals'!$A$3:$B$100,2,FALSE)))"),"")</f>
        <v/>
      </c>
      <c r="Z2383" s="46" t="str">
        <f>IFERROR(__xludf.DUMMYFUNCTION("if(V2383="""","""",if($S2383,""Not aligned w/ a specific learning goal."",V2383&amp;"": ""&amp;vlookup(to_text(V2383),'1.Learning-Goals'!$A$3:$B$100,2,FALSE)))"),"")</f>
        <v/>
      </c>
      <c r="AA2383" s="46" t="str">
        <f>IFERROR(__xludf.DUMMYFUNCTION("if(W2383="""","""",if($S2383,""Not aligned w/ a specific learning goal."",W2383&amp;"": ""&amp;vlookup(to_text(W2383),'1.Learning-Goals'!$A$3:$B$100,2,FALSE)))"),"")</f>
        <v/>
      </c>
      <c r="AB2383" s="48"/>
      <c r="AC2383" s="48"/>
      <c r="AD2383" s="48"/>
      <c r="AE2383" s="48"/>
      <c r="AF2383" s="48"/>
      <c r="AG2383" s="48"/>
      <c r="AH2383" s="48"/>
      <c r="AI2383" s="48"/>
    </row>
    <row r="2384" ht="15.75" customHeight="1">
      <c r="A2384" s="41"/>
      <c r="B2384" s="42" t="str">
        <f t="shared" si="1"/>
        <v/>
      </c>
      <c r="C2384" s="52"/>
      <c r="D2384" s="53"/>
      <c r="E2384" s="53"/>
      <c r="F2384" s="52"/>
      <c r="G2384" s="53"/>
      <c r="H2384" s="54"/>
      <c r="I2384" s="53"/>
      <c r="J2384" s="53"/>
      <c r="K2384" s="53"/>
      <c r="L2384" s="53"/>
      <c r="M2384" s="53"/>
      <c r="N2384" s="53"/>
      <c r="O2384" s="52"/>
      <c r="P2384" s="52"/>
      <c r="Q2384" s="52"/>
      <c r="R2384" s="46" t="str">
        <f>IFERROR(__xludf.DUMMYFUNCTION("if(isblank($A2384),"""",REGEXREPLACE($A2384,   "",?(\d),?"",  ""$1""&amp;""-""&amp;$H2384))"),"")</f>
        <v/>
      </c>
      <c r="S2384" s="47" t="b">
        <f t="shared" si="2"/>
        <v>0</v>
      </c>
      <c r="T2384" s="47" t="str">
        <f>IFERROR(__xludf.DUMMYFUNCTION("iferror(split(A2384,"","",TRUE,TRUE),"""")"),"")</f>
        <v/>
      </c>
      <c r="U2384" s="47"/>
      <c r="V2384" s="47"/>
      <c r="W2384" s="47"/>
      <c r="X2384" s="46" t="str">
        <f>IFERROR(__xludf.DUMMYFUNCTION("if(T2384="""","""",if($S2384,""Not aligned w/ a specific learning goal."",T2384&amp;"": ""&amp;vlookup(to_text(T2384),'1.Learning-Goals'!$A$3:$B$100,2,FALSE)))"),"")</f>
        <v/>
      </c>
      <c r="Y2384" s="46" t="str">
        <f>IFERROR(__xludf.DUMMYFUNCTION("if(U2384="""","""",if($S2384,""Not aligned w/ a specific learning goal."",U2384&amp;"": ""&amp;vlookup(to_text(U2384),'1.Learning-Goals'!$A$3:$B$100,2,FALSE)))"),"")</f>
        <v/>
      </c>
      <c r="Z2384" s="46" t="str">
        <f>IFERROR(__xludf.DUMMYFUNCTION("if(V2384="""","""",if($S2384,""Not aligned w/ a specific learning goal."",V2384&amp;"": ""&amp;vlookup(to_text(V2384),'1.Learning-Goals'!$A$3:$B$100,2,FALSE)))"),"")</f>
        <v/>
      </c>
      <c r="AA2384" s="46" t="str">
        <f>IFERROR(__xludf.DUMMYFUNCTION("if(W2384="""","""",if($S2384,""Not aligned w/ a specific learning goal."",W2384&amp;"": ""&amp;vlookup(to_text(W2384),'1.Learning-Goals'!$A$3:$B$100,2,FALSE)))"),"")</f>
        <v/>
      </c>
      <c r="AB2384" s="48"/>
      <c r="AC2384" s="48"/>
      <c r="AD2384" s="48"/>
      <c r="AE2384" s="48"/>
      <c r="AF2384" s="48"/>
      <c r="AG2384" s="48"/>
      <c r="AH2384" s="48"/>
      <c r="AI2384" s="48"/>
    </row>
    <row r="2385" ht="15.75" customHeight="1">
      <c r="A2385" s="41"/>
      <c r="B2385" s="42" t="str">
        <f t="shared" si="1"/>
        <v/>
      </c>
      <c r="C2385" s="52"/>
      <c r="D2385" s="53"/>
      <c r="E2385" s="53"/>
      <c r="F2385" s="52"/>
      <c r="G2385" s="53"/>
      <c r="H2385" s="54"/>
      <c r="I2385" s="53"/>
      <c r="J2385" s="53"/>
      <c r="K2385" s="53"/>
      <c r="L2385" s="53"/>
      <c r="M2385" s="53"/>
      <c r="N2385" s="53"/>
      <c r="O2385" s="52"/>
      <c r="P2385" s="52"/>
      <c r="Q2385" s="52"/>
      <c r="R2385" s="46" t="str">
        <f>IFERROR(__xludf.DUMMYFUNCTION("if(isblank($A2385),"""",REGEXREPLACE($A2385,   "",?(\d),?"",  ""$1""&amp;""-""&amp;$H2385))"),"")</f>
        <v/>
      </c>
      <c r="S2385" s="47" t="b">
        <f t="shared" si="2"/>
        <v>0</v>
      </c>
      <c r="T2385" s="47" t="str">
        <f>IFERROR(__xludf.DUMMYFUNCTION("iferror(split(A2385,"","",TRUE,TRUE),"""")"),"")</f>
        <v/>
      </c>
      <c r="U2385" s="47"/>
      <c r="V2385" s="47"/>
      <c r="W2385" s="47"/>
      <c r="X2385" s="46" t="str">
        <f>IFERROR(__xludf.DUMMYFUNCTION("if(T2385="""","""",if($S2385,""Not aligned w/ a specific learning goal."",T2385&amp;"": ""&amp;vlookup(to_text(T2385),'1.Learning-Goals'!$A$3:$B$100,2,FALSE)))"),"")</f>
        <v/>
      </c>
      <c r="Y2385" s="46" t="str">
        <f>IFERROR(__xludf.DUMMYFUNCTION("if(U2385="""","""",if($S2385,""Not aligned w/ a specific learning goal."",U2385&amp;"": ""&amp;vlookup(to_text(U2385),'1.Learning-Goals'!$A$3:$B$100,2,FALSE)))"),"")</f>
        <v/>
      </c>
      <c r="Z2385" s="46" t="str">
        <f>IFERROR(__xludf.DUMMYFUNCTION("if(V2385="""","""",if($S2385,""Not aligned w/ a specific learning goal."",V2385&amp;"": ""&amp;vlookup(to_text(V2385),'1.Learning-Goals'!$A$3:$B$100,2,FALSE)))"),"")</f>
        <v/>
      </c>
      <c r="AA2385" s="46" t="str">
        <f>IFERROR(__xludf.DUMMYFUNCTION("if(W2385="""","""",if($S2385,""Not aligned w/ a specific learning goal."",W2385&amp;"": ""&amp;vlookup(to_text(W2385),'1.Learning-Goals'!$A$3:$B$100,2,FALSE)))"),"")</f>
        <v/>
      </c>
      <c r="AB2385" s="48"/>
      <c r="AC2385" s="48"/>
      <c r="AD2385" s="48"/>
      <c r="AE2385" s="48"/>
      <c r="AF2385" s="48"/>
      <c r="AG2385" s="48"/>
      <c r="AH2385" s="48"/>
      <c r="AI2385" s="48"/>
    </row>
    <row r="2386" ht="15.75" customHeight="1">
      <c r="A2386" s="41"/>
      <c r="B2386" s="42" t="str">
        <f t="shared" si="1"/>
        <v/>
      </c>
      <c r="C2386" s="52"/>
      <c r="D2386" s="53"/>
      <c r="E2386" s="53"/>
      <c r="F2386" s="52"/>
      <c r="G2386" s="53"/>
      <c r="H2386" s="54"/>
      <c r="I2386" s="53"/>
      <c r="J2386" s="53"/>
      <c r="K2386" s="53"/>
      <c r="L2386" s="53"/>
      <c r="M2386" s="53"/>
      <c r="N2386" s="53"/>
      <c r="O2386" s="52"/>
      <c r="P2386" s="52"/>
      <c r="Q2386" s="52"/>
      <c r="R2386" s="46" t="str">
        <f>IFERROR(__xludf.DUMMYFUNCTION("if(isblank($A2386),"""",REGEXREPLACE($A2386,   "",?(\d),?"",  ""$1""&amp;""-""&amp;$H2386))"),"")</f>
        <v/>
      </c>
      <c r="S2386" s="47" t="b">
        <f t="shared" si="2"/>
        <v>0</v>
      </c>
      <c r="T2386" s="47" t="str">
        <f>IFERROR(__xludf.DUMMYFUNCTION("iferror(split(A2386,"","",TRUE,TRUE),"""")"),"")</f>
        <v/>
      </c>
      <c r="U2386" s="47"/>
      <c r="V2386" s="47"/>
      <c r="W2386" s="47"/>
      <c r="X2386" s="46" t="str">
        <f>IFERROR(__xludf.DUMMYFUNCTION("if(T2386="""","""",if($S2386,""Not aligned w/ a specific learning goal."",T2386&amp;"": ""&amp;vlookup(to_text(T2386),'1.Learning-Goals'!$A$3:$B$100,2,FALSE)))"),"")</f>
        <v/>
      </c>
      <c r="Y2386" s="46" t="str">
        <f>IFERROR(__xludf.DUMMYFUNCTION("if(U2386="""","""",if($S2386,""Not aligned w/ a specific learning goal."",U2386&amp;"": ""&amp;vlookup(to_text(U2386),'1.Learning-Goals'!$A$3:$B$100,2,FALSE)))"),"")</f>
        <v/>
      </c>
      <c r="Z2386" s="46" t="str">
        <f>IFERROR(__xludf.DUMMYFUNCTION("if(V2386="""","""",if($S2386,""Not aligned w/ a specific learning goal."",V2386&amp;"": ""&amp;vlookup(to_text(V2386),'1.Learning-Goals'!$A$3:$B$100,2,FALSE)))"),"")</f>
        <v/>
      </c>
      <c r="AA2386" s="46" t="str">
        <f>IFERROR(__xludf.DUMMYFUNCTION("if(W2386="""","""",if($S2386,""Not aligned w/ a specific learning goal."",W2386&amp;"": ""&amp;vlookup(to_text(W2386),'1.Learning-Goals'!$A$3:$B$100,2,FALSE)))"),"")</f>
        <v/>
      </c>
      <c r="AB2386" s="48"/>
      <c r="AC2386" s="48"/>
      <c r="AD2386" s="48"/>
      <c r="AE2386" s="48"/>
      <c r="AF2386" s="48"/>
      <c r="AG2386" s="48"/>
      <c r="AH2386" s="48"/>
      <c r="AI2386" s="48"/>
    </row>
    <row r="2387" ht="15.75" customHeight="1">
      <c r="A2387" s="41"/>
      <c r="B2387" s="42" t="str">
        <f t="shared" si="1"/>
        <v/>
      </c>
      <c r="C2387" s="52"/>
      <c r="D2387" s="53"/>
      <c r="E2387" s="53"/>
      <c r="F2387" s="52"/>
      <c r="G2387" s="53"/>
      <c r="H2387" s="54"/>
      <c r="I2387" s="53"/>
      <c r="J2387" s="53"/>
      <c r="K2387" s="53"/>
      <c r="L2387" s="53"/>
      <c r="M2387" s="53"/>
      <c r="N2387" s="53"/>
      <c r="O2387" s="52"/>
      <c r="P2387" s="52"/>
      <c r="Q2387" s="52"/>
      <c r="R2387" s="46" t="str">
        <f>IFERROR(__xludf.DUMMYFUNCTION("if(isblank($A2387),"""",REGEXREPLACE($A2387,   "",?(\d),?"",  ""$1""&amp;""-""&amp;$H2387))"),"")</f>
        <v/>
      </c>
      <c r="S2387" s="47" t="b">
        <f t="shared" si="2"/>
        <v>0</v>
      </c>
      <c r="T2387" s="47" t="str">
        <f>IFERROR(__xludf.DUMMYFUNCTION("iferror(split(A2387,"","",TRUE,TRUE),"""")"),"")</f>
        <v/>
      </c>
      <c r="U2387" s="47"/>
      <c r="V2387" s="47"/>
      <c r="W2387" s="47"/>
      <c r="X2387" s="46" t="str">
        <f>IFERROR(__xludf.DUMMYFUNCTION("if(T2387="""","""",if($S2387,""Not aligned w/ a specific learning goal."",T2387&amp;"": ""&amp;vlookup(to_text(T2387),'1.Learning-Goals'!$A$3:$B$100,2,FALSE)))"),"")</f>
        <v/>
      </c>
      <c r="Y2387" s="46" t="str">
        <f>IFERROR(__xludf.DUMMYFUNCTION("if(U2387="""","""",if($S2387,""Not aligned w/ a specific learning goal."",U2387&amp;"": ""&amp;vlookup(to_text(U2387),'1.Learning-Goals'!$A$3:$B$100,2,FALSE)))"),"")</f>
        <v/>
      </c>
      <c r="Z2387" s="46" t="str">
        <f>IFERROR(__xludf.DUMMYFUNCTION("if(V2387="""","""",if($S2387,""Not aligned w/ a specific learning goal."",V2387&amp;"": ""&amp;vlookup(to_text(V2387),'1.Learning-Goals'!$A$3:$B$100,2,FALSE)))"),"")</f>
        <v/>
      </c>
      <c r="AA2387" s="46" t="str">
        <f>IFERROR(__xludf.DUMMYFUNCTION("if(W2387="""","""",if($S2387,""Not aligned w/ a specific learning goal."",W2387&amp;"": ""&amp;vlookup(to_text(W2387),'1.Learning-Goals'!$A$3:$B$100,2,FALSE)))"),"")</f>
        <v/>
      </c>
      <c r="AB2387" s="48"/>
      <c r="AC2387" s="48"/>
      <c r="AD2387" s="48"/>
      <c r="AE2387" s="48"/>
      <c r="AF2387" s="48"/>
      <c r="AG2387" s="48"/>
      <c r="AH2387" s="48"/>
      <c r="AI2387" s="48"/>
    </row>
    <row r="2388" ht="15.75" customHeight="1">
      <c r="A2388" s="41"/>
      <c r="B2388" s="42" t="str">
        <f t="shared" si="1"/>
        <v/>
      </c>
      <c r="C2388" s="52"/>
      <c r="D2388" s="53"/>
      <c r="E2388" s="53"/>
      <c r="F2388" s="52"/>
      <c r="G2388" s="53"/>
      <c r="H2388" s="54"/>
      <c r="I2388" s="53"/>
      <c r="J2388" s="53"/>
      <c r="K2388" s="53"/>
      <c r="L2388" s="53"/>
      <c r="M2388" s="53"/>
      <c r="N2388" s="53"/>
      <c r="O2388" s="52"/>
      <c r="P2388" s="52"/>
      <c r="Q2388" s="52"/>
      <c r="R2388" s="46" t="str">
        <f>IFERROR(__xludf.DUMMYFUNCTION("if(isblank($A2388),"""",REGEXREPLACE($A2388,   "",?(\d),?"",  ""$1""&amp;""-""&amp;$H2388))"),"")</f>
        <v/>
      </c>
      <c r="S2388" s="47" t="b">
        <f t="shared" si="2"/>
        <v>0</v>
      </c>
      <c r="T2388" s="47" t="str">
        <f>IFERROR(__xludf.DUMMYFUNCTION("iferror(split(A2388,"","",TRUE,TRUE),"""")"),"")</f>
        <v/>
      </c>
      <c r="U2388" s="47"/>
      <c r="V2388" s="47"/>
      <c r="W2388" s="47"/>
      <c r="X2388" s="46" t="str">
        <f>IFERROR(__xludf.DUMMYFUNCTION("if(T2388="""","""",if($S2388,""Not aligned w/ a specific learning goal."",T2388&amp;"": ""&amp;vlookup(to_text(T2388),'1.Learning-Goals'!$A$3:$B$100,2,FALSE)))"),"")</f>
        <v/>
      </c>
      <c r="Y2388" s="46" t="str">
        <f>IFERROR(__xludf.DUMMYFUNCTION("if(U2388="""","""",if($S2388,""Not aligned w/ a specific learning goal."",U2388&amp;"": ""&amp;vlookup(to_text(U2388),'1.Learning-Goals'!$A$3:$B$100,2,FALSE)))"),"")</f>
        <v/>
      </c>
      <c r="Z2388" s="46" t="str">
        <f>IFERROR(__xludf.DUMMYFUNCTION("if(V2388="""","""",if($S2388,""Not aligned w/ a specific learning goal."",V2388&amp;"": ""&amp;vlookup(to_text(V2388),'1.Learning-Goals'!$A$3:$B$100,2,FALSE)))"),"")</f>
        <v/>
      </c>
      <c r="AA2388" s="46" t="str">
        <f>IFERROR(__xludf.DUMMYFUNCTION("if(W2388="""","""",if($S2388,""Not aligned w/ a specific learning goal."",W2388&amp;"": ""&amp;vlookup(to_text(W2388),'1.Learning-Goals'!$A$3:$B$100,2,FALSE)))"),"")</f>
        <v/>
      </c>
      <c r="AB2388" s="48"/>
      <c r="AC2388" s="48"/>
      <c r="AD2388" s="48"/>
      <c r="AE2388" s="48"/>
      <c r="AF2388" s="48"/>
      <c r="AG2388" s="48"/>
      <c r="AH2388" s="48"/>
      <c r="AI2388" s="48"/>
    </row>
    <row r="2389" ht="15.75" customHeight="1">
      <c r="A2389" s="41"/>
      <c r="B2389" s="42" t="str">
        <f t="shared" si="1"/>
        <v/>
      </c>
      <c r="C2389" s="52"/>
      <c r="D2389" s="53"/>
      <c r="E2389" s="53"/>
      <c r="F2389" s="52"/>
      <c r="G2389" s="53"/>
      <c r="H2389" s="54"/>
      <c r="I2389" s="53"/>
      <c r="J2389" s="53"/>
      <c r="K2389" s="53"/>
      <c r="L2389" s="53"/>
      <c r="M2389" s="53"/>
      <c r="N2389" s="53"/>
      <c r="O2389" s="52"/>
      <c r="P2389" s="52"/>
      <c r="Q2389" s="52"/>
      <c r="R2389" s="46" t="str">
        <f>IFERROR(__xludf.DUMMYFUNCTION("if(isblank($A2389),"""",REGEXREPLACE($A2389,   "",?(\d),?"",  ""$1""&amp;""-""&amp;$H2389))"),"")</f>
        <v/>
      </c>
      <c r="S2389" s="47" t="b">
        <f t="shared" si="2"/>
        <v>0</v>
      </c>
      <c r="T2389" s="47" t="str">
        <f>IFERROR(__xludf.DUMMYFUNCTION("iferror(split(A2389,"","",TRUE,TRUE),"""")"),"")</f>
        <v/>
      </c>
      <c r="U2389" s="47"/>
      <c r="V2389" s="47"/>
      <c r="W2389" s="47"/>
      <c r="X2389" s="46" t="str">
        <f>IFERROR(__xludf.DUMMYFUNCTION("if(T2389="""","""",if($S2389,""Not aligned w/ a specific learning goal."",T2389&amp;"": ""&amp;vlookup(to_text(T2389),'1.Learning-Goals'!$A$3:$B$100,2,FALSE)))"),"")</f>
        <v/>
      </c>
      <c r="Y2389" s="46" t="str">
        <f>IFERROR(__xludf.DUMMYFUNCTION("if(U2389="""","""",if($S2389,""Not aligned w/ a specific learning goal."",U2389&amp;"": ""&amp;vlookup(to_text(U2389),'1.Learning-Goals'!$A$3:$B$100,2,FALSE)))"),"")</f>
        <v/>
      </c>
      <c r="Z2389" s="46" t="str">
        <f>IFERROR(__xludf.DUMMYFUNCTION("if(V2389="""","""",if($S2389,""Not aligned w/ a specific learning goal."",V2389&amp;"": ""&amp;vlookup(to_text(V2389),'1.Learning-Goals'!$A$3:$B$100,2,FALSE)))"),"")</f>
        <v/>
      </c>
      <c r="AA2389" s="46" t="str">
        <f>IFERROR(__xludf.DUMMYFUNCTION("if(W2389="""","""",if($S2389,""Not aligned w/ a specific learning goal."",W2389&amp;"": ""&amp;vlookup(to_text(W2389),'1.Learning-Goals'!$A$3:$B$100,2,FALSE)))"),"")</f>
        <v/>
      </c>
      <c r="AB2389" s="48"/>
      <c r="AC2389" s="48"/>
      <c r="AD2389" s="48"/>
      <c r="AE2389" s="48"/>
      <c r="AF2389" s="48"/>
      <c r="AG2389" s="48"/>
      <c r="AH2389" s="48"/>
      <c r="AI2389" s="48"/>
    </row>
    <row r="2390" ht="15.75" customHeight="1">
      <c r="A2390" s="41"/>
      <c r="B2390" s="42" t="str">
        <f t="shared" si="1"/>
        <v/>
      </c>
      <c r="C2390" s="52"/>
      <c r="D2390" s="53"/>
      <c r="E2390" s="53"/>
      <c r="F2390" s="52"/>
      <c r="G2390" s="53"/>
      <c r="H2390" s="54"/>
      <c r="I2390" s="53"/>
      <c r="J2390" s="53"/>
      <c r="K2390" s="53"/>
      <c r="L2390" s="53"/>
      <c r="M2390" s="53"/>
      <c r="N2390" s="53"/>
      <c r="O2390" s="52"/>
      <c r="P2390" s="52"/>
      <c r="Q2390" s="52"/>
      <c r="R2390" s="46" t="str">
        <f>IFERROR(__xludf.DUMMYFUNCTION("if(isblank($A2390),"""",REGEXREPLACE($A2390,   "",?(\d),?"",  ""$1""&amp;""-""&amp;$H2390))"),"")</f>
        <v/>
      </c>
      <c r="S2390" s="47" t="b">
        <f t="shared" si="2"/>
        <v>0</v>
      </c>
      <c r="T2390" s="47" t="str">
        <f>IFERROR(__xludf.DUMMYFUNCTION("iferror(split(A2390,"","",TRUE,TRUE),"""")"),"")</f>
        <v/>
      </c>
      <c r="U2390" s="47"/>
      <c r="V2390" s="47"/>
      <c r="W2390" s="47"/>
      <c r="X2390" s="46" t="str">
        <f>IFERROR(__xludf.DUMMYFUNCTION("if(T2390="""","""",if($S2390,""Not aligned w/ a specific learning goal."",T2390&amp;"": ""&amp;vlookup(to_text(T2390),'1.Learning-Goals'!$A$3:$B$100,2,FALSE)))"),"")</f>
        <v/>
      </c>
      <c r="Y2390" s="46" t="str">
        <f>IFERROR(__xludf.DUMMYFUNCTION("if(U2390="""","""",if($S2390,""Not aligned w/ a specific learning goal."",U2390&amp;"": ""&amp;vlookup(to_text(U2390),'1.Learning-Goals'!$A$3:$B$100,2,FALSE)))"),"")</f>
        <v/>
      </c>
      <c r="Z2390" s="46" t="str">
        <f>IFERROR(__xludf.DUMMYFUNCTION("if(V2390="""","""",if($S2390,""Not aligned w/ a specific learning goal."",V2390&amp;"": ""&amp;vlookup(to_text(V2390),'1.Learning-Goals'!$A$3:$B$100,2,FALSE)))"),"")</f>
        <v/>
      </c>
      <c r="AA2390" s="46" t="str">
        <f>IFERROR(__xludf.DUMMYFUNCTION("if(W2390="""","""",if($S2390,""Not aligned w/ a specific learning goal."",W2390&amp;"": ""&amp;vlookup(to_text(W2390),'1.Learning-Goals'!$A$3:$B$100,2,FALSE)))"),"")</f>
        <v/>
      </c>
      <c r="AB2390" s="48"/>
      <c r="AC2390" s="48"/>
      <c r="AD2390" s="48"/>
      <c r="AE2390" s="48"/>
      <c r="AF2390" s="48"/>
      <c r="AG2390" s="48"/>
      <c r="AH2390" s="48"/>
      <c r="AI2390" s="48"/>
    </row>
    <row r="2391" ht="15.75" customHeight="1">
      <c r="A2391" s="41"/>
      <c r="B2391" s="42" t="str">
        <f t="shared" si="1"/>
        <v/>
      </c>
      <c r="C2391" s="52"/>
      <c r="D2391" s="53"/>
      <c r="E2391" s="53"/>
      <c r="F2391" s="52"/>
      <c r="G2391" s="53"/>
      <c r="H2391" s="54"/>
      <c r="I2391" s="53"/>
      <c r="J2391" s="53"/>
      <c r="K2391" s="53"/>
      <c r="L2391" s="53"/>
      <c r="M2391" s="53"/>
      <c r="N2391" s="53"/>
      <c r="O2391" s="52"/>
      <c r="P2391" s="52"/>
      <c r="Q2391" s="52"/>
      <c r="R2391" s="46" t="str">
        <f>IFERROR(__xludf.DUMMYFUNCTION("if(isblank($A2391),"""",REGEXREPLACE($A2391,   "",?(\d),?"",  ""$1""&amp;""-""&amp;$H2391))"),"")</f>
        <v/>
      </c>
      <c r="S2391" s="47" t="b">
        <f t="shared" si="2"/>
        <v>0</v>
      </c>
      <c r="T2391" s="47" t="str">
        <f>IFERROR(__xludf.DUMMYFUNCTION("iferror(split(A2391,"","",TRUE,TRUE),"""")"),"")</f>
        <v/>
      </c>
      <c r="U2391" s="47"/>
      <c r="V2391" s="47"/>
      <c r="W2391" s="47"/>
      <c r="X2391" s="46" t="str">
        <f>IFERROR(__xludf.DUMMYFUNCTION("if(T2391="""","""",if($S2391,""Not aligned w/ a specific learning goal."",T2391&amp;"": ""&amp;vlookup(to_text(T2391),'1.Learning-Goals'!$A$3:$B$100,2,FALSE)))"),"")</f>
        <v/>
      </c>
      <c r="Y2391" s="46" t="str">
        <f>IFERROR(__xludf.DUMMYFUNCTION("if(U2391="""","""",if($S2391,""Not aligned w/ a specific learning goal."",U2391&amp;"": ""&amp;vlookup(to_text(U2391),'1.Learning-Goals'!$A$3:$B$100,2,FALSE)))"),"")</f>
        <v/>
      </c>
      <c r="Z2391" s="46" t="str">
        <f>IFERROR(__xludf.DUMMYFUNCTION("if(V2391="""","""",if($S2391,""Not aligned w/ a specific learning goal."",V2391&amp;"": ""&amp;vlookup(to_text(V2391),'1.Learning-Goals'!$A$3:$B$100,2,FALSE)))"),"")</f>
        <v/>
      </c>
      <c r="AA2391" s="46" t="str">
        <f>IFERROR(__xludf.DUMMYFUNCTION("if(W2391="""","""",if($S2391,""Not aligned w/ a specific learning goal."",W2391&amp;"": ""&amp;vlookup(to_text(W2391),'1.Learning-Goals'!$A$3:$B$100,2,FALSE)))"),"")</f>
        <v/>
      </c>
      <c r="AB2391" s="48"/>
      <c r="AC2391" s="48"/>
      <c r="AD2391" s="48"/>
      <c r="AE2391" s="48"/>
      <c r="AF2391" s="48"/>
      <c r="AG2391" s="48"/>
      <c r="AH2391" s="48"/>
      <c r="AI2391" s="48"/>
    </row>
    <row r="2392" ht="15.75" customHeight="1">
      <c r="A2392" s="41"/>
      <c r="B2392" s="42" t="str">
        <f t="shared" si="1"/>
        <v/>
      </c>
      <c r="C2392" s="52"/>
      <c r="D2392" s="53"/>
      <c r="E2392" s="53"/>
      <c r="F2392" s="52"/>
      <c r="G2392" s="53"/>
      <c r="H2392" s="54"/>
      <c r="I2392" s="53"/>
      <c r="J2392" s="53"/>
      <c r="K2392" s="53"/>
      <c r="L2392" s="53"/>
      <c r="M2392" s="53"/>
      <c r="N2392" s="53"/>
      <c r="O2392" s="52"/>
      <c r="P2392" s="52"/>
      <c r="Q2392" s="52"/>
      <c r="R2392" s="46" t="str">
        <f>IFERROR(__xludf.DUMMYFUNCTION("if(isblank($A2392),"""",REGEXREPLACE($A2392,   "",?(\d),?"",  ""$1""&amp;""-""&amp;$H2392))"),"")</f>
        <v/>
      </c>
      <c r="S2392" s="47" t="b">
        <f t="shared" si="2"/>
        <v>0</v>
      </c>
      <c r="T2392" s="47" t="str">
        <f>IFERROR(__xludf.DUMMYFUNCTION("iferror(split(A2392,"","",TRUE,TRUE),"""")"),"")</f>
        <v/>
      </c>
      <c r="U2392" s="47"/>
      <c r="V2392" s="47"/>
      <c r="W2392" s="47"/>
      <c r="X2392" s="46" t="str">
        <f>IFERROR(__xludf.DUMMYFUNCTION("if(T2392="""","""",if($S2392,""Not aligned w/ a specific learning goal."",T2392&amp;"": ""&amp;vlookup(to_text(T2392),'1.Learning-Goals'!$A$3:$B$100,2,FALSE)))"),"")</f>
        <v/>
      </c>
      <c r="Y2392" s="46" t="str">
        <f>IFERROR(__xludf.DUMMYFUNCTION("if(U2392="""","""",if($S2392,""Not aligned w/ a specific learning goal."",U2392&amp;"": ""&amp;vlookup(to_text(U2392),'1.Learning-Goals'!$A$3:$B$100,2,FALSE)))"),"")</f>
        <v/>
      </c>
      <c r="Z2392" s="46" t="str">
        <f>IFERROR(__xludf.DUMMYFUNCTION("if(V2392="""","""",if($S2392,""Not aligned w/ a specific learning goal."",V2392&amp;"": ""&amp;vlookup(to_text(V2392),'1.Learning-Goals'!$A$3:$B$100,2,FALSE)))"),"")</f>
        <v/>
      </c>
      <c r="AA2392" s="46" t="str">
        <f>IFERROR(__xludf.DUMMYFUNCTION("if(W2392="""","""",if($S2392,""Not aligned w/ a specific learning goal."",W2392&amp;"": ""&amp;vlookup(to_text(W2392),'1.Learning-Goals'!$A$3:$B$100,2,FALSE)))"),"")</f>
        <v/>
      </c>
      <c r="AB2392" s="48"/>
      <c r="AC2392" s="48"/>
      <c r="AD2392" s="48"/>
      <c r="AE2392" s="48"/>
      <c r="AF2392" s="48"/>
      <c r="AG2392" s="48"/>
      <c r="AH2392" s="48"/>
      <c r="AI2392" s="48"/>
    </row>
    <row r="2393" ht="15.75" customHeight="1">
      <c r="A2393" s="41"/>
      <c r="B2393" s="42" t="str">
        <f t="shared" si="1"/>
        <v/>
      </c>
      <c r="C2393" s="52"/>
      <c r="D2393" s="53"/>
      <c r="E2393" s="53"/>
      <c r="F2393" s="52"/>
      <c r="G2393" s="53"/>
      <c r="H2393" s="54"/>
      <c r="I2393" s="53"/>
      <c r="J2393" s="53"/>
      <c r="K2393" s="53"/>
      <c r="L2393" s="53"/>
      <c r="M2393" s="53"/>
      <c r="N2393" s="53"/>
      <c r="O2393" s="52"/>
      <c r="P2393" s="52"/>
      <c r="Q2393" s="52"/>
      <c r="R2393" s="46" t="str">
        <f>IFERROR(__xludf.DUMMYFUNCTION("if(isblank($A2393),"""",REGEXREPLACE($A2393,   "",?(\d),?"",  ""$1""&amp;""-""&amp;$H2393))"),"")</f>
        <v/>
      </c>
      <c r="S2393" s="47" t="b">
        <f t="shared" si="2"/>
        <v>0</v>
      </c>
      <c r="T2393" s="47" t="str">
        <f>IFERROR(__xludf.DUMMYFUNCTION("iferror(split(A2393,"","",TRUE,TRUE),"""")"),"")</f>
        <v/>
      </c>
      <c r="U2393" s="47"/>
      <c r="V2393" s="47"/>
      <c r="W2393" s="47"/>
      <c r="X2393" s="46" t="str">
        <f>IFERROR(__xludf.DUMMYFUNCTION("if(T2393="""","""",if($S2393,""Not aligned w/ a specific learning goal."",T2393&amp;"": ""&amp;vlookup(to_text(T2393),'1.Learning-Goals'!$A$3:$B$100,2,FALSE)))"),"")</f>
        <v/>
      </c>
      <c r="Y2393" s="46" t="str">
        <f>IFERROR(__xludf.DUMMYFUNCTION("if(U2393="""","""",if($S2393,""Not aligned w/ a specific learning goal."",U2393&amp;"": ""&amp;vlookup(to_text(U2393),'1.Learning-Goals'!$A$3:$B$100,2,FALSE)))"),"")</f>
        <v/>
      </c>
      <c r="Z2393" s="46" t="str">
        <f>IFERROR(__xludf.DUMMYFUNCTION("if(V2393="""","""",if($S2393,""Not aligned w/ a specific learning goal."",V2393&amp;"": ""&amp;vlookup(to_text(V2393),'1.Learning-Goals'!$A$3:$B$100,2,FALSE)))"),"")</f>
        <v/>
      </c>
      <c r="AA2393" s="46" t="str">
        <f>IFERROR(__xludf.DUMMYFUNCTION("if(W2393="""","""",if($S2393,""Not aligned w/ a specific learning goal."",W2393&amp;"": ""&amp;vlookup(to_text(W2393),'1.Learning-Goals'!$A$3:$B$100,2,FALSE)))"),"")</f>
        <v/>
      </c>
      <c r="AB2393" s="48"/>
      <c r="AC2393" s="48"/>
      <c r="AD2393" s="48"/>
      <c r="AE2393" s="48"/>
      <c r="AF2393" s="48"/>
      <c r="AG2393" s="48"/>
      <c r="AH2393" s="48"/>
      <c r="AI2393" s="48"/>
    </row>
    <row r="2394" ht="15.75" customHeight="1">
      <c r="A2394" s="41"/>
      <c r="B2394" s="42" t="str">
        <f t="shared" si="1"/>
        <v/>
      </c>
      <c r="C2394" s="52"/>
      <c r="D2394" s="53"/>
      <c r="E2394" s="53"/>
      <c r="F2394" s="52"/>
      <c r="G2394" s="53"/>
      <c r="H2394" s="54"/>
      <c r="I2394" s="53"/>
      <c r="J2394" s="53"/>
      <c r="K2394" s="53"/>
      <c r="L2394" s="53"/>
      <c r="M2394" s="53"/>
      <c r="N2394" s="53"/>
      <c r="O2394" s="52"/>
      <c r="P2394" s="52"/>
      <c r="Q2394" s="52"/>
      <c r="R2394" s="46" t="str">
        <f>IFERROR(__xludf.DUMMYFUNCTION("if(isblank($A2394),"""",REGEXREPLACE($A2394,   "",?(\d),?"",  ""$1""&amp;""-""&amp;$H2394))"),"")</f>
        <v/>
      </c>
      <c r="S2394" s="47" t="b">
        <f t="shared" si="2"/>
        <v>0</v>
      </c>
      <c r="T2394" s="47" t="str">
        <f>IFERROR(__xludf.DUMMYFUNCTION("iferror(split(A2394,"","",TRUE,TRUE),"""")"),"")</f>
        <v/>
      </c>
      <c r="U2394" s="47"/>
      <c r="V2394" s="47"/>
      <c r="W2394" s="47"/>
      <c r="X2394" s="46" t="str">
        <f>IFERROR(__xludf.DUMMYFUNCTION("if(T2394="""","""",if($S2394,""Not aligned w/ a specific learning goal."",T2394&amp;"": ""&amp;vlookup(to_text(T2394),'1.Learning-Goals'!$A$3:$B$100,2,FALSE)))"),"")</f>
        <v/>
      </c>
      <c r="Y2394" s="46" t="str">
        <f>IFERROR(__xludf.DUMMYFUNCTION("if(U2394="""","""",if($S2394,""Not aligned w/ a specific learning goal."",U2394&amp;"": ""&amp;vlookup(to_text(U2394),'1.Learning-Goals'!$A$3:$B$100,2,FALSE)))"),"")</f>
        <v/>
      </c>
      <c r="Z2394" s="46" t="str">
        <f>IFERROR(__xludf.DUMMYFUNCTION("if(V2394="""","""",if($S2394,""Not aligned w/ a specific learning goal."",V2394&amp;"": ""&amp;vlookup(to_text(V2394),'1.Learning-Goals'!$A$3:$B$100,2,FALSE)))"),"")</f>
        <v/>
      </c>
      <c r="AA2394" s="46" t="str">
        <f>IFERROR(__xludf.DUMMYFUNCTION("if(W2394="""","""",if($S2394,""Not aligned w/ a specific learning goal."",W2394&amp;"": ""&amp;vlookup(to_text(W2394),'1.Learning-Goals'!$A$3:$B$100,2,FALSE)))"),"")</f>
        <v/>
      </c>
      <c r="AB2394" s="48"/>
      <c r="AC2394" s="48"/>
      <c r="AD2394" s="48"/>
      <c r="AE2394" s="48"/>
      <c r="AF2394" s="48"/>
      <c r="AG2394" s="48"/>
      <c r="AH2394" s="48"/>
      <c r="AI2394" s="48"/>
    </row>
    <row r="2395" ht="15.75" customHeight="1">
      <c r="A2395" s="41"/>
      <c r="B2395" s="42" t="str">
        <f t="shared" si="1"/>
        <v/>
      </c>
      <c r="C2395" s="52"/>
      <c r="D2395" s="53"/>
      <c r="E2395" s="53"/>
      <c r="F2395" s="52"/>
      <c r="G2395" s="53"/>
      <c r="H2395" s="54"/>
      <c r="I2395" s="53"/>
      <c r="J2395" s="53"/>
      <c r="K2395" s="53"/>
      <c r="L2395" s="53"/>
      <c r="M2395" s="53"/>
      <c r="N2395" s="53"/>
      <c r="O2395" s="52"/>
      <c r="P2395" s="52"/>
      <c r="Q2395" s="52"/>
      <c r="R2395" s="46" t="str">
        <f>IFERROR(__xludf.DUMMYFUNCTION("if(isblank($A2395),"""",REGEXREPLACE($A2395,   "",?(\d),?"",  ""$1""&amp;""-""&amp;$H2395))"),"")</f>
        <v/>
      </c>
      <c r="S2395" s="47" t="b">
        <f t="shared" si="2"/>
        <v>0</v>
      </c>
      <c r="T2395" s="47" t="str">
        <f>IFERROR(__xludf.DUMMYFUNCTION("iferror(split(A2395,"","",TRUE,TRUE),"""")"),"")</f>
        <v/>
      </c>
      <c r="U2395" s="47"/>
      <c r="V2395" s="47"/>
      <c r="W2395" s="47"/>
      <c r="X2395" s="46" t="str">
        <f>IFERROR(__xludf.DUMMYFUNCTION("if(T2395="""","""",if($S2395,""Not aligned w/ a specific learning goal."",T2395&amp;"": ""&amp;vlookup(to_text(T2395),'1.Learning-Goals'!$A$3:$B$100,2,FALSE)))"),"")</f>
        <v/>
      </c>
      <c r="Y2395" s="46" t="str">
        <f>IFERROR(__xludf.DUMMYFUNCTION("if(U2395="""","""",if($S2395,""Not aligned w/ a specific learning goal."",U2395&amp;"": ""&amp;vlookup(to_text(U2395),'1.Learning-Goals'!$A$3:$B$100,2,FALSE)))"),"")</f>
        <v/>
      </c>
      <c r="Z2395" s="46" t="str">
        <f>IFERROR(__xludf.DUMMYFUNCTION("if(V2395="""","""",if($S2395,""Not aligned w/ a specific learning goal."",V2395&amp;"": ""&amp;vlookup(to_text(V2395),'1.Learning-Goals'!$A$3:$B$100,2,FALSE)))"),"")</f>
        <v/>
      </c>
      <c r="AA2395" s="46" t="str">
        <f>IFERROR(__xludf.DUMMYFUNCTION("if(W2395="""","""",if($S2395,""Not aligned w/ a specific learning goal."",W2395&amp;"": ""&amp;vlookup(to_text(W2395),'1.Learning-Goals'!$A$3:$B$100,2,FALSE)))"),"")</f>
        <v/>
      </c>
      <c r="AB2395" s="48"/>
      <c r="AC2395" s="48"/>
      <c r="AD2395" s="48"/>
      <c r="AE2395" s="48"/>
      <c r="AF2395" s="48"/>
      <c r="AG2395" s="48"/>
      <c r="AH2395" s="48"/>
      <c r="AI2395" s="48"/>
    </row>
    <row r="2396" ht="15.75" customHeight="1">
      <c r="A2396" s="41"/>
      <c r="B2396" s="42" t="str">
        <f t="shared" si="1"/>
        <v/>
      </c>
      <c r="C2396" s="52"/>
      <c r="D2396" s="53"/>
      <c r="E2396" s="53"/>
      <c r="F2396" s="52"/>
      <c r="G2396" s="53"/>
      <c r="H2396" s="54"/>
      <c r="I2396" s="53"/>
      <c r="J2396" s="53"/>
      <c r="K2396" s="53"/>
      <c r="L2396" s="53"/>
      <c r="M2396" s="53"/>
      <c r="N2396" s="53"/>
      <c r="O2396" s="52"/>
      <c r="P2396" s="52"/>
      <c r="Q2396" s="52"/>
      <c r="R2396" s="46" t="str">
        <f>IFERROR(__xludf.DUMMYFUNCTION("if(isblank($A2396),"""",REGEXREPLACE($A2396,   "",?(\d),?"",  ""$1""&amp;""-""&amp;$H2396))"),"")</f>
        <v/>
      </c>
      <c r="S2396" s="47" t="b">
        <f t="shared" si="2"/>
        <v>0</v>
      </c>
      <c r="T2396" s="47" t="str">
        <f>IFERROR(__xludf.DUMMYFUNCTION("iferror(split(A2396,"","",TRUE,TRUE),"""")"),"")</f>
        <v/>
      </c>
      <c r="U2396" s="47"/>
      <c r="V2396" s="47"/>
      <c r="W2396" s="47"/>
      <c r="X2396" s="46" t="str">
        <f>IFERROR(__xludf.DUMMYFUNCTION("if(T2396="""","""",if($S2396,""Not aligned w/ a specific learning goal."",T2396&amp;"": ""&amp;vlookup(to_text(T2396),'1.Learning-Goals'!$A$3:$B$100,2,FALSE)))"),"")</f>
        <v/>
      </c>
      <c r="Y2396" s="46" t="str">
        <f>IFERROR(__xludf.DUMMYFUNCTION("if(U2396="""","""",if($S2396,""Not aligned w/ a specific learning goal."",U2396&amp;"": ""&amp;vlookup(to_text(U2396),'1.Learning-Goals'!$A$3:$B$100,2,FALSE)))"),"")</f>
        <v/>
      </c>
      <c r="Z2396" s="46" t="str">
        <f>IFERROR(__xludf.DUMMYFUNCTION("if(V2396="""","""",if($S2396,""Not aligned w/ a specific learning goal."",V2396&amp;"": ""&amp;vlookup(to_text(V2396),'1.Learning-Goals'!$A$3:$B$100,2,FALSE)))"),"")</f>
        <v/>
      </c>
      <c r="AA2396" s="46" t="str">
        <f>IFERROR(__xludf.DUMMYFUNCTION("if(W2396="""","""",if($S2396,""Not aligned w/ a specific learning goal."",W2396&amp;"": ""&amp;vlookup(to_text(W2396),'1.Learning-Goals'!$A$3:$B$100,2,FALSE)))"),"")</f>
        <v/>
      </c>
      <c r="AB2396" s="48"/>
      <c r="AC2396" s="48"/>
      <c r="AD2396" s="48"/>
      <c r="AE2396" s="48"/>
      <c r="AF2396" s="48"/>
      <c r="AG2396" s="48"/>
      <c r="AH2396" s="48"/>
      <c r="AI2396" s="48"/>
    </row>
    <row r="2397" ht="15.75" customHeight="1">
      <c r="A2397" s="41"/>
      <c r="B2397" s="42" t="str">
        <f t="shared" si="1"/>
        <v/>
      </c>
      <c r="C2397" s="52"/>
      <c r="D2397" s="53"/>
      <c r="E2397" s="53"/>
      <c r="F2397" s="52"/>
      <c r="G2397" s="53"/>
      <c r="H2397" s="54"/>
      <c r="I2397" s="53"/>
      <c r="J2397" s="53"/>
      <c r="K2397" s="53"/>
      <c r="L2397" s="53"/>
      <c r="M2397" s="53"/>
      <c r="N2397" s="53"/>
      <c r="O2397" s="52"/>
      <c r="P2397" s="52"/>
      <c r="Q2397" s="52"/>
      <c r="R2397" s="46" t="str">
        <f>IFERROR(__xludf.DUMMYFUNCTION("if(isblank($A2397),"""",REGEXREPLACE($A2397,   "",?(\d),?"",  ""$1""&amp;""-""&amp;$H2397))"),"")</f>
        <v/>
      </c>
      <c r="S2397" s="47" t="b">
        <f t="shared" si="2"/>
        <v>0</v>
      </c>
      <c r="T2397" s="47" t="str">
        <f>IFERROR(__xludf.DUMMYFUNCTION("iferror(split(A2397,"","",TRUE,TRUE),"""")"),"")</f>
        <v/>
      </c>
      <c r="U2397" s="47"/>
      <c r="V2397" s="47"/>
      <c r="W2397" s="47"/>
      <c r="X2397" s="46" t="str">
        <f>IFERROR(__xludf.DUMMYFUNCTION("if(T2397="""","""",if($S2397,""Not aligned w/ a specific learning goal."",T2397&amp;"": ""&amp;vlookup(to_text(T2397),'1.Learning-Goals'!$A$3:$B$100,2,FALSE)))"),"")</f>
        <v/>
      </c>
      <c r="Y2397" s="46" t="str">
        <f>IFERROR(__xludf.DUMMYFUNCTION("if(U2397="""","""",if($S2397,""Not aligned w/ a specific learning goal."",U2397&amp;"": ""&amp;vlookup(to_text(U2397),'1.Learning-Goals'!$A$3:$B$100,2,FALSE)))"),"")</f>
        <v/>
      </c>
      <c r="Z2397" s="46" t="str">
        <f>IFERROR(__xludf.DUMMYFUNCTION("if(V2397="""","""",if($S2397,""Not aligned w/ a specific learning goal."",V2397&amp;"": ""&amp;vlookup(to_text(V2397),'1.Learning-Goals'!$A$3:$B$100,2,FALSE)))"),"")</f>
        <v/>
      </c>
      <c r="AA2397" s="46" t="str">
        <f>IFERROR(__xludf.DUMMYFUNCTION("if(W2397="""","""",if($S2397,""Not aligned w/ a specific learning goal."",W2397&amp;"": ""&amp;vlookup(to_text(W2397),'1.Learning-Goals'!$A$3:$B$100,2,FALSE)))"),"")</f>
        <v/>
      </c>
      <c r="AB2397" s="48"/>
      <c r="AC2397" s="48"/>
      <c r="AD2397" s="48"/>
      <c r="AE2397" s="48"/>
      <c r="AF2397" s="48"/>
      <c r="AG2397" s="48"/>
      <c r="AH2397" s="48"/>
      <c r="AI2397" s="48"/>
    </row>
    <row r="2398" ht="15.75" customHeight="1">
      <c r="A2398" s="41"/>
      <c r="B2398" s="42" t="str">
        <f t="shared" si="1"/>
        <v/>
      </c>
      <c r="C2398" s="52"/>
      <c r="D2398" s="53"/>
      <c r="E2398" s="53"/>
      <c r="F2398" s="52"/>
      <c r="G2398" s="53"/>
      <c r="H2398" s="54"/>
      <c r="I2398" s="53"/>
      <c r="J2398" s="53"/>
      <c r="K2398" s="53"/>
      <c r="L2398" s="53"/>
      <c r="M2398" s="53"/>
      <c r="N2398" s="53"/>
      <c r="O2398" s="52"/>
      <c r="P2398" s="52"/>
      <c r="Q2398" s="52"/>
      <c r="R2398" s="46" t="str">
        <f>IFERROR(__xludf.DUMMYFUNCTION("if(isblank($A2398),"""",REGEXREPLACE($A2398,   "",?(\d),?"",  ""$1""&amp;""-""&amp;$H2398))"),"")</f>
        <v/>
      </c>
      <c r="S2398" s="47" t="b">
        <f t="shared" si="2"/>
        <v>0</v>
      </c>
      <c r="T2398" s="47" t="str">
        <f>IFERROR(__xludf.DUMMYFUNCTION("iferror(split(A2398,"","",TRUE,TRUE),"""")"),"")</f>
        <v/>
      </c>
      <c r="U2398" s="47"/>
      <c r="V2398" s="47"/>
      <c r="W2398" s="47"/>
      <c r="X2398" s="46" t="str">
        <f>IFERROR(__xludf.DUMMYFUNCTION("if(T2398="""","""",if($S2398,""Not aligned w/ a specific learning goal."",T2398&amp;"": ""&amp;vlookup(to_text(T2398),'1.Learning-Goals'!$A$3:$B$100,2,FALSE)))"),"")</f>
        <v/>
      </c>
      <c r="Y2398" s="46" t="str">
        <f>IFERROR(__xludf.DUMMYFUNCTION("if(U2398="""","""",if($S2398,""Not aligned w/ a specific learning goal."",U2398&amp;"": ""&amp;vlookup(to_text(U2398),'1.Learning-Goals'!$A$3:$B$100,2,FALSE)))"),"")</f>
        <v/>
      </c>
      <c r="Z2398" s="46" t="str">
        <f>IFERROR(__xludf.DUMMYFUNCTION("if(V2398="""","""",if($S2398,""Not aligned w/ a specific learning goal."",V2398&amp;"": ""&amp;vlookup(to_text(V2398),'1.Learning-Goals'!$A$3:$B$100,2,FALSE)))"),"")</f>
        <v/>
      </c>
      <c r="AA2398" s="46" t="str">
        <f>IFERROR(__xludf.DUMMYFUNCTION("if(W2398="""","""",if($S2398,""Not aligned w/ a specific learning goal."",W2398&amp;"": ""&amp;vlookup(to_text(W2398),'1.Learning-Goals'!$A$3:$B$100,2,FALSE)))"),"")</f>
        <v/>
      </c>
      <c r="AB2398" s="48"/>
      <c r="AC2398" s="48"/>
      <c r="AD2398" s="48"/>
      <c r="AE2398" s="48"/>
      <c r="AF2398" s="48"/>
      <c r="AG2398" s="48"/>
      <c r="AH2398" s="48"/>
      <c r="AI2398" s="48"/>
    </row>
    <row r="2399" ht="15.75" customHeight="1">
      <c r="A2399" s="41"/>
      <c r="B2399" s="42" t="str">
        <f t="shared" si="1"/>
        <v/>
      </c>
      <c r="C2399" s="52"/>
      <c r="D2399" s="53"/>
      <c r="E2399" s="53"/>
      <c r="F2399" s="52"/>
      <c r="G2399" s="53"/>
      <c r="H2399" s="54"/>
      <c r="I2399" s="53"/>
      <c r="J2399" s="53"/>
      <c r="K2399" s="53"/>
      <c r="L2399" s="53"/>
      <c r="M2399" s="53"/>
      <c r="N2399" s="53"/>
      <c r="O2399" s="52"/>
      <c r="P2399" s="52"/>
      <c r="Q2399" s="52"/>
      <c r="R2399" s="46" t="str">
        <f>IFERROR(__xludf.DUMMYFUNCTION("if(isblank($A2399),"""",REGEXREPLACE($A2399,   "",?(\d),?"",  ""$1""&amp;""-""&amp;$H2399))"),"")</f>
        <v/>
      </c>
      <c r="S2399" s="47" t="b">
        <f t="shared" si="2"/>
        <v>0</v>
      </c>
      <c r="T2399" s="47" t="str">
        <f>IFERROR(__xludf.DUMMYFUNCTION("iferror(split(A2399,"","",TRUE,TRUE),"""")"),"")</f>
        <v/>
      </c>
      <c r="U2399" s="47"/>
      <c r="V2399" s="47"/>
      <c r="W2399" s="47"/>
      <c r="X2399" s="46" t="str">
        <f>IFERROR(__xludf.DUMMYFUNCTION("if(T2399="""","""",if($S2399,""Not aligned w/ a specific learning goal."",T2399&amp;"": ""&amp;vlookup(to_text(T2399),'1.Learning-Goals'!$A$3:$B$100,2,FALSE)))"),"")</f>
        <v/>
      </c>
      <c r="Y2399" s="46" t="str">
        <f>IFERROR(__xludf.DUMMYFUNCTION("if(U2399="""","""",if($S2399,""Not aligned w/ a specific learning goal."",U2399&amp;"": ""&amp;vlookup(to_text(U2399),'1.Learning-Goals'!$A$3:$B$100,2,FALSE)))"),"")</f>
        <v/>
      </c>
      <c r="Z2399" s="46" t="str">
        <f>IFERROR(__xludf.DUMMYFUNCTION("if(V2399="""","""",if($S2399,""Not aligned w/ a specific learning goal."",V2399&amp;"": ""&amp;vlookup(to_text(V2399),'1.Learning-Goals'!$A$3:$B$100,2,FALSE)))"),"")</f>
        <v/>
      </c>
      <c r="AA2399" s="46" t="str">
        <f>IFERROR(__xludf.DUMMYFUNCTION("if(W2399="""","""",if($S2399,""Not aligned w/ a specific learning goal."",W2399&amp;"": ""&amp;vlookup(to_text(W2399),'1.Learning-Goals'!$A$3:$B$100,2,FALSE)))"),"")</f>
        <v/>
      </c>
      <c r="AB2399" s="48"/>
      <c r="AC2399" s="48"/>
      <c r="AD2399" s="48"/>
      <c r="AE2399" s="48"/>
      <c r="AF2399" s="48"/>
      <c r="AG2399" s="48"/>
      <c r="AH2399" s="48"/>
      <c r="AI2399" s="48"/>
    </row>
    <row r="2400" ht="15.75" customHeight="1">
      <c r="A2400" s="41"/>
      <c r="B2400" s="42" t="str">
        <f t="shared" si="1"/>
        <v/>
      </c>
      <c r="C2400" s="52"/>
      <c r="D2400" s="53"/>
      <c r="E2400" s="53"/>
      <c r="F2400" s="52"/>
      <c r="G2400" s="53"/>
      <c r="H2400" s="54"/>
      <c r="I2400" s="53"/>
      <c r="J2400" s="53"/>
      <c r="K2400" s="53"/>
      <c r="L2400" s="53"/>
      <c r="M2400" s="53"/>
      <c r="N2400" s="53"/>
      <c r="O2400" s="52"/>
      <c r="P2400" s="52"/>
      <c r="Q2400" s="52"/>
      <c r="R2400" s="46" t="str">
        <f>IFERROR(__xludf.DUMMYFUNCTION("if(isblank($A2400),"""",REGEXREPLACE($A2400,   "",?(\d),?"",  ""$1""&amp;""-""&amp;$H2400))"),"")</f>
        <v/>
      </c>
      <c r="S2400" s="47" t="b">
        <f t="shared" si="2"/>
        <v>0</v>
      </c>
      <c r="T2400" s="47" t="str">
        <f>IFERROR(__xludf.DUMMYFUNCTION("iferror(split(A2400,"","",TRUE,TRUE),"""")"),"")</f>
        <v/>
      </c>
      <c r="U2400" s="47"/>
      <c r="V2400" s="47"/>
      <c r="W2400" s="47"/>
      <c r="X2400" s="46" t="str">
        <f>IFERROR(__xludf.DUMMYFUNCTION("if(T2400="""","""",if($S2400,""Not aligned w/ a specific learning goal."",T2400&amp;"": ""&amp;vlookup(to_text(T2400),'1.Learning-Goals'!$A$3:$B$100,2,FALSE)))"),"")</f>
        <v/>
      </c>
      <c r="Y2400" s="46" t="str">
        <f>IFERROR(__xludf.DUMMYFUNCTION("if(U2400="""","""",if($S2400,""Not aligned w/ a specific learning goal."",U2400&amp;"": ""&amp;vlookup(to_text(U2400),'1.Learning-Goals'!$A$3:$B$100,2,FALSE)))"),"")</f>
        <v/>
      </c>
      <c r="Z2400" s="46" t="str">
        <f>IFERROR(__xludf.DUMMYFUNCTION("if(V2400="""","""",if($S2400,""Not aligned w/ a specific learning goal."",V2400&amp;"": ""&amp;vlookup(to_text(V2400),'1.Learning-Goals'!$A$3:$B$100,2,FALSE)))"),"")</f>
        <v/>
      </c>
      <c r="AA2400" s="46" t="str">
        <f>IFERROR(__xludf.DUMMYFUNCTION("if(W2400="""","""",if($S2400,""Not aligned w/ a specific learning goal."",W2400&amp;"": ""&amp;vlookup(to_text(W2400),'1.Learning-Goals'!$A$3:$B$100,2,FALSE)))"),"")</f>
        <v/>
      </c>
      <c r="AB2400" s="48"/>
      <c r="AC2400" s="48"/>
      <c r="AD2400" s="48"/>
      <c r="AE2400" s="48"/>
      <c r="AF2400" s="48"/>
      <c r="AG2400" s="48"/>
      <c r="AH2400" s="48"/>
      <c r="AI2400" s="48"/>
    </row>
    <row r="2401" ht="15.75" customHeight="1">
      <c r="A2401" s="41"/>
      <c r="B2401" s="42" t="str">
        <f t="shared" si="1"/>
        <v/>
      </c>
      <c r="C2401" s="52"/>
      <c r="D2401" s="53"/>
      <c r="E2401" s="53"/>
      <c r="F2401" s="52"/>
      <c r="G2401" s="53"/>
      <c r="H2401" s="54"/>
      <c r="I2401" s="53"/>
      <c r="J2401" s="53"/>
      <c r="K2401" s="53"/>
      <c r="L2401" s="53"/>
      <c r="M2401" s="53"/>
      <c r="N2401" s="53"/>
      <c r="O2401" s="52"/>
      <c r="P2401" s="52"/>
      <c r="Q2401" s="52"/>
      <c r="R2401" s="46" t="str">
        <f>IFERROR(__xludf.DUMMYFUNCTION("if(isblank($A2401),"""",REGEXREPLACE($A2401,   "",?(\d),?"",  ""$1""&amp;""-""&amp;$H2401))"),"")</f>
        <v/>
      </c>
      <c r="S2401" s="47" t="b">
        <f t="shared" si="2"/>
        <v>0</v>
      </c>
      <c r="T2401" s="47" t="str">
        <f>IFERROR(__xludf.DUMMYFUNCTION("iferror(split(A2401,"","",TRUE,TRUE),"""")"),"")</f>
        <v/>
      </c>
      <c r="U2401" s="47"/>
      <c r="V2401" s="47"/>
      <c r="W2401" s="47"/>
      <c r="X2401" s="46" t="str">
        <f>IFERROR(__xludf.DUMMYFUNCTION("if(T2401="""","""",if($S2401,""Not aligned w/ a specific learning goal."",T2401&amp;"": ""&amp;vlookup(to_text(T2401),'1.Learning-Goals'!$A$3:$B$100,2,FALSE)))"),"")</f>
        <v/>
      </c>
      <c r="Y2401" s="46" t="str">
        <f>IFERROR(__xludf.DUMMYFUNCTION("if(U2401="""","""",if($S2401,""Not aligned w/ a specific learning goal."",U2401&amp;"": ""&amp;vlookup(to_text(U2401),'1.Learning-Goals'!$A$3:$B$100,2,FALSE)))"),"")</f>
        <v/>
      </c>
      <c r="Z2401" s="46" t="str">
        <f>IFERROR(__xludf.DUMMYFUNCTION("if(V2401="""","""",if($S2401,""Not aligned w/ a specific learning goal."",V2401&amp;"": ""&amp;vlookup(to_text(V2401),'1.Learning-Goals'!$A$3:$B$100,2,FALSE)))"),"")</f>
        <v/>
      </c>
      <c r="AA2401" s="46" t="str">
        <f>IFERROR(__xludf.DUMMYFUNCTION("if(W2401="""","""",if($S2401,""Not aligned w/ a specific learning goal."",W2401&amp;"": ""&amp;vlookup(to_text(W2401),'1.Learning-Goals'!$A$3:$B$100,2,FALSE)))"),"")</f>
        <v/>
      </c>
      <c r="AB2401" s="48"/>
      <c r="AC2401" s="48"/>
      <c r="AD2401" s="48"/>
      <c r="AE2401" s="48"/>
      <c r="AF2401" s="48"/>
      <c r="AG2401" s="48"/>
      <c r="AH2401" s="48"/>
      <c r="AI2401" s="48"/>
    </row>
    <row r="2402" ht="15.75" customHeight="1">
      <c r="A2402" s="41"/>
      <c r="B2402" s="42" t="str">
        <f t="shared" si="1"/>
        <v/>
      </c>
      <c r="C2402" s="52"/>
      <c r="D2402" s="53"/>
      <c r="E2402" s="53"/>
      <c r="F2402" s="52"/>
      <c r="G2402" s="53"/>
      <c r="H2402" s="54"/>
      <c r="I2402" s="53"/>
      <c r="J2402" s="53"/>
      <c r="K2402" s="53"/>
      <c r="L2402" s="53"/>
      <c r="M2402" s="53"/>
      <c r="N2402" s="53"/>
      <c r="O2402" s="52"/>
      <c r="P2402" s="52"/>
      <c r="Q2402" s="52"/>
      <c r="R2402" s="46" t="str">
        <f>IFERROR(__xludf.DUMMYFUNCTION("if(isblank($A2402),"""",REGEXREPLACE($A2402,   "",?(\d),?"",  ""$1""&amp;""-""&amp;$H2402))"),"")</f>
        <v/>
      </c>
      <c r="S2402" s="47" t="b">
        <f t="shared" si="2"/>
        <v>0</v>
      </c>
      <c r="T2402" s="47" t="str">
        <f>IFERROR(__xludf.DUMMYFUNCTION("iferror(split(A2402,"","",TRUE,TRUE),"""")"),"")</f>
        <v/>
      </c>
      <c r="U2402" s="47"/>
      <c r="V2402" s="47"/>
      <c r="W2402" s="47"/>
      <c r="X2402" s="46" t="str">
        <f>IFERROR(__xludf.DUMMYFUNCTION("if(T2402="""","""",if($S2402,""Not aligned w/ a specific learning goal."",T2402&amp;"": ""&amp;vlookup(to_text(T2402),'1.Learning-Goals'!$A$3:$B$100,2,FALSE)))"),"")</f>
        <v/>
      </c>
      <c r="Y2402" s="46" t="str">
        <f>IFERROR(__xludf.DUMMYFUNCTION("if(U2402="""","""",if($S2402,""Not aligned w/ a specific learning goal."",U2402&amp;"": ""&amp;vlookup(to_text(U2402),'1.Learning-Goals'!$A$3:$B$100,2,FALSE)))"),"")</f>
        <v/>
      </c>
      <c r="Z2402" s="46" t="str">
        <f>IFERROR(__xludf.DUMMYFUNCTION("if(V2402="""","""",if($S2402,""Not aligned w/ a specific learning goal."",V2402&amp;"": ""&amp;vlookup(to_text(V2402),'1.Learning-Goals'!$A$3:$B$100,2,FALSE)))"),"")</f>
        <v/>
      </c>
      <c r="AA2402" s="46" t="str">
        <f>IFERROR(__xludf.DUMMYFUNCTION("if(W2402="""","""",if($S2402,""Not aligned w/ a specific learning goal."",W2402&amp;"": ""&amp;vlookup(to_text(W2402),'1.Learning-Goals'!$A$3:$B$100,2,FALSE)))"),"")</f>
        <v/>
      </c>
      <c r="AB2402" s="48"/>
      <c r="AC2402" s="48"/>
      <c r="AD2402" s="48"/>
      <c r="AE2402" s="48"/>
      <c r="AF2402" s="48"/>
      <c r="AG2402" s="48"/>
      <c r="AH2402" s="48"/>
      <c r="AI2402" s="48"/>
    </row>
    <row r="2403" ht="15.75" customHeight="1">
      <c r="A2403" s="41"/>
      <c r="B2403" s="42" t="str">
        <f t="shared" si="1"/>
        <v/>
      </c>
      <c r="C2403" s="52"/>
      <c r="D2403" s="53"/>
      <c r="E2403" s="53"/>
      <c r="F2403" s="52"/>
      <c r="G2403" s="53"/>
      <c r="H2403" s="54"/>
      <c r="I2403" s="53"/>
      <c r="J2403" s="53"/>
      <c r="K2403" s="53"/>
      <c r="L2403" s="53"/>
      <c r="M2403" s="53"/>
      <c r="N2403" s="53"/>
      <c r="O2403" s="52"/>
      <c r="P2403" s="52"/>
      <c r="Q2403" s="52"/>
      <c r="R2403" s="46" t="str">
        <f>IFERROR(__xludf.DUMMYFUNCTION("if(isblank($A2403),"""",REGEXREPLACE($A2403,   "",?(\d),?"",  ""$1""&amp;""-""&amp;$H2403))"),"")</f>
        <v/>
      </c>
      <c r="S2403" s="47" t="b">
        <f t="shared" si="2"/>
        <v>0</v>
      </c>
      <c r="T2403" s="47" t="str">
        <f>IFERROR(__xludf.DUMMYFUNCTION("iferror(split(A2403,"","",TRUE,TRUE),"""")"),"")</f>
        <v/>
      </c>
      <c r="U2403" s="47"/>
      <c r="V2403" s="47"/>
      <c r="W2403" s="47"/>
      <c r="X2403" s="46" t="str">
        <f>IFERROR(__xludf.DUMMYFUNCTION("if(T2403="""","""",if($S2403,""Not aligned w/ a specific learning goal."",T2403&amp;"": ""&amp;vlookup(to_text(T2403),'1.Learning-Goals'!$A$3:$B$100,2,FALSE)))"),"")</f>
        <v/>
      </c>
      <c r="Y2403" s="46" t="str">
        <f>IFERROR(__xludf.DUMMYFUNCTION("if(U2403="""","""",if($S2403,""Not aligned w/ a specific learning goal."",U2403&amp;"": ""&amp;vlookup(to_text(U2403),'1.Learning-Goals'!$A$3:$B$100,2,FALSE)))"),"")</f>
        <v/>
      </c>
      <c r="Z2403" s="46" t="str">
        <f>IFERROR(__xludf.DUMMYFUNCTION("if(V2403="""","""",if($S2403,""Not aligned w/ a specific learning goal."",V2403&amp;"": ""&amp;vlookup(to_text(V2403),'1.Learning-Goals'!$A$3:$B$100,2,FALSE)))"),"")</f>
        <v/>
      </c>
      <c r="AA2403" s="46" t="str">
        <f>IFERROR(__xludf.DUMMYFUNCTION("if(W2403="""","""",if($S2403,""Not aligned w/ a specific learning goal."",W2403&amp;"": ""&amp;vlookup(to_text(W2403),'1.Learning-Goals'!$A$3:$B$100,2,FALSE)))"),"")</f>
        <v/>
      </c>
      <c r="AB2403" s="48"/>
      <c r="AC2403" s="48"/>
      <c r="AD2403" s="48"/>
      <c r="AE2403" s="48"/>
      <c r="AF2403" s="48"/>
      <c r="AG2403" s="48"/>
      <c r="AH2403" s="48"/>
      <c r="AI2403" s="48"/>
    </row>
    <row r="2404" ht="15.75" customHeight="1">
      <c r="A2404" s="41"/>
      <c r="B2404" s="42" t="str">
        <f t="shared" si="1"/>
        <v/>
      </c>
      <c r="C2404" s="52"/>
      <c r="D2404" s="53"/>
      <c r="E2404" s="53"/>
      <c r="F2404" s="52"/>
      <c r="G2404" s="53"/>
      <c r="H2404" s="54"/>
      <c r="I2404" s="53"/>
      <c r="J2404" s="53"/>
      <c r="K2404" s="53"/>
      <c r="L2404" s="53"/>
      <c r="M2404" s="53"/>
      <c r="N2404" s="53"/>
      <c r="O2404" s="52"/>
      <c r="P2404" s="52"/>
      <c r="Q2404" s="52"/>
      <c r="R2404" s="46" t="str">
        <f>IFERROR(__xludf.DUMMYFUNCTION("if(isblank($A2404),"""",REGEXREPLACE($A2404,   "",?(\d),?"",  ""$1""&amp;""-""&amp;$H2404))"),"")</f>
        <v/>
      </c>
      <c r="S2404" s="47" t="b">
        <f t="shared" si="2"/>
        <v>0</v>
      </c>
      <c r="T2404" s="47" t="str">
        <f>IFERROR(__xludf.DUMMYFUNCTION("iferror(split(A2404,"","",TRUE,TRUE),"""")"),"")</f>
        <v/>
      </c>
      <c r="U2404" s="47"/>
      <c r="V2404" s="47"/>
      <c r="W2404" s="47"/>
      <c r="X2404" s="46" t="str">
        <f>IFERROR(__xludf.DUMMYFUNCTION("if(T2404="""","""",if($S2404,""Not aligned w/ a specific learning goal."",T2404&amp;"": ""&amp;vlookup(to_text(T2404),'1.Learning-Goals'!$A$3:$B$100,2,FALSE)))"),"")</f>
        <v/>
      </c>
      <c r="Y2404" s="46" t="str">
        <f>IFERROR(__xludf.DUMMYFUNCTION("if(U2404="""","""",if($S2404,""Not aligned w/ a specific learning goal."",U2404&amp;"": ""&amp;vlookup(to_text(U2404),'1.Learning-Goals'!$A$3:$B$100,2,FALSE)))"),"")</f>
        <v/>
      </c>
      <c r="Z2404" s="46" t="str">
        <f>IFERROR(__xludf.DUMMYFUNCTION("if(V2404="""","""",if($S2404,""Not aligned w/ a specific learning goal."",V2404&amp;"": ""&amp;vlookup(to_text(V2404),'1.Learning-Goals'!$A$3:$B$100,2,FALSE)))"),"")</f>
        <v/>
      </c>
      <c r="AA2404" s="46" t="str">
        <f>IFERROR(__xludf.DUMMYFUNCTION("if(W2404="""","""",if($S2404,""Not aligned w/ a specific learning goal."",W2404&amp;"": ""&amp;vlookup(to_text(W2404),'1.Learning-Goals'!$A$3:$B$100,2,FALSE)))"),"")</f>
        <v/>
      </c>
      <c r="AB2404" s="48"/>
      <c r="AC2404" s="48"/>
      <c r="AD2404" s="48"/>
      <c r="AE2404" s="48"/>
      <c r="AF2404" s="48"/>
      <c r="AG2404" s="48"/>
      <c r="AH2404" s="48"/>
      <c r="AI2404" s="48"/>
    </row>
    <row r="2405" ht="15.75" customHeight="1">
      <c r="A2405" s="41"/>
      <c r="B2405" s="42" t="str">
        <f t="shared" si="1"/>
        <v/>
      </c>
      <c r="C2405" s="52"/>
      <c r="D2405" s="53"/>
      <c r="E2405" s="53"/>
      <c r="F2405" s="52"/>
      <c r="G2405" s="53"/>
      <c r="H2405" s="54"/>
      <c r="I2405" s="53"/>
      <c r="J2405" s="53"/>
      <c r="K2405" s="53"/>
      <c r="L2405" s="53"/>
      <c r="M2405" s="53"/>
      <c r="N2405" s="53"/>
      <c r="O2405" s="52"/>
      <c r="P2405" s="52"/>
      <c r="Q2405" s="52"/>
      <c r="R2405" s="46" t="str">
        <f>IFERROR(__xludf.DUMMYFUNCTION("if(isblank($A2405),"""",REGEXREPLACE($A2405,   "",?(\d),?"",  ""$1""&amp;""-""&amp;$H2405))"),"")</f>
        <v/>
      </c>
      <c r="S2405" s="47" t="b">
        <f t="shared" si="2"/>
        <v>0</v>
      </c>
      <c r="T2405" s="47" t="str">
        <f>IFERROR(__xludf.DUMMYFUNCTION("iferror(split(A2405,"","",TRUE,TRUE),"""")"),"")</f>
        <v/>
      </c>
      <c r="U2405" s="47"/>
      <c r="V2405" s="47"/>
      <c r="W2405" s="47"/>
      <c r="X2405" s="46" t="str">
        <f>IFERROR(__xludf.DUMMYFUNCTION("if(T2405="""","""",if($S2405,""Not aligned w/ a specific learning goal."",T2405&amp;"": ""&amp;vlookup(to_text(T2405),'1.Learning-Goals'!$A$3:$B$100,2,FALSE)))"),"")</f>
        <v/>
      </c>
      <c r="Y2405" s="46" t="str">
        <f>IFERROR(__xludf.DUMMYFUNCTION("if(U2405="""","""",if($S2405,""Not aligned w/ a specific learning goal."",U2405&amp;"": ""&amp;vlookup(to_text(U2405),'1.Learning-Goals'!$A$3:$B$100,2,FALSE)))"),"")</f>
        <v/>
      </c>
      <c r="Z2405" s="46" t="str">
        <f>IFERROR(__xludf.DUMMYFUNCTION("if(V2405="""","""",if($S2405,""Not aligned w/ a specific learning goal."",V2405&amp;"": ""&amp;vlookup(to_text(V2405),'1.Learning-Goals'!$A$3:$B$100,2,FALSE)))"),"")</f>
        <v/>
      </c>
      <c r="AA2405" s="46" t="str">
        <f>IFERROR(__xludf.DUMMYFUNCTION("if(W2405="""","""",if($S2405,""Not aligned w/ a specific learning goal."",W2405&amp;"": ""&amp;vlookup(to_text(W2405),'1.Learning-Goals'!$A$3:$B$100,2,FALSE)))"),"")</f>
        <v/>
      </c>
      <c r="AB2405" s="48"/>
      <c r="AC2405" s="48"/>
      <c r="AD2405" s="48"/>
      <c r="AE2405" s="48"/>
      <c r="AF2405" s="48"/>
      <c r="AG2405" s="48"/>
      <c r="AH2405" s="48"/>
      <c r="AI2405" s="48"/>
    </row>
    <row r="2406" ht="15.75" customHeight="1">
      <c r="A2406" s="41"/>
      <c r="B2406" s="42" t="str">
        <f t="shared" si="1"/>
        <v/>
      </c>
      <c r="C2406" s="52"/>
      <c r="D2406" s="53"/>
      <c r="E2406" s="53"/>
      <c r="F2406" s="52"/>
      <c r="G2406" s="53"/>
      <c r="H2406" s="54"/>
      <c r="I2406" s="53"/>
      <c r="J2406" s="53"/>
      <c r="K2406" s="53"/>
      <c r="L2406" s="53"/>
      <c r="M2406" s="53"/>
      <c r="N2406" s="53"/>
      <c r="O2406" s="52"/>
      <c r="P2406" s="52"/>
      <c r="Q2406" s="52"/>
      <c r="R2406" s="46" t="str">
        <f>IFERROR(__xludf.DUMMYFUNCTION("if(isblank($A2406),"""",REGEXREPLACE($A2406,   "",?(\d),?"",  ""$1""&amp;""-""&amp;$H2406))"),"")</f>
        <v/>
      </c>
      <c r="S2406" s="47" t="b">
        <f t="shared" si="2"/>
        <v>0</v>
      </c>
      <c r="T2406" s="47" t="str">
        <f>IFERROR(__xludf.DUMMYFUNCTION("iferror(split(A2406,"","",TRUE,TRUE),"""")"),"")</f>
        <v/>
      </c>
      <c r="U2406" s="47"/>
      <c r="V2406" s="47"/>
      <c r="W2406" s="47"/>
      <c r="X2406" s="46" t="str">
        <f>IFERROR(__xludf.DUMMYFUNCTION("if(T2406="""","""",if($S2406,""Not aligned w/ a specific learning goal."",T2406&amp;"": ""&amp;vlookup(to_text(T2406),'1.Learning-Goals'!$A$3:$B$100,2,FALSE)))"),"")</f>
        <v/>
      </c>
      <c r="Y2406" s="46" t="str">
        <f>IFERROR(__xludf.DUMMYFUNCTION("if(U2406="""","""",if($S2406,""Not aligned w/ a specific learning goal."",U2406&amp;"": ""&amp;vlookup(to_text(U2406),'1.Learning-Goals'!$A$3:$B$100,2,FALSE)))"),"")</f>
        <v/>
      </c>
      <c r="Z2406" s="46" t="str">
        <f>IFERROR(__xludf.DUMMYFUNCTION("if(V2406="""","""",if($S2406,""Not aligned w/ a specific learning goal."",V2406&amp;"": ""&amp;vlookup(to_text(V2406),'1.Learning-Goals'!$A$3:$B$100,2,FALSE)))"),"")</f>
        <v/>
      </c>
      <c r="AA2406" s="46" t="str">
        <f>IFERROR(__xludf.DUMMYFUNCTION("if(W2406="""","""",if($S2406,""Not aligned w/ a specific learning goal."",W2406&amp;"": ""&amp;vlookup(to_text(W2406),'1.Learning-Goals'!$A$3:$B$100,2,FALSE)))"),"")</f>
        <v/>
      </c>
      <c r="AB2406" s="48"/>
      <c r="AC2406" s="48"/>
      <c r="AD2406" s="48"/>
      <c r="AE2406" s="48"/>
      <c r="AF2406" s="48"/>
      <c r="AG2406" s="48"/>
      <c r="AH2406" s="48"/>
      <c r="AI2406" s="48"/>
    </row>
    <row r="2407" ht="15.75" customHeight="1">
      <c r="A2407" s="41"/>
      <c r="B2407" s="42" t="str">
        <f t="shared" si="1"/>
        <v/>
      </c>
      <c r="C2407" s="52"/>
      <c r="D2407" s="53"/>
      <c r="E2407" s="53"/>
      <c r="F2407" s="52"/>
      <c r="G2407" s="53"/>
      <c r="H2407" s="54"/>
      <c r="I2407" s="53"/>
      <c r="J2407" s="53"/>
      <c r="K2407" s="53"/>
      <c r="L2407" s="53"/>
      <c r="M2407" s="53"/>
      <c r="N2407" s="53"/>
      <c r="O2407" s="52"/>
      <c r="P2407" s="52"/>
      <c r="Q2407" s="52"/>
      <c r="R2407" s="46" t="str">
        <f>IFERROR(__xludf.DUMMYFUNCTION("if(isblank($A2407),"""",REGEXREPLACE($A2407,   "",?(\d),?"",  ""$1""&amp;""-""&amp;$H2407))"),"")</f>
        <v/>
      </c>
      <c r="S2407" s="47" t="b">
        <f t="shared" si="2"/>
        <v>0</v>
      </c>
      <c r="T2407" s="47" t="str">
        <f>IFERROR(__xludf.DUMMYFUNCTION("iferror(split(A2407,"","",TRUE,TRUE),"""")"),"")</f>
        <v/>
      </c>
      <c r="U2407" s="47"/>
      <c r="V2407" s="47"/>
      <c r="W2407" s="47"/>
      <c r="X2407" s="46" t="str">
        <f>IFERROR(__xludf.DUMMYFUNCTION("if(T2407="""","""",if($S2407,""Not aligned w/ a specific learning goal."",T2407&amp;"": ""&amp;vlookup(to_text(T2407),'1.Learning-Goals'!$A$3:$B$100,2,FALSE)))"),"")</f>
        <v/>
      </c>
      <c r="Y2407" s="46" t="str">
        <f>IFERROR(__xludf.DUMMYFUNCTION("if(U2407="""","""",if($S2407,""Not aligned w/ a specific learning goal."",U2407&amp;"": ""&amp;vlookup(to_text(U2407),'1.Learning-Goals'!$A$3:$B$100,2,FALSE)))"),"")</f>
        <v/>
      </c>
      <c r="Z2407" s="46" t="str">
        <f>IFERROR(__xludf.DUMMYFUNCTION("if(V2407="""","""",if($S2407,""Not aligned w/ a specific learning goal."",V2407&amp;"": ""&amp;vlookup(to_text(V2407),'1.Learning-Goals'!$A$3:$B$100,2,FALSE)))"),"")</f>
        <v/>
      </c>
      <c r="AA2407" s="46" t="str">
        <f>IFERROR(__xludf.DUMMYFUNCTION("if(W2407="""","""",if($S2407,""Not aligned w/ a specific learning goal."",W2407&amp;"": ""&amp;vlookup(to_text(W2407),'1.Learning-Goals'!$A$3:$B$100,2,FALSE)))"),"")</f>
        <v/>
      </c>
      <c r="AB2407" s="48"/>
      <c r="AC2407" s="48"/>
      <c r="AD2407" s="48"/>
      <c r="AE2407" s="48"/>
      <c r="AF2407" s="48"/>
      <c r="AG2407" s="48"/>
      <c r="AH2407" s="48"/>
      <c r="AI2407" s="48"/>
    </row>
    <row r="2408" ht="15.75" customHeight="1">
      <c r="A2408" s="41"/>
      <c r="B2408" s="42" t="str">
        <f t="shared" si="1"/>
        <v/>
      </c>
      <c r="C2408" s="52"/>
      <c r="D2408" s="53"/>
      <c r="E2408" s="53"/>
      <c r="F2408" s="52"/>
      <c r="G2408" s="53"/>
      <c r="H2408" s="54"/>
      <c r="I2408" s="53"/>
      <c r="J2408" s="53"/>
      <c r="K2408" s="53"/>
      <c r="L2408" s="53"/>
      <c r="M2408" s="53"/>
      <c r="N2408" s="53"/>
      <c r="O2408" s="52"/>
      <c r="P2408" s="52"/>
      <c r="Q2408" s="52"/>
      <c r="R2408" s="46" t="str">
        <f>IFERROR(__xludf.DUMMYFUNCTION("if(isblank($A2408),"""",REGEXREPLACE($A2408,   "",?(\d),?"",  ""$1""&amp;""-""&amp;$H2408))"),"")</f>
        <v/>
      </c>
      <c r="S2408" s="47" t="b">
        <f t="shared" si="2"/>
        <v>0</v>
      </c>
      <c r="T2408" s="47" t="str">
        <f>IFERROR(__xludf.DUMMYFUNCTION("iferror(split(A2408,"","",TRUE,TRUE),"""")"),"")</f>
        <v/>
      </c>
      <c r="U2408" s="47"/>
      <c r="V2408" s="47"/>
      <c r="W2408" s="47"/>
      <c r="X2408" s="46" t="str">
        <f>IFERROR(__xludf.DUMMYFUNCTION("if(T2408="""","""",if($S2408,""Not aligned w/ a specific learning goal."",T2408&amp;"": ""&amp;vlookup(to_text(T2408),'1.Learning-Goals'!$A$3:$B$100,2,FALSE)))"),"")</f>
        <v/>
      </c>
      <c r="Y2408" s="46" t="str">
        <f>IFERROR(__xludf.DUMMYFUNCTION("if(U2408="""","""",if($S2408,""Not aligned w/ a specific learning goal."",U2408&amp;"": ""&amp;vlookup(to_text(U2408),'1.Learning-Goals'!$A$3:$B$100,2,FALSE)))"),"")</f>
        <v/>
      </c>
      <c r="Z2408" s="46" t="str">
        <f>IFERROR(__xludf.DUMMYFUNCTION("if(V2408="""","""",if($S2408,""Not aligned w/ a specific learning goal."",V2408&amp;"": ""&amp;vlookup(to_text(V2408),'1.Learning-Goals'!$A$3:$B$100,2,FALSE)))"),"")</f>
        <v/>
      </c>
      <c r="AA2408" s="46" t="str">
        <f>IFERROR(__xludf.DUMMYFUNCTION("if(W2408="""","""",if($S2408,""Not aligned w/ a specific learning goal."",W2408&amp;"": ""&amp;vlookup(to_text(W2408),'1.Learning-Goals'!$A$3:$B$100,2,FALSE)))"),"")</f>
        <v/>
      </c>
      <c r="AB2408" s="48"/>
      <c r="AC2408" s="48"/>
      <c r="AD2408" s="48"/>
      <c r="AE2408" s="48"/>
      <c r="AF2408" s="48"/>
      <c r="AG2408" s="48"/>
      <c r="AH2408" s="48"/>
      <c r="AI2408" s="48"/>
    </row>
    <row r="2409" ht="15.75" customHeight="1">
      <c r="A2409" s="41"/>
      <c r="B2409" s="42" t="str">
        <f t="shared" si="1"/>
        <v/>
      </c>
      <c r="C2409" s="52"/>
      <c r="D2409" s="53"/>
      <c r="E2409" s="53"/>
      <c r="F2409" s="52"/>
      <c r="G2409" s="53"/>
      <c r="H2409" s="54"/>
      <c r="I2409" s="53"/>
      <c r="J2409" s="53"/>
      <c r="K2409" s="53"/>
      <c r="L2409" s="53"/>
      <c r="M2409" s="53"/>
      <c r="N2409" s="53"/>
      <c r="O2409" s="52"/>
      <c r="P2409" s="52"/>
      <c r="Q2409" s="52"/>
      <c r="R2409" s="46" t="str">
        <f>IFERROR(__xludf.DUMMYFUNCTION("if(isblank($A2409),"""",REGEXREPLACE($A2409,   "",?(\d),?"",  ""$1""&amp;""-""&amp;$H2409))"),"")</f>
        <v/>
      </c>
      <c r="S2409" s="47" t="b">
        <f t="shared" si="2"/>
        <v>0</v>
      </c>
      <c r="T2409" s="47" t="str">
        <f>IFERROR(__xludf.DUMMYFUNCTION("iferror(split(A2409,"","",TRUE,TRUE),"""")"),"")</f>
        <v/>
      </c>
      <c r="U2409" s="47"/>
      <c r="V2409" s="47"/>
      <c r="W2409" s="47"/>
      <c r="X2409" s="46" t="str">
        <f>IFERROR(__xludf.DUMMYFUNCTION("if(T2409="""","""",if($S2409,""Not aligned w/ a specific learning goal."",T2409&amp;"": ""&amp;vlookup(to_text(T2409),'1.Learning-Goals'!$A$3:$B$100,2,FALSE)))"),"")</f>
        <v/>
      </c>
      <c r="Y2409" s="46" t="str">
        <f>IFERROR(__xludf.DUMMYFUNCTION("if(U2409="""","""",if($S2409,""Not aligned w/ a specific learning goal."",U2409&amp;"": ""&amp;vlookup(to_text(U2409),'1.Learning-Goals'!$A$3:$B$100,2,FALSE)))"),"")</f>
        <v/>
      </c>
      <c r="Z2409" s="46" t="str">
        <f>IFERROR(__xludf.DUMMYFUNCTION("if(V2409="""","""",if($S2409,""Not aligned w/ a specific learning goal."",V2409&amp;"": ""&amp;vlookup(to_text(V2409),'1.Learning-Goals'!$A$3:$B$100,2,FALSE)))"),"")</f>
        <v/>
      </c>
      <c r="AA2409" s="46" t="str">
        <f>IFERROR(__xludf.DUMMYFUNCTION("if(W2409="""","""",if($S2409,""Not aligned w/ a specific learning goal."",W2409&amp;"": ""&amp;vlookup(to_text(W2409),'1.Learning-Goals'!$A$3:$B$100,2,FALSE)))"),"")</f>
        <v/>
      </c>
      <c r="AB2409" s="48"/>
      <c r="AC2409" s="48"/>
      <c r="AD2409" s="48"/>
      <c r="AE2409" s="48"/>
      <c r="AF2409" s="48"/>
      <c r="AG2409" s="48"/>
      <c r="AH2409" s="48"/>
      <c r="AI2409" s="48"/>
    </row>
    <row r="2410" ht="15.75" customHeight="1">
      <c r="A2410" s="41"/>
      <c r="B2410" s="42" t="str">
        <f t="shared" si="1"/>
        <v/>
      </c>
      <c r="C2410" s="52"/>
      <c r="D2410" s="53"/>
      <c r="E2410" s="53"/>
      <c r="F2410" s="52"/>
      <c r="G2410" s="53"/>
      <c r="H2410" s="54"/>
      <c r="I2410" s="53"/>
      <c r="J2410" s="53"/>
      <c r="K2410" s="53"/>
      <c r="L2410" s="53"/>
      <c r="M2410" s="53"/>
      <c r="N2410" s="53"/>
      <c r="O2410" s="52"/>
      <c r="P2410" s="52"/>
      <c r="Q2410" s="52"/>
      <c r="R2410" s="46" t="str">
        <f>IFERROR(__xludf.DUMMYFUNCTION("if(isblank($A2410),"""",REGEXREPLACE($A2410,   "",?(\d),?"",  ""$1""&amp;""-""&amp;$H2410))"),"")</f>
        <v/>
      </c>
      <c r="S2410" s="47" t="b">
        <f t="shared" si="2"/>
        <v>0</v>
      </c>
      <c r="T2410" s="47" t="str">
        <f>IFERROR(__xludf.DUMMYFUNCTION("iferror(split(A2410,"","",TRUE,TRUE),"""")"),"")</f>
        <v/>
      </c>
      <c r="U2410" s="47"/>
      <c r="V2410" s="47"/>
      <c r="W2410" s="47"/>
      <c r="X2410" s="46" t="str">
        <f>IFERROR(__xludf.DUMMYFUNCTION("if(T2410="""","""",if($S2410,""Not aligned w/ a specific learning goal."",T2410&amp;"": ""&amp;vlookup(to_text(T2410),'1.Learning-Goals'!$A$3:$B$100,2,FALSE)))"),"")</f>
        <v/>
      </c>
      <c r="Y2410" s="46" t="str">
        <f>IFERROR(__xludf.DUMMYFUNCTION("if(U2410="""","""",if($S2410,""Not aligned w/ a specific learning goal."",U2410&amp;"": ""&amp;vlookup(to_text(U2410),'1.Learning-Goals'!$A$3:$B$100,2,FALSE)))"),"")</f>
        <v/>
      </c>
      <c r="Z2410" s="46" t="str">
        <f>IFERROR(__xludf.DUMMYFUNCTION("if(V2410="""","""",if($S2410,""Not aligned w/ a specific learning goal."",V2410&amp;"": ""&amp;vlookup(to_text(V2410),'1.Learning-Goals'!$A$3:$B$100,2,FALSE)))"),"")</f>
        <v/>
      </c>
      <c r="AA2410" s="46" t="str">
        <f>IFERROR(__xludf.DUMMYFUNCTION("if(W2410="""","""",if($S2410,""Not aligned w/ a specific learning goal."",W2410&amp;"": ""&amp;vlookup(to_text(W2410),'1.Learning-Goals'!$A$3:$B$100,2,FALSE)))"),"")</f>
        <v/>
      </c>
      <c r="AB2410" s="48"/>
      <c r="AC2410" s="48"/>
      <c r="AD2410" s="48"/>
      <c r="AE2410" s="48"/>
      <c r="AF2410" s="48"/>
      <c r="AG2410" s="48"/>
      <c r="AH2410" s="48"/>
      <c r="AI2410" s="48"/>
    </row>
    <row r="2411" ht="15.75" customHeight="1">
      <c r="A2411" s="41"/>
      <c r="B2411" s="42" t="str">
        <f t="shared" si="1"/>
        <v/>
      </c>
      <c r="C2411" s="52"/>
      <c r="D2411" s="53"/>
      <c r="E2411" s="53"/>
      <c r="F2411" s="52"/>
      <c r="G2411" s="53"/>
      <c r="H2411" s="54"/>
      <c r="I2411" s="53"/>
      <c r="J2411" s="53"/>
      <c r="K2411" s="53"/>
      <c r="L2411" s="53"/>
      <c r="M2411" s="53"/>
      <c r="N2411" s="53"/>
      <c r="O2411" s="52"/>
      <c r="P2411" s="52"/>
      <c r="Q2411" s="52"/>
      <c r="R2411" s="46" t="str">
        <f>IFERROR(__xludf.DUMMYFUNCTION("if(isblank($A2411),"""",REGEXREPLACE($A2411,   "",?(\d),?"",  ""$1""&amp;""-""&amp;$H2411))"),"")</f>
        <v/>
      </c>
      <c r="S2411" s="47" t="b">
        <f t="shared" si="2"/>
        <v>0</v>
      </c>
      <c r="T2411" s="47" t="str">
        <f>IFERROR(__xludf.DUMMYFUNCTION("iferror(split(A2411,"","",TRUE,TRUE),"""")"),"")</f>
        <v/>
      </c>
      <c r="U2411" s="47"/>
      <c r="V2411" s="47"/>
      <c r="W2411" s="47"/>
      <c r="X2411" s="46" t="str">
        <f>IFERROR(__xludf.DUMMYFUNCTION("if(T2411="""","""",if($S2411,""Not aligned w/ a specific learning goal."",T2411&amp;"": ""&amp;vlookup(to_text(T2411),'1.Learning-Goals'!$A$3:$B$100,2,FALSE)))"),"")</f>
        <v/>
      </c>
      <c r="Y2411" s="46" t="str">
        <f>IFERROR(__xludf.DUMMYFUNCTION("if(U2411="""","""",if($S2411,""Not aligned w/ a specific learning goal."",U2411&amp;"": ""&amp;vlookup(to_text(U2411),'1.Learning-Goals'!$A$3:$B$100,2,FALSE)))"),"")</f>
        <v/>
      </c>
      <c r="Z2411" s="46" t="str">
        <f>IFERROR(__xludf.DUMMYFUNCTION("if(V2411="""","""",if($S2411,""Not aligned w/ a specific learning goal."",V2411&amp;"": ""&amp;vlookup(to_text(V2411),'1.Learning-Goals'!$A$3:$B$100,2,FALSE)))"),"")</f>
        <v/>
      </c>
      <c r="AA2411" s="46" t="str">
        <f>IFERROR(__xludf.DUMMYFUNCTION("if(W2411="""","""",if($S2411,""Not aligned w/ a specific learning goal."",W2411&amp;"": ""&amp;vlookup(to_text(W2411),'1.Learning-Goals'!$A$3:$B$100,2,FALSE)))"),"")</f>
        <v/>
      </c>
      <c r="AB2411" s="48"/>
      <c r="AC2411" s="48"/>
      <c r="AD2411" s="48"/>
      <c r="AE2411" s="48"/>
      <c r="AF2411" s="48"/>
      <c r="AG2411" s="48"/>
      <c r="AH2411" s="48"/>
      <c r="AI2411" s="48"/>
    </row>
    <row r="2412" ht="15.75" customHeight="1">
      <c r="A2412" s="41"/>
      <c r="B2412" s="42" t="str">
        <f t="shared" si="1"/>
        <v/>
      </c>
      <c r="C2412" s="52"/>
      <c r="D2412" s="53"/>
      <c r="E2412" s="53"/>
      <c r="F2412" s="52"/>
      <c r="G2412" s="53"/>
      <c r="H2412" s="54"/>
      <c r="I2412" s="53"/>
      <c r="J2412" s="53"/>
      <c r="K2412" s="53"/>
      <c r="L2412" s="53"/>
      <c r="M2412" s="53"/>
      <c r="N2412" s="53"/>
      <c r="O2412" s="52"/>
      <c r="P2412" s="52"/>
      <c r="Q2412" s="52"/>
      <c r="R2412" s="46" t="str">
        <f>IFERROR(__xludf.DUMMYFUNCTION("if(isblank($A2412),"""",REGEXREPLACE($A2412,   "",?(\d),?"",  ""$1""&amp;""-""&amp;$H2412))"),"")</f>
        <v/>
      </c>
      <c r="S2412" s="47" t="b">
        <f t="shared" si="2"/>
        <v>0</v>
      </c>
      <c r="T2412" s="47" t="str">
        <f>IFERROR(__xludf.DUMMYFUNCTION("iferror(split(A2412,"","",TRUE,TRUE),"""")"),"")</f>
        <v/>
      </c>
      <c r="U2412" s="47"/>
      <c r="V2412" s="47"/>
      <c r="W2412" s="47"/>
      <c r="X2412" s="46" t="str">
        <f>IFERROR(__xludf.DUMMYFUNCTION("if(T2412="""","""",if($S2412,""Not aligned w/ a specific learning goal."",T2412&amp;"": ""&amp;vlookup(to_text(T2412),'1.Learning-Goals'!$A$3:$B$100,2,FALSE)))"),"")</f>
        <v/>
      </c>
      <c r="Y2412" s="46" t="str">
        <f>IFERROR(__xludf.DUMMYFUNCTION("if(U2412="""","""",if($S2412,""Not aligned w/ a specific learning goal."",U2412&amp;"": ""&amp;vlookup(to_text(U2412),'1.Learning-Goals'!$A$3:$B$100,2,FALSE)))"),"")</f>
        <v/>
      </c>
      <c r="Z2412" s="46" t="str">
        <f>IFERROR(__xludf.DUMMYFUNCTION("if(V2412="""","""",if($S2412,""Not aligned w/ a specific learning goal."",V2412&amp;"": ""&amp;vlookup(to_text(V2412),'1.Learning-Goals'!$A$3:$B$100,2,FALSE)))"),"")</f>
        <v/>
      </c>
      <c r="AA2412" s="46" t="str">
        <f>IFERROR(__xludf.DUMMYFUNCTION("if(W2412="""","""",if($S2412,""Not aligned w/ a specific learning goal."",W2412&amp;"": ""&amp;vlookup(to_text(W2412),'1.Learning-Goals'!$A$3:$B$100,2,FALSE)))"),"")</f>
        <v/>
      </c>
      <c r="AB2412" s="48"/>
      <c r="AC2412" s="48"/>
      <c r="AD2412" s="48"/>
      <c r="AE2412" s="48"/>
      <c r="AF2412" s="48"/>
      <c r="AG2412" s="48"/>
      <c r="AH2412" s="48"/>
      <c r="AI2412" s="48"/>
    </row>
    <row r="2413" ht="15.75" customHeight="1">
      <c r="A2413" s="41"/>
      <c r="B2413" s="42" t="str">
        <f t="shared" si="1"/>
        <v/>
      </c>
      <c r="C2413" s="52"/>
      <c r="D2413" s="53"/>
      <c r="E2413" s="53"/>
      <c r="F2413" s="52"/>
      <c r="G2413" s="53"/>
      <c r="H2413" s="54"/>
      <c r="I2413" s="53"/>
      <c r="J2413" s="53"/>
      <c r="K2413" s="53"/>
      <c r="L2413" s="53"/>
      <c r="M2413" s="53"/>
      <c r="N2413" s="53"/>
      <c r="O2413" s="52"/>
      <c r="P2413" s="52"/>
      <c r="Q2413" s="52"/>
      <c r="R2413" s="46" t="str">
        <f>IFERROR(__xludf.DUMMYFUNCTION("if(isblank($A2413),"""",REGEXREPLACE($A2413,   "",?(\d),?"",  ""$1""&amp;""-""&amp;$H2413))"),"")</f>
        <v/>
      </c>
      <c r="S2413" s="47" t="b">
        <f t="shared" si="2"/>
        <v>0</v>
      </c>
      <c r="T2413" s="47" t="str">
        <f>IFERROR(__xludf.DUMMYFUNCTION("iferror(split(A2413,"","",TRUE,TRUE),"""")"),"")</f>
        <v/>
      </c>
      <c r="U2413" s="47"/>
      <c r="V2413" s="47"/>
      <c r="W2413" s="47"/>
      <c r="X2413" s="46" t="str">
        <f>IFERROR(__xludf.DUMMYFUNCTION("if(T2413="""","""",if($S2413,""Not aligned w/ a specific learning goal."",T2413&amp;"": ""&amp;vlookup(to_text(T2413),'1.Learning-Goals'!$A$3:$B$100,2,FALSE)))"),"")</f>
        <v/>
      </c>
      <c r="Y2413" s="46" t="str">
        <f>IFERROR(__xludf.DUMMYFUNCTION("if(U2413="""","""",if($S2413,""Not aligned w/ a specific learning goal."",U2413&amp;"": ""&amp;vlookup(to_text(U2413),'1.Learning-Goals'!$A$3:$B$100,2,FALSE)))"),"")</f>
        <v/>
      </c>
      <c r="Z2413" s="46" t="str">
        <f>IFERROR(__xludf.DUMMYFUNCTION("if(V2413="""","""",if($S2413,""Not aligned w/ a specific learning goal."",V2413&amp;"": ""&amp;vlookup(to_text(V2413),'1.Learning-Goals'!$A$3:$B$100,2,FALSE)))"),"")</f>
        <v/>
      </c>
      <c r="AA2413" s="46" t="str">
        <f>IFERROR(__xludf.DUMMYFUNCTION("if(W2413="""","""",if($S2413,""Not aligned w/ a specific learning goal."",W2413&amp;"": ""&amp;vlookup(to_text(W2413),'1.Learning-Goals'!$A$3:$B$100,2,FALSE)))"),"")</f>
        <v/>
      </c>
      <c r="AB2413" s="48"/>
      <c r="AC2413" s="48"/>
      <c r="AD2413" s="48"/>
      <c r="AE2413" s="48"/>
      <c r="AF2413" s="48"/>
      <c r="AG2413" s="48"/>
      <c r="AH2413" s="48"/>
      <c r="AI2413" s="48"/>
    </row>
    <row r="2414" ht="15.75" customHeight="1">
      <c r="A2414" s="41"/>
      <c r="B2414" s="42" t="str">
        <f t="shared" si="1"/>
        <v/>
      </c>
      <c r="C2414" s="52"/>
      <c r="D2414" s="53"/>
      <c r="E2414" s="53"/>
      <c r="F2414" s="52"/>
      <c r="G2414" s="53"/>
      <c r="H2414" s="54"/>
      <c r="I2414" s="53"/>
      <c r="J2414" s="53"/>
      <c r="K2414" s="53"/>
      <c r="L2414" s="53"/>
      <c r="M2414" s="53"/>
      <c r="N2414" s="53"/>
      <c r="O2414" s="52"/>
      <c r="P2414" s="52"/>
      <c r="Q2414" s="52"/>
      <c r="R2414" s="46" t="str">
        <f>IFERROR(__xludf.DUMMYFUNCTION("if(isblank($A2414),"""",REGEXREPLACE($A2414,   "",?(\d),?"",  ""$1""&amp;""-""&amp;$H2414))"),"")</f>
        <v/>
      </c>
      <c r="S2414" s="47" t="b">
        <f t="shared" si="2"/>
        <v>0</v>
      </c>
      <c r="T2414" s="47" t="str">
        <f>IFERROR(__xludf.DUMMYFUNCTION("iferror(split(A2414,"","",TRUE,TRUE),"""")"),"")</f>
        <v/>
      </c>
      <c r="U2414" s="47"/>
      <c r="V2414" s="47"/>
      <c r="W2414" s="47"/>
      <c r="X2414" s="46" t="str">
        <f>IFERROR(__xludf.DUMMYFUNCTION("if(T2414="""","""",if($S2414,""Not aligned w/ a specific learning goal."",T2414&amp;"": ""&amp;vlookup(to_text(T2414),'1.Learning-Goals'!$A$3:$B$100,2,FALSE)))"),"")</f>
        <v/>
      </c>
      <c r="Y2414" s="46" t="str">
        <f>IFERROR(__xludf.DUMMYFUNCTION("if(U2414="""","""",if($S2414,""Not aligned w/ a specific learning goal."",U2414&amp;"": ""&amp;vlookup(to_text(U2414),'1.Learning-Goals'!$A$3:$B$100,2,FALSE)))"),"")</f>
        <v/>
      </c>
      <c r="Z2414" s="46" t="str">
        <f>IFERROR(__xludf.DUMMYFUNCTION("if(V2414="""","""",if($S2414,""Not aligned w/ a specific learning goal."",V2414&amp;"": ""&amp;vlookup(to_text(V2414),'1.Learning-Goals'!$A$3:$B$100,2,FALSE)))"),"")</f>
        <v/>
      </c>
      <c r="AA2414" s="46" t="str">
        <f>IFERROR(__xludf.DUMMYFUNCTION("if(W2414="""","""",if($S2414,""Not aligned w/ a specific learning goal."",W2414&amp;"": ""&amp;vlookup(to_text(W2414),'1.Learning-Goals'!$A$3:$B$100,2,FALSE)))"),"")</f>
        <v/>
      </c>
      <c r="AB2414" s="48"/>
      <c r="AC2414" s="48"/>
      <c r="AD2414" s="48"/>
      <c r="AE2414" s="48"/>
      <c r="AF2414" s="48"/>
      <c r="AG2414" s="48"/>
      <c r="AH2414" s="48"/>
      <c r="AI2414" s="48"/>
    </row>
    <row r="2415" ht="15.75" customHeight="1">
      <c r="A2415" s="41"/>
      <c r="B2415" s="42" t="str">
        <f t="shared" si="1"/>
        <v/>
      </c>
      <c r="C2415" s="52"/>
      <c r="D2415" s="53"/>
      <c r="E2415" s="53"/>
      <c r="F2415" s="52"/>
      <c r="G2415" s="53"/>
      <c r="H2415" s="54"/>
      <c r="I2415" s="53"/>
      <c r="J2415" s="53"/>
      <c r="K2415" s="53"/>
      <c r="L2415" s="53"/>
      <c r="M2415" s="53"/>
      <c r="N2415" s="53"/>
      <c r="O2415" s="52"/>
      <c r="P2415" s="52"/>
      <c r="Q2415" s="52"/>
      <c r="R2415" s="46" t="str">
        <f>IFERROR(__xludf.DUMMYFUNCTION("if(isblank($A2415),"""",REGEXREPLACE($A2415,   "",?(\d),?"",  ""$1""&amp;""-""&amp;$H2415))"),"")</f>
        <v/>
      </c>
      <c r="S2415" s="47" t="b">
        <f t="shared" si="2"/>
        <v>0</v>
      </c>
      <c r="T2415" s="47" t="str">
        <f>IFERROR(__xludf.DUMMYFUNCTION("iferror(split(A2415,"","",TRUE,TRUE),"""")"),"")</f>
        <v/>
      </c>
      <c r="U2415" s="47"/>
      <c r="V2415" s="47"/>
      <c r="W2415" s="47"/>
      <c r="X2415" s="46" t="str">
        <f>IFERROR(__xludf.DUMMYFUNCTION("if(T2415="""","""",if($S2415,""Not aligned w/ a specific learning goal."",T2415&amp;"": ""&amp;vlookup(to_text(T2415),'1.Learning-Goals'!$A$3:$B$100,2,FALSE)))"),"")</f>
        <v/>
      </c>
      <c r="Y2415" s="46" t="str">
        <f>IFERROR(__xludf.DUMMYFUNCTION("if(U2415="""","""",if($S2415,""Not aligned w/ a specific learning goal."",U2415&amp;"": ""&amp;vlookup(to_text(U2415),'1.Learning-Goals'!$A$3:$B$100,2,FALSE)))"),"")</f>
        <v/>
      </c>
      <c r="Z2415" s="46" t="str">
        <f>IFERROR(__xludf.DUMMYFUNCTION("if(V2415="""","""",if($S2415,""Not aligned w/ a specific learning goal."",V2415&amp;"": ""&amp;vlookup(to_text(V2415),'1.Learning-Goals'!$A$3:$B$100,2,FALSE)))"),"")</f>
        <v/>
      </c>
      <c r="AA2415" s="46" t="str">
        <f>IFERROR(__xludf.DUMMYFUNCTION("if(W2415="""","""",if($S2415,""Not aligned w/ a specific learning goal."",W2415&amp;"": ""&amp;vlookup(to_text(W2415),'1.Learning-Goals'!$A$3:$B$100,2,FALSE)))"),"")</f>
        <v/>
      </c>
      <c r="AB2415" s="48"/>
      <c r="AC2415" s="48"/>
      <c r="AD2415" s="48"/>
      <c r="AE2415" s="48"/>
      <c r="AF2415" s="48"/>
      <c r="AG2415" s="48"/>
      <c r="AH2415" s="48"/>
      <c r="AI2415" s="48"/>
    </row>
    <row r="2416" ht="15.75" customHeight="1">
      <c r="A2416" s="41"/>
      <c r="B2416" s="42" t="str">
        <f t="shared" si="1"/>
        <v/>
      </c>
      <c r="C2416" s="52"/>
      <c r="D2416" s="53"/>
      <c r="E2416" s="53"/>
      <c r="F2416" s="52"/>
      <c r="G2416" s="53"/>
      <c r="H2416" s="54"/>
      <c r="I2416" s="53"/>
      <c r="J2416" s="53"/>
      <c r="K2416" s="53"/>
      <c r="L2416" s="53"/>
      <c r="M2416" s="53"/>
      <c r="N2416" s="53"/>
      <c r="O2416" s="52"/>
      <c r="P2416" s="52"/>
      <c r="Q2416" s="52"/>
      <c r="R2416" s="46" t="str">
        <f>IFERROR(__xludf.DUMMYFUNCTION("if(isblank($A2416),"""",REGEXREPLACE($A2416,   "",?(\d),?"",  ""$1""&amp;""-""&amp;$H2416))"),"")</f>
        <v/>
      </c>
      <c r="S2416" s="47" t="b">
        <f t="shared" si="2"/>
        <v>0</v>
      </c>
      <c r="T2416" s="47" t="str">
        <f>IFERROR(__xludf.DUMMYFUNCTION("iferror(split(A2416,"","",TRUE,TRUE),"""")"),"")</f>
        <v/>
      </c>
      <c r="U2416" s="47"/>
      <c r="V2416" s="47"/>
      <c r="W2416" s="47"/>
      <c r="X2416" s="46" t="str">
        <f>IFERROR(__xludf.DUMMYFUNCTION("if(T2416="""","""",if($S2416,""Not aligned w/ a specific learning goal."",T2416&amp;"": ""&amp;vlookup(to_text(T2416),'1.Learning-Goals'!$A$3:$B$100,2,FALSE)))"),"")</f>
        <v/>
      </c>
      <c r="Y2416" s="46" t="str">
        <f>IFERROR(__xludf.DUMMYFUNCTION("if(U2416="""","""",if($S2416,""Not aligned w/ a specific learning goal."",U2416&amp;"": ""&amp;vlookup(to_text(U2416),'1.Learning-Goals'!$A$3:$B$100,2,FALSE)))"),"")</f>
        <v/>
      </c>
      <c r="Z2416" s="46" t="str">
        <f>IFERROR(__xludf.DUMMYFUNCTION("if(V2416="""","""",if($S2416,""Not aligned w/ a specific learning goal."",V2416&amp;"": ""&amp;vlookup(to_text(V2416),'1.Learning-Goals'!$A$3:$B$100,2,FALSE)))"),"")</f>
        <v/>
      </c>
      <c r="AA2416" s="46" t="str">
        <f>IFERROR(__xludf.DUMMYFUNCTION("if(W2416="""","""",if($S2416,""Not aligned w/ a specific learning goal."",W2416&amp;"": ""&amp;vlookup(to_text(W2416),'1.Learning-Goals'!$A$3:$B$100,2,FALSE)))"),"")</f>
        <v/>
      </c>
      <c r="AB2416" s="48"/>
      <c r="AC2416" s="48"/>
      <c r="AD2416" s="48"/>
      <c r="AE2416" s="48"/>
      <c r="AF2416" s="48"/>
      <c r="AG2416" s="48"/>
      <c r="AH2416" s="48"/>
      <c r="AI2416" s="48"/>
    </row>
    <row r="2417" ht="15.75" customHeight="1">
      <c r="A2417" s="41"/>
      <c r="B2417" s="42" t="str">
        <f t="shared" si="1"/>
        <v/>
      </c>
      <c r="C2417" s="52"/>
      <c r="D2417" s="53"/>
      <c r="E2417" s="53"/>
      <c r="F2417" s="52"/>
      <c r="G2417" s="53"/>
      <c r="H2417" s="54"/>
      <c r="I2417" s="53"/>
      <c r="J2417" s="53"/>
      <c r="K2417" s="53"/>
      <c r="L2417" s="53"/>
      <c r="M2417" s="53"/>
      <c r="N2417" s="53"/>
      <c r="O2417" s="52"/>
      <c r="P2417" s="52"/>
      <c r="Q2417" s="52"/>
      <c r="R2417" s="46" t="str">
        <f>IFERROR(__xludf.DUMMYFUNCTION("if(isblank($A2417),"""",REGEXREPLACE($A2417,   "",?(\d),?"",  ""$1""&amp;""-""&amp;$H2417))"),"")</f>
        <v/>
      </c>
      <c r="S2417" s="47" t="b">
        <f t="shared" si="2"/>
        <v>0</v>
      </c>
      <c r="T2417" s="47" t="str">
        <f>IFERROR(__xludf.DUMMYFUNCTION("iferror(split(A2417,"","",TRUE,TRUE),"""")"),"")</f>
        <v/>
      </c>
      <c r="U2417" s="47"/>
      <c r="V2417" s="47"/>
      <c r="W2417" s="47"/>
      <c r="X2417" s="46" t="str">
        <f>IFERROR(__xludf.DUMMYFUNCTION("if(T2417="""","""",if($S2417,""Not aligned w/ a specific learning goal."",T2417&amp;"": ""&amp;vlookup(to_text(T2417),'1.Learning-Goals'!$A$3:$B$100,2,FALSE)))"),"")</f>
        <v/>
      </c>
      <c r="Y2417" s="46" t="str">
        <f>IFERROR(__xludf.DUMMYFUNCTION("if(U2417="""","""",if($S2417,""Not aligned w/ a specific learning goal."",U2417&amp;"": ""&amp;vlookup(to_text(U2417),'1.Learning-Goals'!$A$3:$B$100,2,FALSE)))"),"")</f>
        <v/>
      </c>
      <c r="Z2417" s="46" t="str">
        <f>IFERROR(__xludf.DUMMYFUNCTION("if(V2417="""","""",if($S2417,""Not aligned w/ a specific learning goal."",V2417&amp;"": ""&amp;vlookup(to_text(V2417),'1.Learning-Goals'!$A$3:$B$100,2,FALSE)))"),"")</f>
        <v/>
      </c>
      <c r="AA2417" s="46" t="str">
        <f>IFERROR(__xludf.DUMMYFUNCTION("if(W2417="""","""",if($S2417,""Not aligned w/ a specific learning goal."",W2417&amp;"": ""&amp;vlookup(to_text(W2417),'1.Learning-Goals'!$A$3:$B$100,2,FALSE)))"),"")</f>
        <v/>
      </c>
      <c r="AB2417" s="48"/>
      <c r="AC2417" s="48"/>
      <c r="AD2417" s="48"/>
      <c r="AE2417" s="48"/>
      <c r="AF2417" s="48"/>
      <c r="AG2417" s="48"/>
      <c r="AH2417" s="48"/>
      <c r="AI2417" s="48"/>
    </row>
    <row r="2418" ht="15.75" customHeight="1">
      <c r="A2418" s="41"/>
      <c r="B2418" s="42" t="str">
        <f t="shared" si="1"/>
        <v/>
      </c>
      <c r="C2418" s="52"/>
      <c r="D2418" s="53"/>
      <c r="E2418" s="53"/>
      <c r="F2418" s="52"/>
      <c r="G2418" s="53"/>
      <c r="H2418" s="54"/>
      <c r="I2418" s="53"/>
      <c r="J2418" s="53"/>
      <c r="K2418" s="53"/>
      <c r="L2418" s="53"/>
      <c r="M2418" s="53"/>
      <c r="N2418" s="53"/>
      <c r="O2418" s="52"/>
      <c r="P2418" s="52"/>
      <c r="Q2418" s="52"/>
      <c r="R2418" s="46" t="str">
        <f>IFERROR(__xludf.DUMMYFUNCTION("if(isblank($A2418),"""",REGEXREPLACE($A2418,   "",?(\d),?"",  ""$1""&amp;""-""&amp;$H2418))"),"")</f>
        <v/>
      </c>
      <c r="S2418" s="47" t="b">
        <f t="shared" si="2"/>
        <v>0</v>
      </c>
      <c r="T2418" s="47" t="str">
        <f>IFERROR(__xludf.DUMMYFUNCTION("iferror(split(A2418,"","",TRUE,TRUE),"""")"),"")</f>
        <v/>
      </c>
      <c r="U2418" s="47"/>
      <c r="V2418" s="47"/>
      <c r="W2418" s="47"/>
      <c r="X2418" s="46" t="str">
        <f>IFERROR(__xludf.DUMMYFUNCTION("if(T2418="""","""",if($S2418,""Not aligned w/ a specific learning goal."",T2418&amp;"": ""&amp;vlookup(to_text(T2418),'1.Learning-Goals'!$A$3:$B$100,2,FALSE)))"),"")</f>
        <v/>
      </c>
      <c r="Y2418" s="46" t="str">
        <f>IFERROR(__xludf.DUMMYFUNCTION("if(U2418="""","""",if($S2418,""Not aligned w/ a specific learning goal."",U2418&amp;"": ""&amp;vlookup(to_text(U2418),'1.Learning-Goals'!$A$3:$B$100,2,FALSE)))"),"")</f>
        <v/>
      </c>
      <c r="Z2418" s="46" t="str">
        <f>IFERROR(__xludf.DUMMYFUNCTION("if(V2418="""","""",if($S2418,""Not aligned w/ a specific learning goal."",V2418&amp;"": ""&amp;vlookup(to_text(V2418),'1.Learning-Goals'!$A$3:$B$100,2,FALSE)))"),"")</f>
        <v/>
      </c>
      <c r="AA2418" s="46" t="str">
        <f>IFERROR(__xludf.DUMMYFUNCTION("if(W2418="""","""",if($S2418,""Not aligned w/ a specific learning goal."",W2418&amp;"": ""&amp;vlookup(to_text(W2418),'1.Learning-Goals'!$A$3:$B$100,2,FALSE)))"),"")</f>
        <v/>
      </c>
      <c r="AB2418" s="48"/>
      <c r="AC2418" s="48"/>
      <c r="AD2418" s="48"/>
      <c r="AE2418" s="48"/>
      <c r="AF2418" s="48"/>
      <c r="AG2418" s="48"/>
      <c r="AH2418" s="48"/>
      <c r="AI2418" s="48"/>
    </row>
    <row r="2419" ht="15.75" customHeight="1">
      <c r="A2419" s="41"/>
      <c r="B2419" s="42" t="str">
        <f t="shared" si="1"/>
        <v/>
      </c>
      <c r="C2419" s="52"/>
      <c r="D2419" s="53"/>
      <c r="E2419" s="53"/>
      <c r="F2419" s="52"/>
      <c r="G2419" s="53"/>
      <c r="H2419" s="54"/>
      <c r="I2419" s="53"/>
      <c r="J2419" s="53"/>
      <c r="K2419" s="53"/>
      <c r="L2419" s="53"/>
      <c r="M2419" s="53"/>
      <c r="N2419" s="53"/>
      <c r="O2419" s="52"/>
      <c r="P2419" s="52"/>
      <c r="Q2419" s="52"/>
      <c r="R2419" s="46" t="str">
        <f>IFERROR(__xludf.DUMMYFUNCTION("if(isblank($A2419),"""",REGEXREPLACE($A2419,   "",?(\d),?"",  ""$1""&amp;""-""&amp;$H2419))"),"")</f>
        <v/>
      </c>
      <c r="S2419" s="47" t="b">
        <f t="shared" si="2"/>
        <v>0</v>
      </c>
      <c r="T2419" s="47" t="str">
        <f>IFERROR(__xludf.DUMMYFUNCTION("iferror(split(A2419,"","",TRUE,TRUE),"""")"),"")</f>
        <v/>
      </c>
      <c r="U2419" s="47"/>
      <c r="V2419" s="47"/>
      <c r="W2419" s="47"/>
      <c r="X2419" s="46" t="str">
        <f>IFERROR(__xludf.DUMMYFUNCTION("if(T2419="""","""",if($S2419,""Not aligned w/ a specific learning goal."",T2419&amp;"": ""&amp;vlookup(to_text(T2419),'1.Learning-Goals'!$A$3:$B$100,2,FALSE)))"),"")</f>
        <v/>
      </c>
      <c r="Y2419" s="46" t="str">
        <f>IFERROR(__xludf.DUMMYFUNCTION("if(U2419="""","""",if($S2419,""Not aligned w/ a specific learning goal."",U2419&amp;"": ""&amp;vlookup(to_text(U2419),'1.Learning-Goals'!$A$3:$B$100,2,FALSE)))"),"")</f>
        <v/>
      </c>
      <c r="Z2419" s="46" t="str">
        <f>IFERROR(__xludf.DUMMYFUNCTION("if(V2419="""","""",if($S2419,""Not aligned w/ a specific learning goal."",V2419&amp;"": ""&amp;vlookup(to_text(V2419),'1.Learning-Goals'!$A$3:$B$100,2,FALSE)))"),"")</f>
        <v/>
      </c>
      <c r="AA2419" s="46" t="str">
        <f>IFERROR(__xludf.DUMMYFUNCTION("if(W2419="""","""",if($S2419,""Not aligned w/ a specific learning goal."",W2419&amp;"": ""&amp;vlookup(to_text(W2419),'1.Learning-Goals'!$A$3:$B$100,2,FALSE)))"),"")</f>
        <v/>
      </c>
      <c r="AB2419" s="48"/>
      <c r="AC2419" s="48"/>
      <c r="AD2419" s="48"/>
      <c r="AE2419" s="48"/>
      <c r="AF2419" s="48"/>
      <c r="AG2419" s="48"/>
      <c r="AH2419" s="48"/>
      <c r="AI2419" s="48"/>
    </row>
    <row r="2420" ht="15.75" customHeight="1">
      <c r="A2420" s="41"/>
      <c r="B2420" s="42" t="str">
        <f t="shared" si="1"/>
        <v/>
      </c>
      <c r="C2420" s="52"/>
      <c r="D2420" s="53"/>
      <c r="E2420" s="53"/>
      <c r="F2420" s="52"/>
      <c r="G2420" s="53"/>
      <c r="H2420" s="54"/>
      <c r="I2420" s="53"/>
      <c r="J2420" s="53"/>
      <c r="K2420" s="53"/>
      <c r="L2420" s="53"/>
      <c r="M2420" s="53"/>
      <c r="N2420" s="53"/>
      <c r="O2420" s="52"/>
      <c r="P2420" s="52"/>
      <c r="Q2420" s="52"/>
      <c r="R2420" s="46" t="str">
        <f>IFERROR(__xludf.DUMMYFUNCTION("if(isblank($A2420),"""",REGEXREPLACE($A2420,   "",?(\d),?"",  ""$1""&amp;""-""&amp;$H2420))"),"")</f>
        <v/>
      </c>
      <c r="S2420" s="47" t="b">
        <f t="shared" si="2"/>
        <v>0</v>
      </c>
      <c r="T2420" s="47" t="str">
        <f>IFERROR(__xludf.DUMMYFUNCTION("iferror(split(A2420,"","",TRUE,TRUE),"""")"),"")</f>
        <v/>
      </c>
      <c r="U2420" s="47"/>
      <c r="V2420" s="47"/>
      <c r="W2420" s="47"/>
      <c r="X2420" s="46" t="str">
        <f>IFERROR(__xludf.DUMMYFUNCTION("if(T2420="""","""",if($S2420,""Not aligned w/ a specific learning goal."",T2420&amp;"": ""&amp;vlookup(to_text(T2420),'1.Learning-Goals'!$A$3:$B$100,2,FALSE)))"),"")</f>
        <v/>
      </c>
      <c r="Y2420" s="46" t="str">
        <f>IFERROR(__xludf.DUMMYFUNCTION("if(U2420="""","""",if($S2420,""Not aligned w/ a specific learning goal."",U2420&amp;"": ""&amp;vlookup(to_text(U2420),'1.Learning-Goals'!$A$3:$B$100,2,FALSE)))"),"")</f>
        <v/>
      </c>
      <c r="Z2420" s="46" t="str">
        <f>IFERROR(__xludf.DUMMYFUNCTION("if(V2420="""","""",if($S2420,""Not aligned w/ a specific learning goal."",V2420&amp;"": ""&amp;vlookup(to_text(V2420),'1.Learning-Goals'!$A$3:$B$100,2,FALSE)))"),"")</f>
        <v/>
      </c>
      <c r="AA2420" s="46" t="str">
        <f>IFERROR(__xludf.DUMMYFUNCTION("if(W2420="""","""",if($S2420,""Not aligned w/ a specific learning goal."",W2420&amp;"": ""&amp;vlookup(to_text(W2420),'1.Learning-Goals'!$A$3:$B$100,2,FALSE)))"),"")</f>
        <v/>
      </c>
      <c r="AB2420" s="48"/>
      <c r="AC2420" s="48"/>
      <c r="AD2420" s="48"/>
      <c r="AE2420" s="48"/>
      <c r="AF2420" s="48"/>
      <c r="AG2420" s="48"/>
      <c r="AH2420" s="48"/>
      <c r="AI2420" s="48"/>
    </row>
    <row r="2421" ht="15.75" customHeight="1">
      <c r="A2421" s="41"/>
      <c r="B2421" s="42" t="str">
        <f t="shared" si="1"/>
        <v/>
      </c>
      <c r="C2421" s="52"/>
      <c r="D2421" s="53"/>
      <c r="E2421" s="53"/>
      <c r="F2421" s="52"/>
      <c r="G2421" s="53"/>
      <c r="H2421" s="54"/>
      <c r="I2421" s="53"/>
      <c r="J2421" s="53"/>
      <c r="K2421" s="53"/>
      <c r="L2421" s="53"/>
      <c r="M2421" s="53"/>
      <c r="N2421" s="53"/>
      <c r="O2421" s="52"/>
      <c r="P2421" s="52"/>
      <c r="Q2421" s="52"/>
      <c r="R2421" s="46" t="str">
        <f>IFERROR(__xludf.DUMMYFUNCTION("if(isblank($A2421),"""",REGEXREPLACE($A2421,   "",?(\d),?"",  ""$1""&amp;""-""&amp;$H2421))"),"")</f>
        <v/>
      </c>
      <c r="S2421" s="47" t="b">
        <f t="shared" si="2"/>
        <v>0</v>
      </c>
      <c r="T2421" s="47" t="str">
        <f>IFERROR(__xludf.DUMMYFUNCTION("iferror(split(A2421,"","",TRUE,TRUE),"""")"),"")</f>
        <v/>
      </c>
      <c r="U2421" s="47"/>
      <c r="V2421" s="47"/>
      <c r="W2421" s="47"/>
      <c r="X2421" s="46" t="str">
        <f>IFERROR(__xludf.DUMMYFUNCTION("if(T2421="""","""",if($S2421,""Not aligned w/ a specific learning goal."",T2421&amp;"": ""&amp;vlookup(to_text(T2421),'1.Learning-Goals'!$A$3:$B$100,2,FALSE)))"),"")</f>
        <v/>
      </c>
      <c r="Y2421" s="46" t="str">
        <f>IFERROR(__xludf.DUMMYFUNCTION("if(U2421="""","""",if($S2421,""Not aligned w/ a specific learning goal."",U2421&amp;"": ""&amp;vlookup(to_text(U2421),'1.Learning-Goals'!$A$3:$B$100,2,FALSE)))"),"")</f>
        <v/>
      </c>
      <c r="Z2421" s="46" t="str">
        <f>IFERROR(__xludf.DUMMYFUNCTION("if(V2421="""","""",if($S2421,""Not aligned w/ a specific learning goal."",V2421&amp;"": ""&amp;vlookup(to_text(V2421),'1.Learning-Goals'!$A$3:$B$100,2,FALSE)))"),"")</f>
        <v/>
      </c>
      <c r="AA2421" s="46" t="str">
        <f>IFERROR(__xludf.DUMMYFUNCTION("if(W2421="""","""",if($S2421,""Not aligned w/ a specific learning goal."",W2421&amp;"": ""&amp;vlookup(to_text(W2421),'1.Learning-Goals'!$A$3:$B$100,2,FALSE)))"),"")</f>
        <v/>
      </c>
      <c r="AB2421" s="48"/>
      <c r="AC2421" s="48"/>
      <c r="AD2421" s="48"/>
      <c r="AE2421" s="48"/>
      <c r="AF2421" s="48"/>
      <c r="AG2421" s="48"/>
      <c r="AH2421" s="48"/>
      <c r="AI2421" s="48"/>
    </row>
    <row r="2422" ht="15.75" customHeight="1">
      <c r="A2422" s="41"/>
      <c r="B2422" s="42" t="str">
        <f t="shared" si="1"/>
        <v/>
      </c>
      <c r="C2422" s="52"/>
      <c r="D2422" s="53"/>
      <c r="E2422" s="53"/>
      <c r="F2422" s="52"/>
      <c r="G2422" s="53"/>
      <c r="H2422" s="54"/>
      <c r="I2422" s="53"/>
      <c r="J2422" s="53"/>
      <c r="K2422" s="53"/>
      <c r="L2422" s="53"/>
      <c r="M2422" s="53"/>
      <c r="N2422" s="53"/>
      <c r="O2422" s="52"/>
      <c r="P2422" s="52"/>
      <c r="Q2422" s="52"/>
      <c r="R2422" s="46" t="str">
        <f>IFERROR(__xludf.DUMMYFUNCTION("if(isblank($A2422),"""",REGEXREPLACE($A2422,   "",?(\d),?"",  ""$1""&amp;""-""&amp;$H2422))"),"")</f>
        <v/>
      </c>
      <c r="S2422" s="47" t="b">
        <f t="shared" si="2"/>
        <v>0</v>
      </c>
      <c r="T2422" s="47" t="str">
        <f>IFERROR(__xludf.DUMMYFUNCTION("iferror(split(A2422,"","",TRUE,TRUE),"""")"),"")</f>
        <v/>
      </c>
      <c r="U2422" s="47"/>
      <c r="V2422" s="47"/>
      <c r="W2422" s="47"/>
      <c r="X2422" s="46" t="str">
        <f>IFERROR(__xludf.DUMMYFUNCTION("if(T2422="""","""",if($S2422,""Not aligned w/ a specific learning goal."",T2422&amp;"": ""&amp;vlookup(to_text(T2422),'1.Learning-Goals'!$A$3:$B$100,2,FALSE)))"),"")</f>
        <v/>
      </c>
      <c r="Y2422" s="46" t="str">
        <f>IFERROR(__xludf.DUMMYFUNCTION("if(U2422="""","""",if($S2422,""Not aligned w/ a specific learning goal."",U2422&amp;"": ""&amp;vlookup(to_text(U2422),'1.Learning-Goals'!$A$3:$B$100,2,FALSE)))"),"")</f>
        <v/>
      </c>
      <c r="Z2422" s="46" t="str">
        <f>IFERROR(__xludf.DUMMYFUNCTION("if(V2422="""","""",if($S2422,""Not aligned w/ a specific learning goal."",V2422&amp;"": ""&amp;vlookup(to_text(V2422),'1.Learning-Goals'!$A$3:$B$100,2,FALSE)))"),"")</f>
        <v/>
      </c>
      <c r="AA2422" s="46" t="str">
        <f>IFERROR(__xludf.DUMMYFUNCTION("if(W2422="""","""",if($S2422,""Not aligned w/ a specific learning goal."",W2422&amp;"": ""&amp;vlookup(to_text(W2422),'1.Learning-Goals'!$A$3:$B$100,2,FALSE)))"),"")</f>
        <v/>
      </c>
      <c r="AB2422" s="48"/>
      <c r="AC2422" s="48"/>
      <c r="AD2422" s="48"/>
      <c r="AE2422" s="48"/>
      <c r="AF2422" s="48"/>
      <c r="AG2422" s="48"/>
      <c r="AH2422" s="48"/>
      <c r="AI2422" s="48"/>
    </row>
    <row r="2423" ht="15.75" customHeight="1">
      <c r="A2423" s="41"/>
      <c r="B2423" s="42" t="str">
        <f t="shared" si="1"/>
        <v/>
      </c>
      <c r="C2423" s="52"/>
      <c r="D2423" s="53"/>
      <c r="E2423" s="53"/>
      <c r="F2423" s="52"/>
      <c r="G2423" s="53"/>
      <c r="H2423" s="54"/>
      <c r="I2423" s="53"/>
      <c r="J2423" s="53"/>
      <c r="K2423" s="53"/>
      <c r="L2423" s="53"/>
      <c r="M2423" s="53"/>
      <c r="N2423" s="53"/>
      <c r="O2423" s="52"/>
      <c r="P2423" s="52"/>
      <c r="Q2423" s="52"/>
      <c r="R2423" s="46" t="str">
        <f>IFERROR(__xludf.DUMMYFUNCTION("if(isblank($A2423),"""",REGEXREPLACE($A2423,   "",?(\d),?"",  ""$1""&amp;""-""&amp;$H2423))"),"")</f>
        <v/>
      </c>
      <c r="S2423" s="47" t="b">
        <f t="shared" si="2"/>
        <v>0</v>
      </c>
      <c r="T2423" s="47" t="str">
        <f>IFERROR(__xludf.DUMMYFUNCTION("iferror(split(A2423,"","",TRUE,TRUE),"""")"),"")</f>
        <v/>
      </c>
      <c r="U2423" s="47"/>
      <c r="V2423" s="47"/>
      <c r="W2423" s="47"/>
      <c r="X2423" s="46" t="str">
        <f>IFERROR(__xludf.DUMMYFUNCTION("if(T2423="""","""",if($S2423,""Not aligned w/ a specific learning goal."",T2423&amp;"": ""&amp;vlookup(to_text(T2423),'1.Learning-Goals'!$A$3:$B$100,2,FALSE)))"),"")</f>
        <v/>
      </c>
      <c r="Y2423" s="46" t="str">
        <f>IFERROR(__xludf.DUMMYFUNCTION("if(U2423="""","""",if($S2423,""Not aligned w/ a specific learning goal."",U2423&amp;"": ""&amp;vlookup(to_text(U2423),'1.Learning-Goals'!$A$3:$B$100,2,FALSE)))"),"")</f>
        <v/>
      </c>
      <c r="Z2423" s="46" t="str">
        <f>IFERROR(__xludf.DUMMYFUNCTION("if(V2423="""","""",if($S2423,""Not aligned w/ a specific learning goal."",V2423&amp;"": ""&amp;vlookup(to_text(V2423),'1.Learning-Goals'!$A$3:$B$100,2,FALSE)))"),"")</f>
        <v/>
      </c>
      <c r="AA2423" s="46" t="str">
        <f>IFERROR(__xludf.DUMMYFUNCTION("if(W2423="""","""",if($S2423,""Not aligned w/ a specific learning goal."",W2423&amp;"": ""&amp;vlookup(to_text(W2423),'1.Learning-Goals'!$A$3:$B$100,2,FALSE)))"),"")</f>
        <v/>
      </c>
      <c r="AB2423" s="48"/>
      <c r="AC2423" s="48"/>
      <c r="AD2423" s="48"/>
      <c r="AE2423" s="48"/>
      <c r="AF2423" s="48"/>
      <c r="AG2423" s="48"/>
      <c r="AH2423" s="48"/>
      <c r="AI2423" s="48"/>
    </row>
    <row r="2424" ht="15.75" customHeight="1">
      <c r="A2424" s="41"/>
      <c r="B2424" s="42" t="str">
        <f t="shared" si="1"/>
        <v/>
      </c>
      <c r="C2424" s="52"/>
      <c r="D2424" s="53"/>
      <c r="E2424" s="53"/>
      <c r="F2424" s="52"/>
      <c r="G2424" s="53"/>
      <c r="H2424" s="54"/>
      <c r="I2424" s="53"/>
      <c r="J2424" s="53"/>
      <c r="K2424" s="53"/>
      <c r="L2424" s="53"/>
      <c r="M2424" s="53"/>
      <c r="N2424" s="53"/>
      <c r="O2424" s="52"/>
      <c r="P2424" s="52"/>
      <c r="Q2424" s="52"/>
      <c r="R2424" s="46" t="str">
        <f>IFERROR(__xludf.DUMMYFUNCTION("if(isblank($A2424),"""",REGEXREPLACE($A2424,   "",?(\d),?"",  ""$1""&amp;""-""&amp;$H2424))"),"")</f>
        <v/>
      </c>
      <c r="S2424" s="47" t="b">
        <f t="shared" si="2"/>
        <v>0</v>
      </c>
      <c r="T2424" s="47" t="str">
        <f>IFERROR(__xludf.DUMMYFUNCTION("iferror(split(A2424,"","",TRUE,TRUE),"""")"),"")</f>
        <v/>
      </c>
      <c r="U2424" s="47"/>
      <c r="V2424" s="47"/>
      <c r="W2424" s="47"/>
      <c r="X2424" s="46" t="str">
        <f>IFERROR(__xludf.DUMMYFUNCTION("if(T2424="""","""",if($S2424,""Not aligned w/ a specific learning goal."",T2424&amp;"": ""&amp;vlookup(to_text(T2424),'1.Learning-Goals'!$A$3:$B$100,2,FALSE)))"),"")</f>
        <v/>
      </c>
      <c r="Y2424" s="46" t="str">
        <f>IFERROR(__xludf.DUMMYFUNCTION("if(U2424="""","""",if($S2424,""Not aligned w/ a specific learning goal."",U2424&amp;"": ""&amp;vlookup(to_text(U2424),'1.Learning-Goals'!$A$3:$B$100,2,FALSE)))"),"")</f>
        <v/>
      </c>
      <c r="Z2424" s="46" t="str">
        <f>IFERROR(__xludf.DUMMYFUNCTION("if(V2424="""","""",if($S2424,""Not aligned w/ a specific learning goal."",V2424&amp;"": ""&amp;vlookup(to_text(V2424),'1.Learning-Goals'!$A$3:$B$100,2,FALSE)))"),"")</f>
        <v/>
      </c>
      <c r="AA2424" s="46" t="str">
        <f>IFERROR(__xludf.DUMMYFUNCTION("if(W2424="""","""",if($S2424,""Not aligned w/ a specific learning goal."",W2424&amp;"": ""&amp;vlookup(to_text(W2424),'1.Learning-Goals'!$A$3:$B$100,2,FALSE)))"),"")</f>
        <v/>
      </c>
      <c r="AB2424" s="48"/>
      <c r="AC2424" s="48"/>
      <c r="AD2424" s="48"/>
      <c r="AE2424" s="48"/>
      <c r="AF2424" s="48"/>
      <c r="AG2424" s="48"/>
      <c r="AH2424" s="48"/>
      <c r="AI2424" s="48"/>
    </row>
    <row r="2425" ht="15.75" customHeight="1">
      <c r="A2425" s="41"/>
      <c r="B2425" s="42" t="str">
        <f t="shared" si="1"/>
        <v/>
      </c>
      <c r="C2425" s="52"/>
      <c r="D2425" s="53"/>
      <c r="E2425" s="53"/>
      <c r="F2425" s="52"/>
      <c r="G2425" s="53"/>
      <c r="H2425" s="54"/>
      <c r="I2425" s="53"/>
      <c r="J2425" s="53"/>
      <c r="K2425" s="53"/>
      <c r="L2425" s="53"/>
      <c r="M2425" s="53"/>
      <c r="N2425" s="53"/>
      <c r="O2425" s="52"/>
      <c r="P2425" s="52"/>
      <c r="Q2425" s="52"/>
      <c r="R2425" s="46" t="str">
        <f>IFERROR(__xludf.DUMMYFUNCTION("if(isblank($A2425),"""",REGEXREPLACE($A2425,   "",?(\d),?"",  ""$1""&amp;""-""&amp;$H2425))"),"")</f>
        <v/>
      </c>
      <c r="S2425" s="47" t="b">
        <f t="shared" si="2"/>
        <v>0</v>
      </c>
      <c r="T2425" s="47" t="str">
        <f>IFERROR(__xludf.DUMMYFUNCTION("iferror(split(A2425,"","",TRUE,TRUE),"""")"),"")</f>
        <v/>
      </c>
      <c r="U2425" s="47"/>
      <c r="V2425" s="47"/>
      <c r="W2425" s="47"/>
      <c r="X2425" s="46" t="str">
        <f>IFERROR(__xludf.DUMMYFUNCTION("if(T2425="""","""",if($S2425,""Not aligned w/ a specific learning goal."",T2425&amp;"": ""&amp;vlookup(to_text(T2425),'1.Learning-Goals'!$A$3:$B$100,2,FALSE)))"),"")</f>
        <v/>
      </c>
      <c r="Y2425" s="46" t="str">
        <f>IFERROR(__xludf.DUMMYFUNCTION("if(U2425="""","""",if($S2425,""Not aligned w/ a specific learning goal."",U2425&amp;"": ""&amp;vlookup(to_text(U2425),'1.Learning-Goals'!$A$3:$B$100,2,FALSE)))"),"")</f>
        <v/>
      </c>
      <c r="Z2425" s="46" t="str">
        <f>IFERROR(__xludf.DUMMYFUNCTION("if(V2425="""","""",if($S2425,""Not aligned w/ a specific learning goal."",V2425&amp;"": ""&amp;vlookup(to_text(V2425),'1.Learning-Goals'!$A$3:$B$100,2,FALSE)))"),"")</f>
        <v/>
      </c>
      <c r="AA2425" s="46" t="str">
        <f>IFERROR(__xludf.DUMMYFUNCTION("if(W2425="""","""",if($S2425,""Not aligned w/ a specific learning goal."",W2425&amp;"": ""&amp;vlookup(to_text(W2425),'1.Learning-Goals'!$A$3:$B$100,2,FALSE)))"),"")</f>
        <v/>
      </c>
      <c r="AB2425" s="48"/>
      <c r="AC2425" s="48"/>
      <c r="AD2425" s="48"/>
      <c r="AE2425" s="48"/>
      <c r="AF2425" s="48"/>
      <c r="AG2425" s="48"/>
      <c r="AH2425" s="48"/>
      <c r="AI2425" s="48"/>
    </row>
    <row r="2426" ht="15.75" customHeight="1">
      <c r="A2426" s="41"/>
      <c r="B2426" s="42" t="str">
        <f t="shared" si="1"/>
        <v/>
      </c>
      <c r="C2426" s="52"/>
      <c r="D2426" s="53"/>
      <c r="E2426" s="53"/>
      <c r="F2426" s="52"/>
      <c r="G2426" s="53"/>
      <c r="H2426" s="54"/>
      <c r="I2426" s="53"/>
      <c r="J2426" s="53"/>
      <c r="K2426" s="53"/>
      <c r="L2426" s="53"/>
      <c r="M2426" s="53"/>
      <c r="N2426" s="53"/>
      <c r="O2426" s="52"/>
      <c r="P2426" s="52"/>
      <c r="Q2426" s="52"/>
      <c r="R2426" s="46" t="str">
        <f>IFERROR(__xludf.DUMMYFUNCTION("if(isblank($A2426),"""",REGEXREPLACE($A2426,   "",?(\d),?"",  ""$1""&amp;""-""&amp;$H2426))"),"")</f>
        <v/>
      </c>
      <c r="S2426" s="47" t="b">
        <f t="shared" si="2"/>
        <v>0</v>
      </c>
      <c r="T2426" s="47" t="str">
        <f>IFERROR(__xludf.DUMMYFUNCTION("iferror(split(A2426,"","",TRUE,TRUE),"""")"),"")</f>
        <v/>
      </c>
      <c r="U2426" s="47"/>
      <c r="V2426" s="47"/>
      <c r="W2426" s="47"/>
      <c r="X2426" s="46" t="str">
        <f>IFERROR(__xludf.DUMMYFUNCTION("if(T2426="""","""",if($S2426,""Not aligned w/ a specific learning goal."",T2426&amp;"": ""&amp;vlookup(to_text(T2426),'1.Learning-Goals'!$A$3:$B$100,2,FALSE)))"),"")</f>
        <v/>
      </c>
      <c r="Y2426" s="46" t="str">
        <f>IFERROR(__xludf.DUMMYFUNCTION("if(U2426="""","""",if($S2426,""Not aligned w/ a specific learning goal."",U2426&amp;"": ""&amp;vlookup(to_text(U2426),'1.Learning-Goals'!$A$3:$B$100,2,FALSE)))"),"")</f>
        <v/>
      </c>
      <c r="Z2426" s="46" t="str">
        <f>IFERROR(__xludf.DUMMYFUNCTION("if(V2426="""","""",if($S2426,""Not aligned w/ a specific learning goal."",V2426&amp;"": ""&amp;vlookup(to_text(V2426),'1.Learning-Goals'!$A$3:$B$100,2,FALSE)))"),"")</f>
        <v/>
      </c>
      <c r="AA2426" s="46" t="str">
        <f>IFERROR(__xludf.DUMMYFUNCTION("if(W2426="""","""",if($S2426,""Not aligned w/ a specific learning goal."",W2426&amp;"": ""&amp;vlookup(to_text(W2426),'1.Learning-Goals'!$A$3:$B$100,2,FALSE)))"),"")</f>
        <v/>
      </c>
      <c r="AB2426" s="48"/>
      <c r="AC2426" s="48"/>
      <c r="AD2426" s="48"/>
      <c r="AE2426" s="48"/>
      <c r="AF2426" s="48"/>
      <c r="AG2426" s="48"/>
      <c r="AH2426" s="48"/>
      <c r="AI2426" s="48"/>
    </row>
    <row r="2427" ht="15.75" customHeight="1">
      <c r="A2427" s="41"/>
      <c r="B2427" s="42" t="str">
        <f t="shared" si="1"/>
        <v/>
      </c>
      <c r="C2427" s="52"/>
      <c r="D2427" s="53"/>
      <c r="E2427" s="53"/>
      <c r="F2427" s="52"/>
      <c r="G2427" s="53"/>
      <c r="H2427" s="54"/>
      <c r="I2427" s="53"/>
      <c r="J2427" s="53"/>
      <c r="K2427" s="53"/>
      <c r="L2427" s="53"/>
      <c r="M2427" s="53"/>
      <c r="N2427" s="53"/>
      <c r="O2427" s="52"/>
      <c r="P2427" s="52"/>
      <c r="Q2427" s="52"/>
      <c r="R2427" s="46" t="str">
        <f>IFERROR(__xludf.DUMMYFUNCTION("if(isblank($A2427),"""",REGEXREPLACE($A2427,   "",?(\d),?"",  ""$1""&amp;""-""&amp;$H2427))"),"")</f>
        <v/>
      </c>
      <c r="S2427" s="47" t="b">
        <f t="shared" si="2"/>
        <v>0</v>
      </c>
      <c r="T2427" s="47" t="str">
        <f>IFERROR(__xludf.DUMMYFUNCTION("iferror(split(A2427,"","",TRUE,TRUE),"""")"),"")</f>
        <v/>
      </c>
      <c r="U2427" s="47"/>
      <c r="V2427" s="47"/>
      <c r="W2427" s="47"/>
      <c r="X2427" s="46" t="str">
        <f>IFERROR(__xludf.DUMMYFUNCTION("if(T2427="""","""",if($S2427,""Not aligned w/ a specific learning goal."",T2427&amp;"": ""&amp;vlookup(to_text(T2427),'1.Learning-Goals'!$A$3:$B$100,2,FALSE)))"),"")</f>
        <v/>
      </c>
      <c r="Y2427" s="46" t="str">
        <f>IFERROR(__xludf.DUMMYFUNCTION("if(U2427="""","""",if($S2427,""Not aligned w/ a specific learning goal."",U2427&amp;"": ""&amp;vlookup(to_text(U2427),'1.Learning-Goals'!$A$3:$B$100,2,FALSE)))"),"")</f>
        <v/>
      </c>
      <c r="Z2427" s="46" t="str">
        <f>IFERROR(__xludf.DUMMYFUNCTION("if(V2427="""","""",if($S2427,""Not aligned w/ a specific learning goal."",V2427&amp;"": ""&amp;vlookup(to_text(V2427),'1.Learning-Goals'!$A$3:$B$100,2,FALSE)))"),"")</f>
        <v/>
      </c>
      <c r="AA2427" s="46" t="str">
        <f>IFERROR(__xludf.DUMMYFUNCTION("if(W2427="""","""",if($S2427,""Not aligned w/ a specific learning goal."",W2427&amp;"": ""&amp;vlookup(to_text(W2427),'1.Learning-Goals'!$A$3:$B$100,2,FALSE)))"),"")</f>
        <v/>
      </c>
      <c r="AB2427" s="48"/>
      <c r="AC2427" s="48"/>
      <c r="AD2427" s="48"/>
      <c r="AE2427" s="48"/>
      <c r="AF2427" s="48"/>
      <c r="AG2427" s="48"/>
      <c r="AH2427" s="48"/>
      <c r="AI2427" s="48"/>
    </row>
    <row r="2428" ht="15.75" customHeight="1">
      <c r="A2428" s="41"/>
      <c r="B2428" s="42" t="str">
        <f t="shared" si="1"/>
        <v/>
      </c>
      <c r="C2428" s="52"/>
      <c r="D2428" s="53"/>
      <c r="E2428" s="53"/>
      <c r="F2428" s="52"/>
      <c r="G2428" s="53"/>
      <c r="H2428" s="54"/>
      <c r="I2428" s="53"/>
      <c r="J2428" s="53"/>
      <c r="K2428" s="53"/>
      <c r="L2428" s="53"/>
      <c r="M2428" s="53"/>
      <c r="N2428" s="53"/>
      <c r="O2428" s="52"/>
      <c r="P2428" s="52"/>
      <c r="Q2428" s="52"/>
      <c r="R2428" s="46" t="str">
        <f>IFERROR(__xludf.DUMMYFUNCTION("if(isblank($A2428),"""",REGEXREPLACE($A2428,   "",?(\d),?"",  ""$1""&amp;""-""&amp;$H2428))"),"")</f>
        <v/>
      </c>
      <c r="S2428" s="47" t="b">
        <f t="shared" si="2"/>
        <v>0</v>
      </c>
      <c r="T2428" s="47" t="str">
        <f>IFERROR(__xludf.DUMMYFUNCTION("iferror(split(A2428,"","",TRUE,TRUE),"""")"),"")</f>
        <v/>
      </c>
      <c r="U2428" s="47"/>
      <c r="V2428" s="47"/>
      <c r="W2428" s="47"/>
      <c r="X2428" s="46" t="str">
        <f>IFERROR(__xludf.DUMMYFUNCTION("if(T2428="""","""",if($S2428,""Not aligned w/ a specific learning goal."",T2428&amp;"": ""&amp;vlookup(to_text(T2428),'1.Learning-Goals'!$A$3:$B$100,2,FALSE)))"),"")</f>
        <v/>
      </c>
      <c r="Y2428" s="46" t="str">
        <f>IFERROR(__xludf.DUMMYFUNCTION("if(U2428="""","""",if($S2428,""Not aligned w/ a specific learning goal."",U2428&amp;"": ""&amp;vlookup(to_text(U2428),'1.Learning-Goals'!$A$3:$B$100,2,FALSE)))"),"")</f>
        <v/>
      </c>
      <c r="Z2428" s="46" t="str">
        <f>IFERROR(__xludf.DUMMYFUNCTION("if(V2428="""","""",if($S2428,""Not aligned w/ a specific learning goal."",V2428&amp;"": ""&amp;vlookup(to_text(V2428),'1.Learning-Goals'!$A$3:$B$100,2,FALSE)))"),"")</f>
        <v/>
      </c>
      <c r="AA2428" s="46" t="str">
        <f>IFERROR(__xludf.DUMMYFUNCTION("if(W2428="""","""",if($S2428,""Not aligned w/ a specific learning goal."",W2428&amp;"": ""&amp;vlookup(to_text(W2428),'1.Learning-Goals'!$A$3:$B$100,2,FALSE)))"),"")</f>
        <v/>
      </c>
      <c r="AB2428" s="48"/>
      <c r="AC2428" s="48"/>
      <c r="AD2428" s="48"/>
      <c r="AE2428" s="48"/>
      <c r="AF2428" s="48"/>
      <c r="AG2428" s="48"/>
      <c r="AH2428" s="48"/>
      <c r="AI2428" s="48"/>
    </row>
    <row r="2429" ht="15.75" customHeight="1">
      <c r="A2429" s="41"/>
      <c r="B2429" s="42" t="str">
        <f t="shared" si="1"/>
        <v/>
      </c>
      <c r="C2429" s="52"/>
      <c r="D2429" s="53"/>
      <c r="E2429" s="53"/>
      <c r="F2429" s="52"/>
      <c r="G2429" s="53"/>
      <c r="H2429" s="54"/>
      <c r="I2429" s="53"/>
      <c r="J2429" s="53"/>
      <c r="K2429" s="53"/>
      <c r="L2429" s="53"/>
      <c r="M2429" s="53"/>
      <c r="N2429" s="53"/>
      <c r="O2429" s="52"/>
      <c r="P2429" s="52"/>
      <c r="Q2429" s="52"/>
      <c r="R2429" s="46" t="str">
        <f>IFERROR(__xludf.DUMMYFUNCTION("if(isblank($A2429),"""",REGEXREPLACE($A2429,   "",?(\d),?"",  ""$1""&amp;""-""&amp;$H2429))"),"")</f>
        <v/>
      </c>
      <c r="S2429" s="47" t="b">
        <f t="shared" si="2"/>
        <v>0</v>
      </c>
      <c r="T2429" s="47" t="str">
        <f>IFERROR(__xludf.DUMMYFUNCTION("iferror(split(A2429,"","",TRUE,TRUE),"""")"),"")</f>
        <v/>
      </c>
      <c r="U2429" s="47"/>
      <c r="V2429" s="47"/>
      <c r="W2429" s="47"/>
      <c r="X2429" s="46" t="str">
        <f>IFERROR(__xludf.DUMMYFUNCTION("if(T2429="""","""",if($S2429,""Not aligned w/ a specific learning goal."",T2429&amp;"": ""&amp;vlookup(to_text(T2429),'1.Learning-Goals'!$A$3:$B$100,2,FALSE)))"),"")</f>
        <v/>
      </c>
      <c r="Y2429" s="46" t="str">
        <f>IFERROR(__xludf.DUMMYFUNCTION("if(U2429="""","""",if($S2429,""Not aligned w/ a specific learning goal."",U2429&amp;"": ""&amp;vlookup(to_text(U2429),'1.Learning-Goals'!$A$3:$B$100,2,FALSE)))"),"")</f>
        <v/>
      </c>
      <c r="Z2429" s="46" t="str">
        <f>IFERROR(__xludf.DUMMYFUNCTION("if(V2429="""","""",if($S2429,""Not aligned w/ a specific learning goal."",V2429&amp;"": ""&amp;vlookup(to_text(V2429),'1.Learning-Goals'!$A$3:$B$100,2,FALSE)))"),"")</f>
        <v/>
      </c>
      <c r="AA2429" s="46" t="str">
        <f>IFERROR(__xludf.DUMMYFUNCTION("if(W2429="""","""",if($S2429,""Not aligned w/ a specific learning goal."",W2429&amp;"": ""&amp;vlookup(to_text(W2429),'1.Learning-Goals'!$A$3:$B$100,2,FALSE)))"),"")</f>
        <v/>
      </c>
      <c r="AB2429" s="48"/>
      <c r="AC2429" s="48"/>
      <c r="AD2429" s="48"/>
      <c r="AE2429" s="48"/>
      <c r="AF2429" s="48"/>
      <c r="AG2429" s="48"/>
      <c r="AH2429" s="48"/>
      <c r="AI2429" s="48"/>
    </row>
    <row r="2430" ht="15.75" customHeight="1">
      <c r="A2430" s="41"/>
      <c r="B2430" s="42" t="str">
        <f t="shared" si="1"/>
        <v/>
      </c>
      <c r="C2430" s="52"/>
      <c r="D2430" s="53"/>
      <c r="E2430" s="53"/>
      <c r="F2430" s="52"/>
      <c r="G2430" s="53"/>
      <c r="H2430" s="54"/>
      <c r="I2430" s="53"/>
      <c r="J2430" s="53"/>
      <c r="K2430" s="53"/>
      <c r="L2430" s="53"/>
      <c r="M2430" s="53"/>
      <c r="N2430" s="53"/>
      <c r="O2430" s="52"/>
      <c r="P2430" s="52"/>
      <c r="Q2430" s="52"/>
      <c r="R2430" s="46" t="str">
        <f>IFERROR(__xludf.DUMMYFUNCTION("if(isblank($A2430),"""",REGEXREPLACE($A2430,   "",?(\d),?"",  ""$1""&amp;""-""&amp;$H2430))"),"")</f>
        <v/>
      </c>
      <c r="S2430" s="47" t="b">
        <f t="shared" si="2"/>
        <v>0</v>
      </c>
      <c r="T2430" s="47" t="str">
        <f>IFERROR(__xludf.DUMMYFUNCTION("iferror(split(A2430,"","",TRUE,TRUE),"""")"),"")</f>
        <v/>
      </c>
      <c r="U2430" s="47"/>
      <c r="V2430" s="47"/>
      <c r="W2430" s="47"/>
      <c r="X2430" s="46" t="str">
        <f>IFERROR(__xludf.DUMMYFUNCTION("if(T2430="""","""",if($S2430,""Not aligned w/ a specific learning goal."",T2430&amp;"": ""&amp;vlookup(to_text(T2430),'1.Learning-Goals'!$A$3:$B$100,2,FALSE)))"),"")</f>
        <v/>
      </c>
      <c r="Y2430" s="46" t="str">
        <f>IFERROR(__xludf.DUMMYFUNCTION("if(U2430="""","""",if($S2430,""Not aligned w/ a specific learning goal."",U2430&amp;"": ""&amp;vlookup(to_text(U2430),'1.Learning-Goals'!$A$3:$B$100,2,FALSE)))"),"")</f>
        <v/>
      </c>
      <c r="Z2430" s="46" t="str">
        <f>IFERROR(__xludf.DUMMYFUNCTION("if(V2430="""","""",if($S2430,""Not aligned w/ a specific learning goal."",V2430&amp;"": ""&amp;vlookup(to_text(V2430),'1.Learning-Goals'!$A$3:$B$100,2,FALSE)))"),"")</f>
        <v/>
      </c>
      <c r="AA2430" s="46" t="str">
        <f>IFERROR(__xludf.DUMMYFUNCTION("if(W2430="""","""",if($S2430,""Not aligned w/ a specific learning goal."",W2430&amp;"": ""&amp;vlookup(to_text(W2430),'1.Learning-Goals'!$A$3:$B$100,2,FALSE)))"),"")</f>
        <v/>
      </c>
      <c r="AB2430" s="48"/>
      <c r="AC2430" s="48"/>
      <c r="AD2430" s="48"/>
      <c r="AE2430" s="48"/>
      <c r="AF2430" s="48"/>
      <c r="AG2430" s="48"/>
      <c r="AH2430" s="48"/>
      <c r="AI2430" s="48"/>
    </row>
    <row r="2431" ht="15.75" customHeight="1">
      <c r="A2431" s="41"/>
      <c r="B2431" s="42" t="str">
        <f t="shared" si="1"/>
        <v/>
      </c>
      <c r="C2431" s="52"/>
      <c r="D2431" s="53"/>
      <c r="E2431" s="53"/>
      <c r="F2431" s="52"/>
      <c r="G2431" s="53"/>
      <c r="H2431" s="54"/>
      <c r="I2431" s="53"/>
      <c r="J2431" s="53"/>
      <c r="K2431" s="53"/>
      <c r="L2431" s="53"/>
      <c r="M2431" s="53"/>
      <c r="N2431" s="53"/>
      <c r="O2431" s="52"/>
      <c r="P2431" s="52"/>
      <c r="Q2431" s="52"/>
      <c r="R2431" s="46" t="str">
        <f>IFERROR(__xludf.DUMMYFUNCTION("if(isblank($A2431),"""",REGEXREPLACE($A2431,   "",?(\d),?"",  ""$1""&amp;""-""&amp;$H2431))"),"")</f>
        <v/>
      </c>
      <c r="S2431" s="47" t="b">
        <f t="shared" si="2"/>
        <v>0</v>
      </c>
      <c r="T2431" s="47" t="str">
        <f>IFERROR(__xludf.DUMMYFUNCTION("iferror(split(A2431,"","",TRUE,TRUE),"""")"),"")</f>
        <v/>
      </c>
      <c r="U2431" s="47"/>
      <c r="V2431" s="47"/>
      <c r="W2431" s="47"/>
      <c r="X2431" s="46" t="str">
        <f>IFERROR(__xludf.DUMMYFUNCTION("if(T2431="""","""",if($S2431,""Not aligned w/ a specific learning goal."",T2431&amp;"": ""&amp;vlookup(to_text(T2431),'1.Learning-Goals'!$A$3:$B$100,2,FALSE)))"),"")</f>
        <v/>
      </c>
      <c r="Y2431" s="46" t="str">
        <f>IFERROR(__xludf.DUMMYFUNCTION("if(U2431="""","""",if($S2431,""Not aligned w/ a specific learning goal."",U2431&amp;"": ""&amp;vlookup(to_text(U2431),'1.Learning-Goals'!$A$3:$B$100,2,FALSE)))"),"")</f>
        <v/>
      </c>
      <c r="Z2431" s="46" t="str">
        <f>IFERROR(__xludf.DUMMYFUNCTION("if(V2431="""","""",if($S2431,""Not aligned w/ a specific learning goal."",V2431&amp;"": ""&amp;vlookup(to_text(V2431),'1.Learning-Goals'!$A$3:$B$100,2,FALSE)))"),"")</f>
        <v/>
      </c>
      <c r="AA2431" s="46" t="str">
        <f>IFERROR(__xludf.DUMMYFUNCTION("if(W2431="""","""",if($S2431,""Not aligned w/ a specific learning goal."",W2431&amp;"": ""&amp;vlookup(to_text(W2431),'1.Learning-Goals'!$A$3:$B$100,2,FALSE)))"),"")</f>
        <v/>
      </c>
      <c r="AB2431" s="48"/>
      <c r="AC2431" s="48"/>
      <c r="AD2431" s="48"/>
      <c r="AE2431" s="48"/>
      <c r="AF2431" s="48"/>
      <c r="AG2431" s="48"/>
      <c r="AH2431" s="48"/>
      <c r="AI2431" s="48"/>
    </row>
    <row r="2432" ht="15.75" customHeight="1">
      <c r="A2432" s="41"/>
      <c r="B2432" s="42" t="str">
        <f t="shared" si="1"/>
        <v/>
      </c>
      <c r="C2432" s="52"/>
      <c r="D2432" s="53"/>
      <c r="E2432" s="53"/>
      <c r="F2432" s="52"/>
      <c r="G2432" s="53"/>
      <c r="H2432" s="54"/>
      <c r="I2432" s="53"/>
      <c r="J2432" s="53"/>
      <c r="K2432" s="53"/>
      <c r="L2432" s="53"/>
      <c r="M2432" s="53"/>
      <c r="N2432" s="53"/>
      <c r="O2432" s="52"/>
      <c r="P2432" s="52"/>
      <c r="Q2432" s="52"/>
      <c r="R2432" s="46" t="str">
        <f>IFERROR(__xludf.DUMMYFUNCTION("if(isblank($A2432),"""",REGEXREPLACE($A2432,   "",?(\d),?"",  ""$1""&amp;""-""&amp;$H2432))"),"")</f>
        <v/>
      </c>
      <c r="S2432" s="47" t="b">
        <f t="shared" si="2"/>
        <v>0</v>
      </c>
      <c r="T2432" s="47" t="str">
        <f>IFERROR(__xludf.DUMMYFUNCTION("iferror(split(A2432,"","",TRUE,TRUE),"""")"),"")</f>
        <v/>
      </c>
      <c r="U2432" s="47"/>
      <c r="V2432" s="47"/>
      <c r="W2432" s="47"/>
      <c r="X2432" s="46" t="str">
        <f>IFERROR(__xludf.DUMMYFUNCTION("if(T2432="""","""",if($S2432,""Not aligned w/ a specific learning goal."",T2432&amp;"": ""&amp;vlookup(to_text(T2432),'1.Learning-Goals'!$A$3:$B$100,2,FALSE)))"),"")</f>
        <v/>
      </c>
      <c r="Y2432" s="46" t="str">
        <f>IFERROR(__xludf.DUMMYFUNCTION("if(U2432="""","""",if($S2432,""Not aligned w/ a specific learning goal."",U2432&amp;"": ""&amp;vlookup(to_text(U2432),'1.Learning-Goals'!$A$3:$B$100,2,FALSE)))"),"")</f>
        <v/>
      </c>
      <c r="Z2432" s="46" t="str">
        <f>IFERROR(__xludf.DUMMYFUNCTION("if(V2432="""","""",if($S2432,""Not aligned w/ a specific learning goal."",V2432&amp;"": ""&amp;vlookup(to_text(V2432),'1.Learning-Goals'!$A$3:$B$100,2,FALSE)))"),"")</f>
        <v/>
      </c>
      <c r="AA2432" s="46" t="str">
        <f>IFERROR(__xludf.DUMMYFUNCTION("if(W2432="""","""",if($S2432,""Not aligned w/ a specific learning goal."",W2432&amp;"": ""&amp;vlookup(to_text(W2432),'1.Learning-Goals'!$A$3:$B$100,2,FALSE)))"),"")</f>
        <v/>
      </c>
      <c r="AB2432" s="48"/>
      <c r="AC2432" s="48"/>
      <c r="AD2432" s="48"/>
      <c r="AE2432" s="48"/>
      <c r="AF2432" s="48"/>
      <c r="AG2432" s="48"/>
      <c r="AH2432" s="48"/>
      <c r="AI2432" s="48"/>
    </row>
    <row r="2433" ht="15.75" customHeight="1">
      <c r="A2433" s="41"/>
      <c r="B2433" s="42" t="str">
        <f t="shared" si="1"/>
        <v/>
      </c>
      <c r="C2433" s="52"/>
      <c r="D2433" s="53"/>
      <c r="E2433" s="53"/>
      <c r="F2433" s="52"/>
      <c r="G2433" s="53"/>
      <c r="H2433" s="54"/>
      <c r="I2433" s="53"/>
      <c r="J2433" s="53"/>
      <c r="K2433" s="53"/>
      <c r="L2433" s="53"/>
      <c r="M2433" s="53"/>
      <c r="N2433" s="53"/>
      <c r="O2433" s="52"/>
      <c r="P2433" s="52"/>
      <c r="Q2433" s="52"/>
      <c r="R2433" s="46" t="str">
        <f>IFERROR(__xludf.DUMMYFUNCTION("if(isblank($A2433),"""",REGEXREPLACE($A2433,   "",?(\d),?"",  ""$1""&amp;""-""&amp;$H2433))"),"")</f>
        <v/>
      </c>
      <c r="S2433" s="47" t="b">
        <f t="shared" si="2"/>
        <v>0</v>
      </c>
      <c r="T2433" s="47" t="str">
        <f>IFERROR(__xludf.DUMMYFUNCTION("iferror(split(A2433,"","",TRUE,TRUE),"""")"),"")</f>
        <v/>
      </c>
      <c r="U2433" s="47"/>
      <c r="V2433" s="47"/>
      <c r="W2433" s="47"/>
      <c r="X2433" s="46" t="str">
        <f>IFERROR(__xludf.DUMMYFUNCTION("if(T2433="""","""",if($S2433,""Not aligned w/ a specific learning goal."",T2433&amp;"": ""&amp;vlookup(to_text(T2433),'1.Learning-Goals'!$A$3:$B$100,2,FALSE)))"),"")</f>
        <v/>
      </c>
      <c r="Y2433" s="46" t="str">
        <f>IFERROR(__xludf.DUMMYFUNCTION("if(U2433="""","""",if($S2433,""Not aligned w/ a specific learning goal."",U2433&amp;"": ""&amp;vlookup(to_text(U2433),'1.Learning-Goals'!$A$3:$B$100,2,FALSE)))"),"")</f>
        <v/>
      </c>
      <c r="Z2433" s="46" t="str">
        <f>IFERROR(__xludf.DUMMYFUNCTION("if(V2433="""","""",if($S2433,""Not aligned w/ a specific learning goal."",V2433&amp;"": ""&amp;vlookup(to_text(V2433),'1.Learning-Goals'!$A$3:$B$100,2,FALSE)))"),"")</f>
        <v/>
      </c>
      <c r="AA2433" s="46" t="str">
        <f>IFERROR(__xludf.DUMMYFUNCTION("if(W2433="""","""",if($S2433,""Not aligned w/ a specific learning goal."",W2433&amp;"": ""&amp;vlookup(to_text(W2433),'1.Learning-Goals'!$A$3:$B$100,2,FALSE)))"),"")</f>
        <v/>
      </c>
      <c r="AB2433" s="48"/>
      <c r="AC2433" s="48"/>
      <c r="AD2433" s="48"/>
      <c r="AE2433" s="48"/>
      <c r="AF2433" s="48"/>
      <c r="AG2433" s="48"/>
      <c r="AH2433" s="48"/>
      <c r="AI2433" s="48"/>
    </row>
    <row r="2434" ht="15.75" customHeight="1">
      <c r="A2434" s="41"/>
      <c r="B2434" s="42" t="str">
        <f t="shared" si="1"/>
        <v/>
      </c>
      <c r="C2434" s="52"/>
      <c r="D2434" s="53"/>
      <c r="E2434" s="53"/>
      <c r="F2434" s="52"/>
      <c r="G2434" s="53"/>
      <c r="H2434" s="54"/>
      <c r="I2434" s="53"/>
      <c r="J2434" s="53"/>
      <c r="K2434" s="53"/>
      <c r="L2434" s="53"/>
      <c r="M2434" s="53"/>
      <c r="N2434" s="53"/>
      <c r="O2434" s="52"/>
      <c r="P2434" s="52"/>
      <c r="Q2434" s="52"/>
      <c r="R2434" s="46" t="str">
        <f>IFERROR(__xludf.DUMMYFUNCTION("if(isblank($A2434),"""",REGEXREPLACE($A2434,   "",?(\d),?"",  ""$1""&amp;""-""&amp;$H2434))"),"")</f>
        <v/>
      </c>
      <c r="S2434" s="47" t="b">
        <f t="shared" si="2"/>
        <v>0</v>
      </c>
      <c r="T2434" s="47" t="str">
        <f>IFERROR(__xludf.DUMMYFUNCTION("iferror(split(A2434,"","",TRUE,TRUE),"""")"),"")</f>
        <v/>
      </c>
      <c r="U2434" s="47"/>
      <c r="V2434" s="47"/>
      <c r="W2434" s="47"/>
      <c r="X2434" s="46" t="str">
        <f>IFERROR(__xludf.DUMMYFUNCTION("if(T2434="""","""",if($S2434,""Not aligned w/ a specific learning goal."",T2434&amp;"": ""&amp;vlookup(to_text(T2434),'1.Learning-Goals'!$A$3:$B$100,2,FALSE)))"),"")</f>
        <v/>
      </c>
      <c r="Y2434" s="46" t="str">
        <f>IFERROR(__xludf.DUMMYFUNCTION("if(U2434="""","""",if($S2434,""Not aligned w/ a specific learning goal."",U2434&amp;"": ""&amp;vlookup(to_text(U2434),'1.Learning-Goals'!$A$3:$B$100,2,FALSE)))"),"")</f>
        <v/>
      </c>
      <c r="Z2434" s="46" t="str">
        <f>IFERROR(__xludf.DUMMYFUNCTION("if(V2434="""","""",if($S2434,""Not aligned w/ a specific learning goal."",V2434&amp;"": ""&amp;vlookup(to_text(V2434),'1.Learning-Goals'!$A$3:$B$100,2,FALSE)))"),"")</f>
        <v/>
      </c>
      <c r="AA2434" s="46" t="str">
        <f>IFERROR(__xludf.DUMMYFUNCTION("if(W2434="""","""",if($S2434,""Not aligned w/ a specific learning goal."",W2434&amp;"": ""&amp;vlookup(to_text(W2434),'1.Learning-Goals'!$A$3:$B$100,2,FALSE)))"),"")</f>
        <v/>
      </c>
      <c r="AB2434" s="48"/>
      <c r="AC2434" s="48"/>
      <c r="AD2434" s="48"/>
      <c r="AE2434" s="48"/>
      <c r="AF2434" s="48"/>
      <c r="AG2434" s="48"/>
      <c r="AH2434" s="48"/>
      <c r="AI2434" s="48"/>
    </row>
    <row r="2435" ht="15.75" customHeight="1">
      <c r="A2435" s="41"/>
      <c r="B2435" s="42" t="str">
        <f t="shared" si="1"/>
        <v/>
      </c>
      <c r="C2435" s="52"/>
      <c r="D2435" s="53"/>
      <c r="E2435" s="53"/>
      <c r="F2435" s="52"/>
      <c r="G2435" s="53"/>
      <c r="H2435" s="54"/>
      <c r="I2435" s="53"/>
      <c r="J2435" s="53"/>
      <c r="K2435" s="53"/>
      <c r="L2435" s="53"/>
      <c r="M2435" s="53"/>
      <c r="N2435" s="53"/>
      <c r="O2435" s="52"/>
      <c r="P2435" s="52"/>
      <c r="Q2435" s="52"/>
      <c r="R2435" s="46" t="str">
        <f>IFERROR(__xludf.DUMMYFUNCTION("if(isblank($A2435),"""",REGEXREPLACE($A2435,   "",?(\d),?"",  ""$1""&amp;""-""&amp;$H2435))"),"")</f>
        <v/>
      </c>
      <c r="S2435" s="47" t="b">
        <f t="shared" si="2"/>
        <v>0</v>
      </c>
      <c r="T2435" s="47" t="str">
        <f>IFERROR(__xludf.DUMMYFUNCTION("iferror(split(A2435,"","",TRUE,TRUE),"""")"),"")</f>
        <v/>
      </c>
      <c r="U2435" s="47"/>
      <c r="V2435" s="47"/>
      <c r="W2435" s="47"/>
      <c r="X2435" s="46" t="str">
        <f>IFERROR(__xludf.DUMMYFUNCTION("if(T2435="""","""",if($S2435,""Not aligned w/ a specific learning goal."",T2435&amp;"": ""&amp;vlookup(to_text(T2435),'1.Learning-Goals'!$A$3:$B$100,2,FALSE)))"),"")</f>
        <v/>
      </c>
      <c r="Y2435" s="46" t="str">
        <f>IFERROR(__xludf.DUMMYFUNCTION("if(U2435="""","""",if($S2435,""Not aligned w/ a specific learning goal."",U2435&amp;"": ""&amp;vlookup(to_text(U2435),'1.Learning-Goals'!$A$3:$B$100,2,FALSE)))"),"")</f>
        <v/>
      </c>
      <c r="Z2435" s="46" t="str">
        <f>IFERROR(__xludf.DUMMYFUNCTION("if(V2435="""","""",if($S2435,""Not aligned w/ a specific learning goal."",V2435&amp;"": ""&amp;vlookup(to_text(V2435),'1.Learning-Goals'!$A$3:$B$100,2,FALSE)))"),"")</f>
        <v/>
      </c>
      <c r="AA2435" s="46" t="str">
        <f>IFERROR(__xludf.DUMMYFUNCTION("if(W2435="""","""",if($S2435,""Not aligned w/ a specific learning goal."",W2435&amp;"": ""&amp;vlookup(to_text(W2435),'1.Learning-Goals'!$A$3:$B$100,2,FALSE)))"),"")</f>
        <v/>
      </c>
      <c r="AB2435" s="48"/>
      <c r="AC2435" s="48"/>
      <c r="AD2435" s="48"/>
      <c r="AE2435" s="48"/>
      <c r="AF2435" s="48"/>
      <c r="AG2435" s="48"/>
      <c r="AH2435" s="48"/>
      <c r="AI2435" s="48"/>
    </row>
    <row r="2436" ht="15.75" customHeight="1">
      <c r="A2436" s="41"/>
      <c r="B2436" s="42" t="str">
        <f t="shared" si="1"/>
        <v/>
      </c>
      <c r="C2436" s="52"/>
      <c r="D2436" s="53"/>
      <c r="E2436" s="53"/>
      <c r="F2436" s="52"/>
      <c r="G2436" s="53"/>
      <c r="H2436" s="54"/>
      <c r="I2436" s="53"/>
      <c r="J2436" s="53"/>
      <c r="K2436" s="53"/>
      <c r="L2436" s="53"/>
      <c r="M2436" s="53"/>
      <c r="N2436" s="53"/>
      <c r="O2436" s="52"/>
      <c r="P2436" s="52"/>
      <c r="Q2436" s="52"/>
      <c r="R2436" s="46" t="str">
        <f>IFERROR(__xludf.DUMMYFUNCTION("if(isblank($A2436),"""",REGEXREPLACE($A2436,   "",?(\d),?"",  ""$1""&amp;""-""&amp;$H2436))"),"")</f>
        <v/>
      </c>
      <c r="S2436" s="47" t="b">
        <f t="shared" si="2"/>
        <v>0</v>
      </c>
      <c r="T2436" s="47" t="str">
        <f>IFERROR(__xludf.DUMMYFUNCTION("iferror(split(A2436,"","",TRUE,TRUE),"""")"),"")</f>
        <v/>
      </c>
      <c r="U2436" s="47"/>
      <c r="V2436" s="47"/>
      <c r="W2436" s="47"/>
      <c r="X2436" s="46" t="str">
        <f>IFERROR(__xludf.DUMMYFUNCTION("if(T2436="""","""",if($S2436,""Not aligned w/ a specific learning goal."",T2436&amp;"": ""&amp;vlookup(to_text(T2436),'1.Learning-Goals'!$A$3:$B$100,2,FALSE)))"),"")</f>
        <v/>
      </c>
      <c r="Y2436" s="46" t="str">
        <f>IFERROR(__xludf.DUMMYFUNCTION("if(U2436="""","""",if($S2436,""Not aligned w/ a specific learning goal."",U2436&amp;"": ""&amp;vlookup(to_text(U2436),'1.Learning-Goals'!$A$3:$B$100,2,FALSE)))"),"")</f>
        <v/>
      </c>
      <c r="Z2436" s="46" t="str">
        <f>IFERROR(__xludf.DUMMYFUNCTION("if(V2436="""","""",if($S2436,""Not aligned w/ a specific learning goal."",V2436&amp;"": ""&amp;vlookup(to_text(V2436),'1.Learning-Goals'!$A$3:$B$100,2,FALSE)))"),"")</f>
        <v/>
      </c>
      <c r="AA2436" s="46" t="str">
        <f>IFERROR(__xludf.DUMMYFUNCTION("if(W2436="""","""",if($S2436,""Not aligned w/ a specific learning goal."",W2436&amp;"": ""&amp;vlookup(to_text(W2436),'1.Learning-Goals'!$A$3:$B$100,2,FALSE)))"),"")</f>
        <v/>
      </c>
      <c r="AB2436" s="48"/>
      <c r="AC2436" s="48"/>
      <c r="AD2436" s="48"/>
      <c r="AE2436" s="48"/>
      <c r="AF2436" s="48"/>
      <c r="AG2436" s="48"/>
      <c r="AH2436" s="48"/>
      <c r="AI2436" s="48"/>
    </row>
    <row r="2437" ht="15.75" customHeight="1">
      <c r="A2437" s="41"/>
      <c r="B2437" s="42" t="str">
        <f t="shared" si="1"/>
        <v/>
      </c>
      <c r="C2437" s="52"/>
      <c r="D2437" s="53"/>
      <c r="E2437" s="53"/>
      <c r="F2437" s="52"/>
      <c r="G2437" s="53"/>
      <c r="H2437" s="54"/>
      <c r="I2437" s="53"/>
      <c r="J2437" s="53"/>
      <c r="K2437" s="53"/>
      <c r="L2437" s="53"/>
      <c r="M2437" s="53"/>
      <c r="N2437" s="53"/>
      <c r="O2437" s="52"/>
      <c r="P2437" s="52"/>
      <c r="Q2437" s="52"/>
      <c r="R2437" s="46" t="str">
        <f>IFERROR(__xludf.DUMMYFUNCTION("if(isblank($A2437),"""",REGEXREPLACE($A2437,   "",?(\d),?"",  ""$1""&amp;""-""&amp;$H2437))"),"")</f>
        <v/>
      </c>
      <c r="S2437" s="47" t="b">
        <f t="shared" si="2"/>
        <v>0</v>
      </c>
      <c r="T2437" s="47" t="str">
        <f>IFERROR(__xludf.DUMMYFUNCTION("iferror(split(A2437,"","",TRUE,TRUE),"""")"),"")</f>
        <v/>
      </c>
      <c r="U2437" s="47"/>
      <c r="V2437" s="47"/>
      <c r="W2437" s="47"/>
      <c r="X2437" s="46" t="str">
        <f>IFERROR(__xludf.DUMMYFUNCTION("if(T2437="""","""",if($S2437,""Not aligned w/ a specific learning goal."",T2437&amp;"": ""&amp;vlookup(to_text(T2437),'1.Learning-Goals'!$A$3:$B$100,2,FALSE)))"),"")</f>
        <v/>
      </c>
      <c r="Y2437" s="46" t="str">
        <f>IFERROR(__xludf.DUMMYFUNCTION("if(U2437="""","""",if($S2437,""Not aligned w/ a specific learning goal."",U2437&amp;"": ""&amp;vlookup(to_text(U2437),'1.Learning-Goals'!$A$3:$B$100,2,FALSE)))"),"")</f>
        <v/>
      </c>
      <c r="Z2437" s="46" t="str">
        <f>IFERROR(__xludf.DUMMYFUNCTION("if(V2437="""","""",if($S2437,""Not aligned w/ a specific learning goal."",V2437&amp;"": ""&amp;vlookup(to_text(V2437),'1.Learning-Goals'!$A$3:$B$100,2,FALSE)))"),"")</f>
        <v/>
      </c>
      <c r="AA2437" s="46" t="str">
        <f>IFERROR(__xludf.DUMMYFUNCTION("if(W2437="""","""",if($S2437,""Not aligned w/ a specific learning goal."",W2437&amp;"": ""&amp;vlookup(to_text(W2437),'1.Learning-Goals'!$A$3:$B$100,2,FALSE)))"),"")</f>
        <v/>
      </c>
      <c r="AB2437" s="48"/>
      <c r="AC2437" s="48"/>
      <c r="AD2437" s="48"/>
      <c r="AE2437" s="48"/>
      <c r="AF2437" s="48"/>
      <c r="AG2437" s="48"/>
      <c r="AH2437" s="48"/>
      <c r="AI2437" s="48"/>
    </row>
    <row r="2438" ht="15.75" customHeight="1">
      <c r="A2438" s="41"/>
      <c r="B2438" s="42" t="str">
        <f t="shared" si="1"/>
        <v/>
      </c>
      <c r="C2438" s="52"/>
      <c r="D2438" s="53"/>
      <c r="E2438" s="53"/>
      <c r="F2438" s="52"/>
      <c r="G2438" s="53"/>
      <c r="H2438" s="54"/>
      <c r="I2438" s="53"/>
      <c r="J2438" s="53"/>
      <c r="K2438" s="53"/>
      <c r="L2438" s="53"/>
      <c r="M2438" s="53"/>
      <c r="N2438" s="53"/>
      <c r="O2438" s="52"/>
      <c r="P2438" s="52"/>
      <c r="Q2438" s="52"/>
      <c r="R2438" s="46" t="str">
        <f>IFERROR(__xludf.DUMMYFUNCTION("if(isblank($A2438),"""",REGEXREPLACE($A2438,   "",?(\d),?"",  ""$1""&amp;""-""&amp;$H2438))"),"")</f>
        <v/>
      </c>
      <c r="S2438" s="47" t="b">
        <f t="shared" si="2"/>
        <v>0</v>
      </c>
      <c r="T2438" s="47" t="str">
        <f>IFERROR(__xludf.DUMMYFUNCTION("iferror(split(A2438,"","",TRUE,TRUE),"""")"),"")</f>
        <v/>
      </c>
      <c r="U2438" s="47"/>
      <c r="V2438" s="47"/>
      <c r="W2438" s="47"/>
      <c r="X2438" s="46" t="str">
        <f>IFERROR(__xludf.DUMMYFUNCTION("if(T2438="""","""",if($S2438,""Not aligned w/ a specific learning goal."",T2438&amp;"": ""&amp;vlookup(to_text(T2438),'1.Learning-Goals'!$A$3:$B$100,2,FALSE)))"),"")</f>
        <v/>
      </c>
      <c r="Y2438" s="46" t="str">
        <f>IFERROR(__xludf.DUMMYFUNCTION("if(U2438="""","""",if($S2438,""Not aligned w/ a specific learning goal."",U2438&amp;"": ""&amp;vlookup(to_text(U2438),'1.Learning-Goals'!$A$3:$B$100,2,FALSE)))"),"")</f>
        <v/>
      </c>
      <c r="Z2438" s="46" t="str">
        <f>IFERROR(__xludf.DUMMYFUNCTION("if(V2438="""","""",if($S2438,""Not aligned w/ a specific learning goal."",V2438&amp;"": ""&amp;vlookup(to_text(V2438),'1.Learning-Goals'!$A$3:$B$100,2,FALSE)))"),"")</f>
        <v/>
      </c>
      <c r="AA2438" s="46" t="str">
        <f>IFERROR(__xludf.DUMMYFUNCTION("if(W2438="""","""",if($S2438,""Not aligned w/ a specific learning goal."",W2438&amp;"": ""&amp;vlookup(to_text(W2438),'1.Learning-Goals'!$A$3:$B$100,2,FALSE)))"),"")</f>
        <v/>
      </c>
      <c r="AB2438" s="48"/>
      <c r="AC2438" s="48"/>
      <c r="AD2438" s="48"/>
      <c r="AE2438" s="48"/>
      <c r="AF2438" s="48"/>
      <c r="AG2438" s="48"/>
      <c r="AH2438" s="48"/>
      <c r="AI2438" s="48"/>
    </row>
    <row r="2439" ht="15.75" customHeight="1">
      <c r="A2439" s="41"/>
      <c r="B2439" s="42" t="str">
        <f t="shared" si="1"/>
        <v/>
      </c>
      <c r="C2439" s="52"/>
      <c r="D2439" s="53"/>
      <c r="E2439" s="53"/>
      <c r="F2439" s="52"/>
      <c r="G2439" s="53"/>
      <c r="H2439" s="54"/>
      <c r="I2439" s="53"/>
      <c r="J2439" s="53"/>
      <c r="K2439" s="53"/>
      <c r="L2439" s="53"/>
      <c r="M2439" s="53"/>
      <c r="N2439" s="53"/>
      <c r="O2439" s="52"/>
      <c r="P2439" s="52"/>
      <c r="Q2439" s="52"/>
      <c r="R2439" s="46" t="str">
        <f>IFERROR(__xludf.DUMMYFUNCTION("if(isblank($A2439),"""",REGEXREPLACE($A2439,   "",?(\d),?"",  ""$1""&amp;""-""&amp;$H2439))"),"")</f>
        <v/>
      </c>
      <c r="S2439" s="47" t="b">
        <f t="shared" si="2"/>
        <v>0</v>
      </c>
      <c r="T2439" s="47" t="str">
        <f>IFERROR(__xludf.DUMMYFUNCTION("iferror(split(A2439,"","",TRUE,TRUE),"""")"),"")</f>
        <v/>
      </c>
      <c r="U2439" s="47"/>
      <c r="V2439" s="47"/>
      <c r="W2439" s="47"/>
      <c r="X2439" s="46" t="str">
        <f>IFERROR(__xludf.DUMMYFUNCTION("if(T2439="""","""",if($S2439,""Not aligned w/ a specific learning goal."",T2439&amp;"": ""&amp;vlookup(to_text(T2439),'1.Learning-Goals'!$A$3:$B$100,2,FALSE)))"),"")</f>
        <v/>
      </c>
      <c r="Y2439" s="46" t="str">
        <f>IFERROR(__xludf.DUMMYFUNCTION("if(U2439="""","""",if($S2439,""Not aligned w/ a specific learning goal."",U2439&amp;"": ""&amp;vlookup(to_text(U2439),'1.Learning-Goals'!$A$3:$B$100,2,FALSE)))"),"")</f>
        <v/>
      </c>
      <c r="Z2439" s="46" t="str">
        <f>IFERROR(__xludf.DUMMYFUNCTION("if(V2439="""","""",if($S2439,""Not aligned w/ a specific learning goal."",V2439&amp;"": ""&amp;vlookup(to_text(V2439),'1.Learning-Goals'!$A$3:$B$100,2,FALSE)))"),"")</f>
        <v/>
      </c>
      <c r="AA2439" s="46" t="str">
        <f>IFERROR(__xludf.DUMMYFUNCTION("if(W2439="""","""",if($S2439,""Not aligned w/ a specific learning goal."",W2439&amp;"": ""&amp;vlookup(to_text(W2439),'1.Learning-Goals'!$A$3:$B$100,2,FALSE)))"),"")</f>
        <v/>
      </c>
      <c r="AB2439" s="48"/>
      <c r="AC2439" s="48"/>
      <c r="AD2439" s="48"/>
      <c r="AE2439" s="48"/>
      <c r="AF2439" s="48"/>
      <c r="AG2439" s="48"/>
      <c r="AH2439" s="48"/>
      <c r="AI2439" s="48"/>
    </row>
    <row r="2440" ht="15.75" customHeight="1">
      <c r="A2440" s="41"/>
      <c r="B2440" s="42" t="str">
        <f t="shared" si="1"/>
        <v/>
      </c>
      <c r="C2440" s="52"/>
      <c r="D2440" s="53"/>
      <c r="E2440" s="53"/>
      <c r="F2440" s="52"/>
      <c r="G2440" s="53"/>
      <c r="H2440" s="54"/>
      <c r="I2440" s="53"/>
      <c r="J2440" s="53"/>
      <c r="K2440" s="53"/>
      <c r="L2440" s="53"/>
      <c r="M2440" s="53"/>
      <c r="N2440" s="53"/>
      <c r="O2440" s="52"/>
      <c r="P2440" s="52"/>
      <c r="Q2440" s="52"/>
      <c r="R2440" s="46" t="str">
        <f>IFERROR(__xludf.DUMMYFUNCTION("if(isblank($A2440),"""",REGEXREPLACE($A2440,   "",?(\d),?"",  ""$1""&amp;""-""&amp;$H2440))"),"")</f>
        <v/>
      </c>
      <c r="S2440" s="47" t="b">
        <f t="shared" si="2"/>
        <v>0</v>
      </c>
      <c r="T2440" s="47" t="str">
        <f>IFERROR(__xludf.DUMMYFUNCTION("iferror(split(A2440,"","",TRUE,TRUE),"""")"),"")</f>
        <v/>
      </c>
      <c r="U2440" s="47"/>
      <c r="V2440" s="47"/>
      <c r="W2440" s="47"/>
      <c r="X2440" s="46" t="str">
        <f>IFERROR(__xludf.DUMMYFUNCTION("if(T2440="""","""",if($S2440,""Not aligned w/ a specific learning goal."",T2440&amp;"": ""&amp;vlookup(to_text(T2440),'1.Learning-Goals'!$A$3:$B$100,2,FALSE)))"),"")</f>
        <v/>
      </c>
      <c r="Y2440" s="46" t="str">
        <f>IFERROR(__xludf.DUMMYFUNCTION("if(U2440="""","""",if($S2440,""Not aligned w/ a specific learning goal."",U2440&amp;"": ""&amp;vlookup(to_text(U2440),'1.Learning-Goals'!$A$3:$B$100,2,FALSE)))"),"")</f>
        <v/>
      </c>
      <c r="Z2440" s="46" t="str">
        <f>IFERROR(__xludf.DUMMYFUNCTION("if(V2440="""","""",if($S2440,""Not aligned w/ a specific learning goal."",V2440&amp;"": ""&amp;vlookup(to_text(V2440),'1.Learning-Goals'!$A$3:$B$100,2,FALSE)))"),"")</f>
        <v/>
      </c>
      <c r="AA2440" s="46" t="str">
        <f>IFERROR(__xludf.DUMMYFUNCTION("if(W2440="""","""",if($S2440,""Not aligned w/ a specific learning goal."",W2440&amp;"": ""&amp;vlookup(to_text(W2440),'1.Learning-Goals'!$A$3:$B$100,2,FALSE)))"),"")</f>
        <v/>
      </c>
      <c r="AB2440" s="48"/>
      <c r="AC2440" s="48"/>
      <c r="AD2440" s="48"/>
      <c r="AE2440" s="48"/>
      <c r="AF2440" s="48"/>
      <c r="AG2440" s="48"/>
      <c r="AH2440" s="48"/>
      <c r="AI2440" s="48"/>
    </row>
    <row r="2441" ht="15.75" customHeight="1">
      <c r="A2441" s="41"/>
      <c r="B2441" s="42" t="str">
        <f t="shared" si="1"/>
        <v/>
      </c>
      <c r="C2441" s="52"/>
      <c r="D2441" s="53"/>
      <c r="E2441" s="53"/>
      <c r="F2441" s="52"/>
      <c r="G2441" s="53"/>
      <c r="H2441" s="54"/>
      <c r="I2441" s="53"/>
      <c r="J2441" s="53"/>
      <c r="K2441" s="53"/>
      <c r="L2441" s="53"/>
      <c r="M2441" s="53"/>
      <c r="N2441" s="53"/>
      <c r="O2441" s="52"/>
      <c r="P2441" s="52"/>
      <c r="Q2441" s="52"/>
      <c r="R2441" s="46" t="str">
        <f>IFERROR(__xludf.DUMMYFUNCTION("if(isblank($A2441),"""",REGEXREPLACE($A2441,   "",?(\d),?"",  ""$1""&amp;""-""&amp;$H2441))"),"")</f>
        <v/>
      </c>
      <c r="S2441" s="47" t="b">
        <f t="shared" si="2"/>
        <v>0</v>
      </c>
      <c r="T2441" s="47" t="str">
        <f>IFERROR(__xludf.DUMMYFUNCTION("iferror(split(A2441,"","",TRUE,TRUE),"""")"),"")</f>
        <v/>
      </c>
      <c r="U2441" s="47"/>
      <c r="V2441" s="47"/>
      <c r="W2441" s="47"/>
      <c r="X2441" s="46" t="str">
        <f>IFERROR(__xludf.DUMMYFUNCTION("if(T2441="""","""",if($S2441,""Not aligned w/ a specific learning goal."",T2441&amp;"": ""&amp;vlookup(to_text(T2441),'1.Learning-Goals'!$A$3:$B$100,2,FALSE)))"),"")</f>
        <v/>
      </c>
      <c r="Y2441" s="46" t="str">
        <f>IFERROR(__xludf.DUMMYFUNCTION("if(U2441="""","""",if($S2441,""Not aligned w/ a specific learning goal."",U2441&amp;"": ""&amp;vlookup(to_text(U2441),'1.Learning-Goals'!$A$3:$B$100,2,FALSE)))"),"")</f>
        <v/>
      </c>
      <c r="Z2441" s="46" t="str">
        <f>IFERROR(__xludf.DUMMYFUNCTION("if(V2441="""","""",if($S2441,""Not aligned w/ a specific learning goal."",V2441&amp;"": ""&amp;vlookup(to_text(V2441),'1.Learning-Goals'!$A$3:$B$100,2,FALSE)))"),"")</f>
        <v/>
      </c>
      <c r="AA2441" s="46" t="str">
        <f>IFERROR(__xludf.DUMMYFUNCTION("if(W2441="""","""",if($S2441,""Not aligned w/ a specific learning goal."",W2441&amp;"": ""&amp;vlookup(to_text(W2441),'1.Learning-Goals'!$A$3:$B$100,2,FALSE)))"),"")</f>
        <v/>
      </c>
      <c r="AB2441" s="48"/>
      <c r="AC2441" s="48"/>
      <c r="AD2441" s="48"/>
      <c r="AE2441" s="48"/>
      <c r="AF2441" s="48"/>
      <c r="AG2441" s="48"/>
      <c r="AH2441" s="48"/>
      <c r="AI2441" s="48"/>
    </row>
    <row r="2442" ht="15.75" customHeight="1">
      <c r="A2442" s="41"/>
      <c r="B2442" s="42" t="str">
        <f t="shared" si="1"/>
        <v/>
      </c>
      <c r="C2442" s="52"/>
      <c r="D2442" s="53"/>
      <c r="E2442" s="53"/>
      <c r="F2442" s="52"/>
      <c r="G2442" s="53"/>
      <c r="H2442" s="54"/>
      <c r="I2442" s="53"/>
      <c r="J2442" s="53"/>
      <c r="K2442" s="53"/>
      <c r="L2442" s="53"/>
      <c r="M2442" s="53"/>
      <c r="N2442" s="53"/>
      <c r="O2442" s="52"/>
      <c r="P2442" s="52"/>
      <c r="Q2442" s="52"/>
      <c r="R2442" s="46" t="str">
        <f>IFERROR(__xludf.DUMMYFUNCTION("if(isblank($A2442),"""",REGEXREPLACE($A2442,   "",?(\d),?"",  ""$1""&amp;""-""&amp;$H2442))"),"")</f>
        <v/>
      </c>
      <c r="S2442" s="47" t="b">
        <f t="shared" si="2"/>
        <v>0</v>
      </c>
      <c r="T2442" s="47" t="str">
        <f>IFERROR(__xludf.DUMMYFUNCTION("iferror(split(A2442,"","",TRUE,TRUE),"""")"),"")</f>
        <v/>
      </c>
      <c r="U2442" s="47"/>
      <c r="V2442" s="47"/>
      <c r="W2442" s="47"/>
      <c r="X2442" s="46" t="str">
        <f>IFERROR(__xludf.DUMMYFUNCTION("if(T2442="""","""",if($S2442,""Not aligned w/ a specific learning goal."",T2442&amp;"": ""&amp;vlookup(to_text(T2442),'1.Learning-Goals'!$A$3:$B$100,2,FALSE)))"),"")</f>
        <v/>
      </c>
      <c r="Y2442" s="46" t="str">
        <f>IFERROR(__xludf.DUMMYFUNCTION("if(U2442="""","""",if($S2442,""Not aligned w/ a specific learning goal."",U2442&amp;"": ""&amp;vlookup(to_text(U2442),'1.Learning-Goals'!$A$3:$B$100,2,FALSE)))"),"")</f>
        <v/>
      </c>
      <c r="Z2442" s="46" t="str">
        <f>IFERROR(__xludf.DUMMYFUNCTION("if(V2442="""","""",if($S2442,""Not aligned w/ a specific learning goal."",V2442&amp;"": ""&amp;vlookup(to_text(V2442),'1.Learning-Goals'!$A$3:$B$100,2,FALSE)))"),"")</f>
        <v/>
      </c>
      <c r="AA2442" s="46" t="str">
        <f>IFERROR(__xludf.DUMMYFUNCTION("if(W2442="""","""",if($S2442,""Not aligned w/ a specific learning goal."",W2442&amp;"": ""&amp;vlookup(to_text(W2442),'1.Learning-Goals'!$A$3:$B$100,2,FALSE)))"),"")</f>
        <v/>
      </c>
      <c r="AB2442" s="48"/>
      <c r="AC2442" s="48"/>
      <c r="AD2442" s="48"/>
      <c r="AE2442" s="48"/>
      <c r="AF2442" s="48"/>
      <c r="AG2442" s="48"/>
      <c r="AH2442" s="48"/>
      <c r="AI2442" s="48"/>
    </row>
    <row r="2443" ht="15.75" customHeight="1">
      <c r="A2443" s="41"/>
      <c r="B2443" s="42" t="str">
        <f t="shared" si="1"/>
        <v/>
      </c>
      <c r="C2443" s="52"/>
      <c r="D2443" s="53"/>
      <c r="E2443" s="53"/>
      <c r="F2443" s="52"/>
      <c r="G2443" s="53"/>
      <c r="H2443" s="54"/>
      <c r="I2443" s="53"/>
      <c r="J2443" s="53"/>
      <c r="K2443" s="53"/>
      <c r="L2443" s="53"/>
      <c r="M2443" s="53"/>
      <c r="N2443" s="53"/>
      <c r="O2443" s="52"/>
      <c r="P2443" s="52"/>
      <c r="Q2443" s="52"/>
      <c r="R2443" s="46" t="str">
        <f>IFERROR(__xludf.DUMMYFUNCTION("if(isblank($A2443),"""",REGEXREPLACE($A2443,   "",?(\d),?"",  ""$1""&amp;""-""&amp;$H2443))"),"")</f>
        <v/>
      </c>
      <c r="S2443" s="47" t="b">
        <f t="shared" si="2"/>
        <v>0</v>
      </c>
      <c r="T2443" s="47" t="str">
        <f>IFERROR(__xludf.DUMMYFUNCTION("iferror(split(A2443,"","",TRUE,TRUE),"""")"),"")</f>
        <v/>
      </c>
      <c r="U2443" s="47"/>
      <c r="V2443" s="47"/>
      <c r="W2443" s="47"/>
      <c r="X2443" s="46" t="str">
        <f>IFERROR(__xludf.DUMMYFUNCTION("if(T2443="""","""",if($S2443,""Not aligned w/ a specific learning goal."",T2443&amp;"": ""&amp;vlookup(to_text(T2443),'1.Learning-Goals'!$A$3:$B$100,2,FALSE)))"),"")</f>
        <v/>
      </c>
      <c r="Y2443" s="46" t="str">
        <f>IFERROR(__xludf.DUMMYFUNCTION("if(U2443="""","""",if($S2443,""Not aligned w/ a specific learning goal."",U2443&amp;"": ""&amp;vlookup(to_text(U2443),'1.Learning-Goals'!$A$3:$B$100,2,FALSE)))"),"")</f>
        <v/>
      </c>
      <c r="Z2443" s="46" t="str">
        <f>IFERROR(__xludf.DUMMYFUNCTION("if(V2443="""","""",if($S2443,""Not aligned w/ a specific learning goal."",V2443&amp;"": ""&amp;vlookup(to_text(V2443),'1.Learning-Goals'!$A$3:$B$100,2,FALSE)))"),"")</f>
        <v/>
      </c>
      <c r="AA2443" s="46" t="str">
        <f>IFERROR(__xludf.DUMMYFUNCTION("if(W2443="""","""",if($S2443,""Not aligned w/ a specific learning goal."",W2443&amp;"": ""&amp;vlookup(to_text(W2443),'1.Learning-Goals'!$A$3:$B$100,2,FALSE)))"),"")</f>
        <v/>
      </c>
      <c r="AB2443" s="48"/>
      <c r="AC2443" s="48"/>
      <c r="AD2443" s="48"/>
      <c r="AE2443" s="48"/>
      <c r="AF2443" s="48"/>
      <c r="AG2443" s="48"/>
      <c r="AH2443" s="48"/>
      <c r="AI2443" s="48"/>
    </row>
    <row r="2444" ht="15.75" customHeight="1">
      <c r="A2444" s="41"/>
      <c r="B2444" s="42" t="str">
        <f t="shared" si="1"/>
        <v/>
      </c>
      <c r="C2444" s="52"/>
      <c r="D2444" s="53"/>
      <c r="E2444" s="53"/>
      <c r="F2444" s="52"/>
      <c r="G2444" s="53"/>
      <c r="H2444" s="54"/>
      <c r="I2444" s="53"/>
      <c r="J2444" s="53"/>
      <c r="K2444" s="53"/>
      <c r="L2444" s="53"/>
      <c r="M2444" s="53"/>
      <c r="N2444" s="53"/>
      <c r="O2444" s="52"/>
      <c r="P2444" s="52"/>
      <c r="Q2444" s="52"/>
      <c r="R2444" s="46" t="str">
        <f>IFERROR(__xludf.DUMMYFUNCTION("if(isblank($A2444),"""",REGEXREPLACE($A2444,   "",?(\d),?"",  ""$1""&amp;""-""&amp;$H2444))"),"")</f>
        <v/>
      </c>
      <c r="S2444" s="47" t="b">
        <f t="shared" si="2"/>
        <v>0</v>
      </c>
      <c r="T2444" s="47" t="str">
        <f>IFERROR(__xludf.DUMMYFUNCTION("iferror(split(A2444,"","",TRUE,TRUE),"""")"),"")</f>
        <v/>
      </c>
      <c r="U2444" s="47"/>
      <c r="V2444" s="47"/>
      <c r="W2444" s="47"/>
      <c r="X2444" s="46" t="str">
        <f>IFERROR(__xludf.DUMMYFUNCTION("if(T2444="""","""",if($S2444,""Not aligned w/ a specific learning goal."",T2444&amp;"": ""&amp;vlookup(to_text(T2444),'1.Learning-Goals'!$A$3:$B$100,2,FALSE)))"),"")</f>
        <v/>
      </c>
      <c r="Y2444" s="46" t="str">
        <f>IFERROR(__xludf.DUMMYFUNCTION("if(U2444="""","""",if($S2444,""Not aligned w/ a specific learning goal."",U2444&amp;"": ""&amp;vlookup(to_text(U2444),'1.Learning-Goals'!$A$3:$B$100,2,FALSE)))"),"")</f>
        <v/>
      </c>
      <c r="Z2444" s="46" t="str">
        <f>IFERROR(__xludf.DUMMYFUNCTION("if(V2444="""","""",if($S2444,""Not aligned w/ a specific learning goal."",V2444&amp;"": ""&amp;vlookup(to_text(V2444),'1.Learning-Goals'!$A$3:$B$100,2,FALSE)))"),"")</f>
        <v/>
      </c>
      <c r="AA2444" s="46" t="str">
        <f>IFERROR(__xludf.DUMMYFUNCTION("if(W2444="""","""",if($S2444,""Not aligned w/ a specific learning goal."",W2444&amp;"": ""&amp;vlookup(to_text(W2444),'1.Learning-Goals'!$A$3:$B$100,2,FALSE)))"),"")</f>
        <v/>
      </c>
      <c r="AB2444" s="48"/>
      <c r="AC2444" s="48"/>
      <c r="AD2444" s="48"/>
      <c r="AE2444" s="48"/>
      <c r="AF2444" s="48"/>
      <c r="AG2444" s="48"/>
      <c r="AH2444" s="48"/>
      <c r="AI2444" s="48"/>
    </row>
    <row r="2445" ht="15.75" customHeight="1">
      <c r="A2445" s="41"/>
      <c r="B2445" s="42" t="str">
        <f t="shared" si="1"/>
        <v/>
      </c>
      <c r="C2445" s="52"/>
      <c r="D2445" s="53"/>
      <c r="E2445" s="53"/>
      <c r="F2445" s="52"/>
      <c r="G2445" s="53"/>
      <c r="H2445" s="54"/>
      <c r="I2445" s="53"/>
      <c r="J2445" s="53"/>
      <c r="K2445" s="53"/>
      <c r="L2445" s="53"/>
      <c r="M2445" s="53"/>
      <c r="N2445" s="53"/>
      <c r="O2445" s="52"/>
      <c r="P2445" s="52"/>
      <c r="Q2445" s="52"/>
      <c r="R2445" s="46" t="str">
        <f>IFERROR(__xludf.DUMMYFUNCTION("if(isblank($A2445),"""",REGEXREPLACE($A2445,   "",?(\d),?"",  ""$1""&amp;""-""&amp;$H2445))"),"")</f>
        <v/>
      </c>
      <c r="S2445" s="47" t="b">
        <f t="shared" si="2"/>
        <v>0</v>
      </c>
      <c r="T2445" s="47" t="str">
        <f>IFERROR(__xludf.DUMMYFUNCTION("iferror(split(A2445,"","",TRUE,TRUE),"""")"),"")</f>
        <v/>
      </c>
      <c r="U2445" s="47"/>
      <c r="V2445" s="47"/>
      <c r="W2445" s="47"/>
      <c r="X2445" s="46" t="str">
        <f>IFERROR(__xludf.DUMMYFUNCTION("if(T2445="""","""",if($S2445,""Not aligned w/ a specific learning goal."",T2445&amp;"": ""&amp;vlookup(to_text(T2445),'1.Learning-Goals'!$A$3:$B$100,2,FALSE)))"),"")</f>
        <v/>
      </c>
      <c r="Y2445" s="46" t="str">
        <f>IFERROR(__xludf.DUMMYFUNCTION("if(U2445="""","""",if($S2445,""Not aligned w/ a specific learning goal."",U2445&amp;"": ""&amp;vlookup(to_text(U2445),'1.Learning-Goals'!$A$3:$B$100,2,FALSE)))"),"")</f>
        <v/>
      </c>
      <c r="Z2445" s="46" t="str">
        <f>IFERROR(__xludf.DUMMYFUNCTION("if(V2445="""","""",if($S2445,""Not aligned w/ a specific learning goal."",V2445&amp;"": ""&amp;vlookup(to_text(V2445),'1.Learning-Goals'!$A$3:$B$100,2,FALSE)))"),"")</f>
        <v/>
      </c>
      <c r="AA2445" s="46" t="str">
        <f>IFERROR(__xludf.DUMMYFUNCTION("if(W2445="""","""",if($S2445,""Not aligned w/ a specific learning goal."",W2445&amp;"": ""&amp;vlookup(to_text(W2445),'1.Learning-Goals'!$A$3:$B$100,2,FALSE)))"),"")</f>
        <v/>
      </c>
      <c r="AB2445" s="48"/>
      <c r="AC2445" s="48"/>
      <c r="AD2445" s="48"/>
      <c r="AE2445" s="48"/>
      <c r="AF2445" s="48"/>
      <c r="AG2445" s="48"/>
      <c r="AH2445" s="48"/>
      <c r="AI2445" s="48"/>
    </row>
    <row r="2446" ht="15.75" customHeight="1">
      <c r="A2446" s="41"/>
      <c r="B2446" s="42" t="str">
        <f t="shared" si="1"/>
        <v/>
      </c>
      <c r="C2446" s="52"/>
      <c r="D2446" s="53"/>
      <c r="E2446" s="53"/>
      <c r="F2446" s="52"/>
      <c r="G2446" s="53"/>
      <c r="H2446" s="54"/>
      <c r="I2446" s="53"/>
      <c r="J2446" s="53"/>
      <c r="K2446" s="53"/>
      <c r="L2446" s="53"/>
      <c r="M2446" s="53"/>
      <c r="N2446" s="53"/>
      <c r="O2446" s="52"/>
      <c r="P2446" s="52"/>
      <c r="Q2446" s="52"/>
      <c r="R2446" s="46" t="str">
        <f>IFERROR(__xludf.DUMMYFUNCTION("if(isblank($A2446),"""",REGEXREPLACE($A2446,   "",?(\d),?"",  ""$1""&amp;""-""&amp;$H2446))"),"")</f>
        <v/>
      </c>
      <c r="S2446" s="47" t="b">
        <f t="shared" si="2"/>
        <v>0</v>
      </c>
      <c r="T2446" s="47" t="str">
        <f>IFERROR(__xludf.DUMMYFUNCTION("iferror(split(A2446,"","",TRUE,TRUE),"""")"),"")</f>
        <v/>
      </c>
      <c r="U2446" s="47"/>
      <c r="V2446" s="47"/>
      <c r="W2446" s="47"/>
      <c r="X2446" s="46" t="str">
        <f>IFERROR(__xludf.DUMMYFUNCTION("if(T2446="""","""",if($S2446,""Not aligned w/ a specific learning goal."",T2446&amp;"": ""&amp;vlookup(to_text(T2446),'1.Learning-Goals'!$A$3:$B$100,2,FALSE)))"),"")</f>
        <v/>
      </c>
      <c r="Y2446" s="46" t="str">
        <f>IFERROR(__xludf.DUMMYFUNCTION("if(U2446="""","""",if($S2446,""Not aligned w/ a specific learning goal."",U2446&amp;"": ""&amp;vlookup(to_text(U2446),'1.Learning-Goals'!$A$3:$B$100,2,FALSE)))"),"")</f>
        <v/>
      </c>
      <c r="Z2446" s="46" t="str">
        <f>IFERROR(__xludf.DUMMYFUNCTION("if(V2446="""","""",if($S2446,""Not aligned w/ a specific learning goal."",V2446&amp;"": ""&amp;vlookup(to_text(V2446),'1.Learning-Goals'!$A$3:$B$100,2,FALSE)))"),"")</f>
        <v/>
      </c>
      <c r="AA2446" s="46" t="str">
        <f>IFERROR(__xludf.DUMMYFUNCTION("if(W2446="""","""",if($S2446,""Not aligned w/ a specific learning goal."",W2446&amp;"": ""&amp;vlookup(to_text(W2446),'1.Learning-Goals'!$A$3:$B$100,2,FALSE)))"),"")</f>
        <v/>
      </c>
      <c r="AB2446" s="48"/>
      <c r="AC2446" s="48"/>
      <c r="AD2446" s="48"/>
      <c r="AE2446" s="48"/>
      <c r="AF2446" s="48"/>
      <c r="AG2446" s="48"/>
      <c r="AH2446" s="48"/>
      <c r="AI2446" s="48"/>
    </row>
    <row r="2447" ht="15.75" customHeight="1">
      <c r="A2447" s="41"/>
      <c r="B2447" s="42" t="str">
        <f t="shared" si="1"/>
        <v/>
      </c>
      <c r="C2447" s="52"/>
      <c r="D2447" s="53"/>
      <c r="E2447" s="53"/>
      <c r="F2447" s="52"/>
      <c r="G2447" s="53"/>
      <c r="H2447" s="54"/>
      <c r="I2447" s="53"/>
      <c r="J2447" s="53"/>
      <c r="K2447" s="53"/>
      <c r="L2447" s="53"/>
      <c r="M2447" s="53"/>
      <c r="N2447" s="53"/>
      <c r="O2447" s="52"/>
      <c r="P2447" s="52"/>
      <c r="Q2447" s="52"/>
      <c r="R2447" s="46" t="str">
        <f>IFERROR(__xludf.DUMMYFUNCTION("if(isblank($A2447),"""",REGEXREPLACE($A2447,   "",?(\d),?"",  ""$1""&amp;""-""&amp;$H2447))"),"")</f>
        <v/>
      </c>
      <c r="S2447" s="47" t="b">
        <f t="shared" si="2"/>
        <v>0</v>
      </c>
      <c r="T2447" s="47" t="str">
        <f>IFERROR(__xludf.DUMMYFUNCTION("iferror(split(A2447,"","",TRUE,TRUE),"""")"),"")</f>
        <v/>
      </c>
      <c r="U2447" s="47"/>
      <c r="V2447" s="47"/>
      <c r="W2447" s="47"/>
      <c r="X2447" s="46" t="str">
        <f>IFERROR(__xludf.DUMMYFUNCTION("if(T2447="""","""",if($S2447,""Not aligned w/ a specific learning goal."",T2447&amp;"": ""&amp;vlookup(to_text(T2447),'1.Learning-Goals'!$A$3:$B$100,2,FALSE)))"),"")</f>
        <v/>
      </c>
      <c r="Y2447" s="46" t="str">
        <f>IFERROR(__xludf.DUMMYFUNCTION("if(U2447="""","""",if($S2447,""Not aligned w/ a specific learning goal."",U2447&amp;"": ""&amp;vlookup(to_text(U2447),'1.Learning-Goals'!$A$3:$B$100,2,FALSE)))"),"")</f>
        <v/>
      </c>
      <c r="Z2447" s="46" t="str">
        <f>IFERROR(__xludf.DUMMYFUNCTION("if(V2447="""","""",if($S2447,""Not aligned w/ a specific learning goal."",V2447&amp;"": ""&amp;vlookup(to_text(V2447),'1.Learning-Goals'!$A$3:$B$100,2,FALSE)))"),"")</f>
        <v/>
      </c>
      <c r="AA2447" s="46" t="str">
        <f>IFERROR(__xludf.DUMMYFUNCTION("if(W2447="""","""",if($S2447,""Not aligned w/ a specific learning goal."",W2447&amp;"": ""&amp;vlookup(to_text(W2447),'1.Learning-Goals'!$A$3:$B$100,2,FALSE)))"),"")</f>
        <v/>
      </c>
      <c r="AB2447" s="48"/>
      <c r="AC2447" s="48"/>
      <c r="AD2447" s="48"/>
      <c r="AE2447" s="48"/>
      <c r="AF2447" s="48"/>
      <c r="AG2447" s="48"/>
      <c r="AH2447" s="48"/>
      <c r="AI2447" s="48"/>
    </row>
    <row r="2448" ht="15.75" customHeight="1">
      <c r="A2448" s="41"/>
      <c r="B2448" s="42" t="str">
        <f t="shared" si="1"/>
        <v/>
      </c>
      <c r="C2448" s="52"/>
      <c r="D2448" s="53"/>
      <c r="E2448" s="53"/>
      <c r="F2448" s="52"/>
      <c r="G2448" s="53"/>
      <c r="H2448" s="54"/>
      <c r="I2448" s="53"/>
      <c r="J2448" s="53"/>
      <c r="K2448" s="53"/>
      <c r="L2448" s="53"/>
      <c r="M2448" s="53"/>
      <c r="N2448" s="53"/>
      <c r="O2448" s="52"/>
      <c r="P2448" s="52"/>
      <c r="Q2448" s="52"/>
      <c r="R2448" s="46" t="str">
        <f>IFERROR(__xludf.DUMMYFUNCTION("if(isblank($A2448),"""",REGEXREPLACE($A2448,   "",?(\d),?"",  ""$1""&amp;""-""&amp;$H2448))"),"")</f>
        <v/>
      </c>
      <c r="S2448" s="47" t="b">
        <f t="shared" si="2"/>
        <v>0</v>
      </c>
      <c r="T2448" s="47" t="str">
        <f>IFERROR(__xludf.DUMMYFUNCTION("iferror(split(A2448,"","",TRUE,TRUE),"""")"),"")</f>
        <v/>
      </c>
      <c r="U2448" s="47"/>
      <c r="V2448" s="47"/>
      <c r="W2448" s="47"/>
      <c r="X2448" s="46" t="str">
        <f>IFERROR(__xludf.DUMMYFUNCTION("if(T2448="""","""",if($S2448,""Not aligned w/ a specific learning goal."",T2448&amp;"": ""&amp;vlookup(to_text(T2448),'1.Learning-Goals'!$A$3:$B$100,2,FALSE)))"),"")</f>
        <v/>
      </c>
      <c r="Y2448" s="46" t="str">
        <f>IFERROR(__xludf.DUMMYFUNCTION("if(U2448="""","""",if($S2448,""Not aligned w/ a specific learning goal."",U2448&amp;"": ""&amp;vlookup(to_text(U2448),'1.Learning-Goals'!$A$3:$B$100,2,FALSE)))"),"")</f>
        <v/>
      </c>
      <c r="Z2448" s="46" t="str">
        <f>IFERROR(__xludf.DUMMYFUNCTION("if(V2448="""","""",if($S2448,""Not aligned w/ a specific learning goal."",V2448&amp;"": ""&amp;vlookup(to_text(V2448),'1.Learning-Goals'!$A$3:$B$100,2,FALSE)))"),"")</f>
        <v/>
      </c>
      <c r="AA2448" s="46" t="str">
        <f>IFERROR(__xludf.DUMMYFUNCTION("if(W2448="""","""",if($S2448,""Not aligned w/ a specific learning goal."",W2448&amp;"": ""&amp;vlookup(to_text(W2448),'1.Learning-Goals'!$A$3:$B$100,2,FALSE)))"),"")</f>
        <v/>
      </c>
      <c r="AB2448" s="48"/>
      <c r="AC2448" s="48"/>
      <c r="AD2448" s="48"/>
      <c r="AE2448" s="48"/>
      <c r="AF2448" s="48"/>
      <c r="AG2448" s="48"/>
      <c r="AH2448" s="48"/>
      <c r="AI2448" s="48"/>
    </row>
    <row r="2449" ht="15.75" customHeight="1">
      <c r="A2449" s="41"/>
      <c r="B2449" s="42" t="str">
        <f t="shared" si="1"/>
        <v/>
      </c>
      <c r="C2449" s="52"/>
      <c r="D2449" s="53"/>
      <c r="E2449" s="53"/>
      <c r="F2449" s="52"/>
      <c r="G2449" s="53"/>
      <c r="H2449" s="54"/>
      <c r="I2449" s="53"/>
      <c r="J2449" s="53"/>
      <c r="K2449" s="53"/>
      <c r="L2449" s="53"/>
      <c r="M2449" s="53"/>
      <c r="N2449" s="53"/>
      <c r="O2449" s="52"/>
      <c r="P2449" s="52"/>
      <c r="Q2449" s="52"/>
      <c r="R2449" s="46" t="str">
        <f>IFERROR(__xludf.DUMMYFUNCTION("if(isblank($A2449),"""",REGEXREPLACE($A2449,   "",?(\d),?"",  ""$1""&amp;""-""&amp;$H2449))"),"")</f>
        <v/>
      </c>
      <c r="S2449" s="47" t="b">
        <f t="shared" si="2"/>
        <v>0</v>
      </c>
      <c r="T2449" s="47" t="str">
        <f>IFERROR(__xludf.DUMMYFUNCTION("iferror(split(A2449,"","",TRUE,TRUE),"""")"),"")</f>
        <v/>
      </c>
      <c r="U2449" s="47"/>
      <c r="V2449" s="47"/>
      <c r="W2449" s="47"/>
      <c r="X2449" s="46" t="str">
        <f>IFERROR(__xludf.DUMMYFUNCTION("if(T2449="""","""",if($S2449,""Not aligned w/ a specific learning goal."",T2449&amp;"": ""&amp;vlookup(to_text(T2449),'1.Learning-Goals'!$A$3:$B$100,2,FALSE)))"),"")</f>
        <v/>
      </c>
      <c r="Y2449" s="46" t="str">
        <f>IFERROR(__xludf.DUMMYFUNCTION("if(U2449="""","""",if($S2449,""Not aligned w/ a specific learning goal."",U2449&amp;"": ""&amp;vlookup(to_text(U2449),'1.Learning-Goals'!$A$3:$B$100,2,FALSE)))"),"")</f>
        <v/>
      </c>
      <c r="Z2449" s="46" t="str">
        <f>IFERROR(__xludf.DUMMYFUNCTION("if(V2449="""","""",if($S2449,""Not aligned w/ a specific learning goal."",V2449&amp;"": ""&amp;vlookup(to_text(V2449),'1.Learning-Goals'!$A$3:$B$100,2,FALSE)))"),"")</f>
        <v/>
      </c>
      <c r="AA2449" s="46" t="str">
        <f>IFERROR(__xludf.DUMMYFUNCTION("if(W2449="""","""",if($S2449,""Not aligned w/ a specific learning goal."",W2449&amp;"": ""&amp;vlookup(to_text(W2449),'1.Learning-Goals'!$A$3:$B$100,2,FALSE)))"),"")</f>
        <v/>
      </c>
      <c r="AB2449" s="48"/>
      <c r="AC2449" s="48"/>
      <c r="AD2449" s="48"/>
      <c r="AE2449" s="48"/>
      <c r="AF2449" s="48"/>
      <c r="AG2449" s="48"/>
      <c r="AH2449" s="48"/>
      <c r="AI2449" s="48"/>
    </row>
    <row r="2450" ht="15.75" customHeight="1">
      <c r="A2450" s="41"/>
      <c r="B2450" s="42" t="str">
        <f t="shared" si="1"/>
        <v/>
      </c>
      <c r="C2450" s="52"/>
      <c r="D2450" s="53"/>
      <c r="E2450" s="53"/>
      <c r="F2450" s="52"/>
      <c r="G2450" s="53"/>
      <c r="H2450" s="54"/>
      <c r="I2450" s="53"/>
      <c r="J2450" s="53"/>
      <c r="K2450" s="53"/>
      <c r="L2450" s="53"/>
      <c r="M2450" s="53"/>
      <c r="N2450" s="53"/>
      <c r="O2450" s="52"/>
      <c r="P2450" s="52"/>
      <c r="Q2450" s="52"/>
      <c r="R2450" s="46" t="str">
        <f>IFERROR(__xludf.DUMMYFUNCTION("if(isblank($A2450),"""",REGEXREPLACE($A2450,   "",?(\d),?"",  ""$1""&amp;""-""&amp;$H2450))"),"")</f>
        <v/>
      </c>
      <c r="S2450" s="47" t="b">
        <f t="shared" si="2"/>
        <v>0</v>
      </c>
      <c r="T2450" s="47" t="str">
        <f>IFERROR(__xludf.DUMMYFUNCTION("iferror(split(A2450,"","",TRUE,TRUE),"""")"),"")</f>
        <v/>
      </c>
      <c r="U2450" s="47"/>
      <c r="V2450" s="47"/>
      <c r="W2450" s="47"/>
      <c r="X2450" s="46" t="str">
        <f>IFERROR(__xludf.DUMMYFUNCTION("if(T2450="""","""",if($S2450,""Not aligned w/ a specific learning goal."",T2450&amp;"": ""&amp;vlookup(to_text(T2450),'1.Learning-Goals'!$A$3:$B$100,2,FALSE)))"),"")</f>
        <v/>
      </c>
      <c r="Y2450" s="46" t="str">
        <f>IFERROR(__xludf.DUMMYFUNCTION("if(U2450="""","""",if($S2450,""Not aligned w/ a specific learning goal."",U2450&amp;"": ""&amp;vlookup(to_text(U2450),'1.Learning-Goals'!$A$3:$B$100,2,FALSE)))"),"")</f>
        <v/>
      </c>
      <c r="Z2450" s="46" t="str">
        <f>IFERROR(__xludf.DUMMYFUNCTION("if(V2450="""","""",if($S2450,""Not aligned w/ a specific learning goal."",V2450&amp;"": ""&amp;vlookup(to_text(V2450),'1.Learning-Goals'!$A$3:$B$100,2,FALSE)))"),"")</f>
        <v/>
      </c>
      <c r="AA2450" s="46" t="str">
        <f>IFERROR(__xludf.DUMMYFUNCTION("if(W2450="""","""",if($S2450,""Not aligned w/ a specific learning goal."",W2450&amp;"": ""&amp;vlookup(to_text(W2450),'1.Learning-Goals'!$A$3:$B$100,2,FALSE)))"),"")</f>
        <v/>
      </c>
      <c r="AB2450" s="48"/>
      <c r="AC2450" s="48"/>
      <c r="AD2450" s="48"/>
      <c r="AE2450" s="48"/>
      <c r="AF2450" s="48"/>
      <c r="AG2450" s="48"/>
      <c r="AH2450" s="48"/>
      <c r="AI2450" s="48"/>
    </row>
    <row r="2451" ht="15.75" customHeight="1">
      <c r="A2451" s="41"/>
      <c r="B2451" s="42" t="str">
        <f t="shared" si="1"/>
        <v/>
      </c>
      <c r="C2451" s="52"/>
      <c r="D2451" s="53"/>
      <c r="E2451" s="53"/>
      <c r="F2451" s="52"/>
      <c r="G2451" s="53"/>
      <c r="H2451" s="54"/>
      <c r="I2451" s="53"/>
      <c r="J2451" s="53"/>
      <c r="K2451" s="53"/>
      <c r="L2451" s="53"/>
      <c r="M2451" s="53"/>
      <c r="N2451" s="53"/>
      <c r="O2451" s="52"/>
      <c r="P2451" s="52"/>
      <c r="Q2451" s="52"/>
      <c r="R2451" s="46" t="str">
        <f>IFERROR(__xludf.DUMMYFUNCTION("if(isblank($A2451),"""",REGEXREPLACE($A2451,   "",?(\d),?"",  ""$1""&amp;""-""&amp;$H2451))"),"")</f>
        <v/>
      </c>
      <c r="S2451" s="47" t="b">
        <f t="shared" si="2"/>
        <v>0</v>
      </c>
      <c r="T2451" s="47" t="str">
        <f>IFERROR(__xludf.DUMMYFUNCTION("iferror(split(A2451,"","",TRUE,TRUE),"""")"),"")</f>
        <v/>
      </c>
      <c r="U2451" s="47"/>
      <c r="V2451" s="47"/>
      <c r="W2451" s="47"/>
      <c r="X2451" s="46" t="str">
        <f>IFERROR(__xludf.DUMMYFUNCTION("if(T2451="""","""",if($S2451,""Not aligned w/ a specific learning goal."",T2451&amp;"": ""&amp;vlookup(to_text(T2451),'1.Learning-Goals'!$A$3:$B$100,2,FALSE)))"),"")</f>
        <v/>
      </c>
      <c r="Y2451" s="46" t="str">
        <f>IFERROR(__xludf.DUMMYFUNCTION("if(U2451="""","""",if($S2451,""Not aligned w/ a specific learning goal."",U2451&amp;"": ""&amp;vlookup(to_text(U2451),'1.Learning-Goals'!$A$3:$B$100,2,FALSE)))"),"")</f>
        <v/>
      </c>
      <c r="Z2451" s="46" t="str">
        <f>IFERROR(__xludf.DUMMYFUNCTION("if(V2451="""","""",if($S2451,""Not aligned w/ a specific learning goal."",V2451&amp;"": ""&amp;vlookup(to_text(V2451),'1.Learning-Goals'!$A$3:$B$100,2,FALSE)))"),"")</f>
        <v/>
      </c>
      <c r="AA2451" s="46" t="str">
        <f>IFERROR(__xludf.DUMMYFUNCTION("if(W2451="""","""",if($S2451,""Not aligned w/ a specific learning goal."",W2451&amp;"": ""&amp;vlookup(to_text(W2451),'1.Learning-Goals'!$A$3:$B$100,2,FALSE)))"),"")</f>
        <v/>
      </c>
      <c r="AB2451" s="48"/>
      <c r="AC2451" s="48"/>
      <c r="AD2451" s="48"/>
      <c r="AE2451" s="48"/>
      <c r="AF2451" s="48"/>
      <c r="AG2451" s="48"/>
      <c r="AH2451" s="48"/>
      <c r="AI2451" s="48"/>
    </row>
    <row r="2452" ht="15.75" customHeight="1">
      <c r="A2452" s="41"/>
      <c r="B2452" s="42" t="str">
        <f t="shared" si="1"/>
        <v/>
      </c>
      <c r="C2452" s="52"/>
      <c r="D2452" s="53"/>
      <c r="E2452" s="53"/>
      <c r="F2452" s="52"/>
      <c r="G2452" s="53"/>
      <c r="H2452" s="54"/>
      <c r="I2452" s="53"/>
      <c r="J2452" s="53"/>
      <c r="K2452" s="53"/>
      <c r="L2452" s="53"/>
      <c r="M2452" s="53"/>
      <c r="N2452" s="53"/>
      <c r="O2452" s="52"/>
      <c r="P2452" s="52"/>
      <c r="Q2452" s="52"/>
      <c r="R2452" s="46" t="str">
        <f>IFERROR(__xludf.DUMMYFUNCTION("if(isblank($A2452),"""",REGEXREPLACE($A2452,   "",?(\d),?"",  ""$1""&amp;""-""&amp;$H2452))"),"")</f>
        <v/>
      </c>
      <c r="S2452" s="47" t="b">
        <f t="shared" si="2"/>
        <v>0</v>
      </c>
      <c r="T2452" s="47" t="str">
        <f>IFERROR(__xludf.DUMMYFUNCTION("iferror(split(A2452,"","",TRUE,TRUE),"""")"),"")</f>
        <v/>
      </c>
      <c r="U2452" s="47"/>
      <c r="V2452" s="47"/>
      <c r="W2452" s="47"/>
      <c r="X2452" s="46" t="str">
        <f>IFERROR(__xludf.DUMMYFUNCTION("if(T2452="""","""",if($S2452,""Not aligned w/ a specific learning goal."",T2452&amp;"": ""&amp;vlookup(to_text(T2452),'1.Learning-Goals'!$A$3:$B$100,2,FALSE)))"),"")</f>
        <v/>
      </c>
      <c r="Y2452" s="46" t="str">
        <f>IFERROR(__xludf.DUMMYFUNCTION("if(U2452="""","""",if($S2452,""Not aligned w/ a specific learning goal."",U2452&amp;"": ""&amp;vlookup(to_text(U2452),'1.Learning-Goals'!$A$3:$B$100,2,FALSE)))"),"")</f>
        <v/>
      </c>
      <c r="Z2452" s="46" t="str">
        <f>IFERROR(__xludf.DUMMYFUNCTION("if(V2452="""","""",if($S2452,""Not aligned w/ a specific learning goal."",V2452&amp;"": ""&amp;vlookup(to_text(V2452),'1.Learning-Goals'!$A$3:$B$100,2,FALSE)))"),"")</f>
        <v/>
      </c>
      <c r="AA2452" s="46" t="str">
        <f>IFERROR(__xludf.DUMMYFUNCTION("if(W2452="""","""",if($S2452,""Not aligned w/ a specific learning goal."",W2452&amp;"": ""&amp;vlookup(to_text(W2452),'1.Learning-Goals'!$A$3:$B$100,2,FALSE)))"),"")</f>
        <v/>
      </c>
      <c r="AB2452" s="48"/>
      <c r="AC2452" s="48"/>
      <c r="AD2452" s="48"/>
      <c r="AE2452" s="48"/>
      <c r="AF2452" s="48"/>
      <c r="AG2452" s="48"/>
      <c r="AH2452" s="48"/>
      <c r="AI2452" s="48"/>
    </row>
    <row r="2453" ht="15.75" customHeight="1">
      <c r="A2453" s="41"/>
      <c r="B2453" s="42" t="str">
        <f t="shared" si="1"/>
        <v/>
      </c>
      <c r="C2453" s="52"/>
      <c r="D2453" s="53"/>
      <c r="E2453" s="53"/>
      <c r="F2453" s="52"/>
      <c r="G2453" s="53"/>
      <c r="H2453" s="54"/>
      <c r="I2453" s="53"/>
      <c r="J2453" s="53"/>
      <c r="K2453" s="53"/>
      <c r="L2453" s="53"/>
      <c r="M2453" s="53"/>
      <c r="N2453" s="53"/>
      <c r="O2453" s="52"/>
      <c r="P2453" s="52"/>
      <c r="Q2453" s="52"/>
      <c r="R2453" s="46" t="str">
        <f>IFERROR(__xludf.DUMMYFUNCTION("if(isblank($A2453),"""",REGEXREPLACE($A2453,   "",?(\d),?"",  ""$1""&amp;""-""&amp;$H2453))"),"")</f>
        <v/>
      </c>
      <c r="S2453" s="47" t="b">
        <f t="shared" si="2"/>
        <v>0</v>
      </c>
      <c r="T2453" s="47" t="str">
        <f>IFERROR(__xludf.DUMMYFUNCTION("iferror(split(A2453,"","",TRUE,TRUE),"""")"),"")</f>
        <v/>
      </c>
      <c r="U2453" s="47"/>
      <c r="V2453" s="47"/>
      <c r="W2453" s="47"/>
      <c r="X2453" s="46" t="str">
        <f>IFERROR(__xludf.DUMMYFUNCTION("if(T2453="""","""",if($S2453,""Not aligned w/ a specific learning goal."",T2453&amp;"": ""&amp;vlookup(to_text(T2453),'1.Learning-Goals'!$A$3:$B$100,2,FALSE)))"),"")</f>
        <v/>
      </c>
      <c r="Y2453" s="46" t="str">
        <f>IFERROR(__xludf.DUMMYFUNCTION("if(U2453="""","""",if($S2453,""Not aligned w/ a specific learning goal."",U2453&amp;"": ""&amp;vlookup(to_text(U2453),'1.Learning-Goals'!$A$3:$B$100,2,FALSE)))"),"")</f>
        <v/>
      </c>
      <c r="Z2453" s="46" t="str">
        <f>IFERROR(__xludf.DUMMYFUNCTION("if(V2453="""","""",if($S2453,""Not aligned w/ a specific learning goal."",V2453&amp;"": ""&amp;vlookup(to_text(V2453),'1.Learning-Goals'!$A$3:$B$100,2,FALSE)))"),"")</f>
        <v/>
      </c>
      <c r="AA2453" s="46" t="str">
        <f>IFERROR(__xludf.DUMMYFUNCTION("if(W2453="""","""",if($S2453,""Not aligned w/ a specific learning goal."",W2453&amp;"": ""&amp;vlookup(to_text(W2453),'1.Learning-Goals'!$A$3:$B$100,2,FALSE)))"),"")</f>
        <v/>
      </c>
      <c r="AB2453" s="48"/>
      <c r="AC2453" s="48"/>
      <c r="AD2453" s="48"/>
      <c r="AE2453" s="48"/>
      <c r="AF2453" s="48"/>
      <c r="AG2453" s="48"/>
      <c r="AH2453" s="48"/>
      <c r="AI2453" s="48"/>
    </row>
    <row r="2454" ht="15.75" customHeight="1">
      <c r="A2454" s="41"/>
      <c r="B2454" s="42" t="str">
        <f t="shared" si="1"/>
        <v/>
      </c>
      <c r="C2454" s="52"/>
      <c r="D2454" s="53"/>
      <c r="E2454" s="53"/>
      <c r="F2454" s="52"/>
      <c r="G2454" s="53"/>
      <c r="H2454" s="54"/>
      <c r="I2454" s="53"/>
      <c r="J2454" s="53"/>
      <c r="K2454" s="53"/>
      <c r="L2454" s="53"/>
      <c r="M2454" s="53"/>
      <c r="N2454" s="53"/>
      <c r="O2454" s="52"/>
      <c r="P2454" s="52"/>
      <c r="Q2454" s="52"/>
      <c r="R2454" s="46" t="str">
        <f>IFERROR(__xludf.DUMMYFUNCTION("if(isblank($A2454),"""",REGEXREPLACE($A2454,   "",?(\d),?"",  ""$1""&amp;""-""&amp;$H2454))"),"")</f>
        <v/>
      </c>
      <c r="S2454" s="47" t="b">
        <f t="shared" si="2"/>
        <v>0</v>
      </c>
      <c r="T2454" s="47" t="str">
        <f>IFERROR(__xludf.DUMMYFUNCTION("iferror(split(A2454,"","",TRUE,TRUE),"""")"),"")</f>
        <v/>
      </c>
      <c r="U2454" s="47"/>
      <c r="V2454" s="47"/>
      <c r="W2454" s="47"/>
      <c r="X2454" s="46" t="str">
        <f>IFERROR(__xludf.DUMMYFUNCTION("if(T2454="""","""",if($S2454,""Not aligned w/ a specific learning goal."",T2454&amp;"": ""&amp;vlookup(to_text(T2454),'1.Learning-Goals'!$A$3:$B$100,2,FALSE)))"),"")</f>
        <v/>
      </c>
      <c r="Y2454" s="46" t="str">
        <f>IFERROR(__xludf.DUMMYFUNCTION("if(U2454="""","""",if($S2454,""Not aligned w/ a specific learning goal."",U2454&amp;"": ""&amp;vlookup(to_text(U2454),'1.Learning-Goals'!$A$3:$B$100,2,FALSE)))"),"")</f>
        <v/>
      </c>
      <c r="Z2454" s="46" t="str">
        <f>IFERROR(__xludf.DUMMYFUNCTION("if(V2454="""","""",if($S2454,""Not aligned w/ a specific learning goal."",V2454&amp;"": ""&amp;vlookup(to_text(V2454),'1.Learning-Goals'!$A$3:$B$100,2,FALSE)))"),"")</f>
        <v/>
      </c>
      <c r="AA2454" s="46" t="str">
        <f>IFERROR(__xludf.DUMMYFUNCTION("if(W2454="""","""",if($S2454,""Not aligned w/ a specific learning goal."",W2454&amp;"": ""&amp;vlookup(to_text(W2454),'1.Learning-Goals'!$A$3:$B$100,2,FALSE)))"),"")</f>
        <v/>
      </c>
      <c r="AB2454" s="48"/>
      <c r="AC2454" s="48"/>
      <c r="AD2454" s="48"/>
      <c r="AE2454" s="48"/>
      <c r="AF2454" s="48"/>
      <c r="AG2454" s="48"/>
      <c r="AH2454" s="48"/>
      <c r="AI2454" s="48"/>
    </row>
    <row r="2455" ht="15.75" customHeight="1">
      <c r="A2455" s="41"/>
      <c r="B2455" s="42" t="str">
        <f t="shared" si="1"/>
        <v/>
      </c>
      <c r="C2455" s="52"/>
      <c r="D2455" s="53"/>
      <c r="E2455" s="53"/>
      <c r="F2455" s="52"/>
      <c r="G2455" s="53"/>
      <c r="H2455" s="54"/>
      <c r="I2455" s="53"/>
      <c r="J2455" s="53"/>
      <c r="K2455" s="53"/>
      <c r="L2455" s="53"/>
      <c r="M2455" s="53"/>
      <c r="N2455" s="53"/>
      <c r="O2455" s="52"/>
      <c r="P2455" s="52"/>
      <c r="Q2455" s="52"/>
      <c r="R2455" s="46" t="str">
        <f>IFERROR(__xludf.DUMMYFUNCTION("if(isblank($A2455),"""",REGEXREPLACE($A2455,   "",?(\d),?"",  ""$1""&amp;""-""&amp;$H2455))"),"")</f>
        <v/>
      </c>
      <c r="S2455" s="47" t="b">
        <f t="shared" si="2"/>
        <v>0</v>
      </c>
      <c r="T2455" s="47" t="str">
        <f>IFERROR(__xludf.DUMMYFUNCTION("iferror(split(A2455,"","",TRUE,TRUE),"""")"),"")</f>
        <v/>
      </c>
      <c r="U2455" s="47"/>
      <c r="V2455" s="47"/>
      <c r="W2455" s="47"/>
      <c r="X2455" s="46" t="str">
        <f>IFERROR(__xludf.DUMMYFUNCTION("if(T2455="""","""",if($S2455,""Not aligned w/ a specific learning goal."",T2455&amp;"": ""&amp;vlookup(to_text(T2455),'1.Learning-Goals'!$A$3:$B$100,2,FALSE)))"),"")</f>
        <v/>
      </c>
      <c r="Y2455" s="46" t="str">
        <f>IFERROR(__xludf.DUMMYFUNCTION("if(U2455="""","""",if($S2455,""Not aligned w/ a specific learning goal."",U2455&amp;"": ""&amp;vlookup(to_text(U2455),'1.Learning-Goals'!$A$3:$B$100,2,FALSE)))"),"")</f>
        <v/>
      </c>
      <c r="Z2455" s="46" t="str">
        <f>IFERROR(__xludf.DUMMYFUNCTION("if(V2455="""","""",if($S2455,""Not aligned w/ a specific learning goal."",V2455&amp;"": ""&amp;vlookup(to_text(V2455),'1.Learning-Goals'!$A$3:$B$100,2,FALSE)))"),"")</f>
        <v/>
      </c>
      <c r="AA2455" s="46" t="str">
        <f>IFERROR(__xludf.DUMMYFUNCTION("if(W2455="""","""",if($S2455,""Not aligned w/ a specific learning goal."",W2455&amp;"": ""&amp;vlookup(to_text(W2455),'1.Learning-Goals'!$A$3:$B$100,2,FALSE)))"),"")</f>
        <v/>
      </c>
      <c r="AB2455" s="48"/>
      <c r="AC2455" s="48"/>
      <c r="AD2455" s="48"/>
      <c r="AE2455" s="48"/>
      <c r="AF2455" s="48"/>
      <c r="AG2455" s="48"/>
      <c r="AH2455" s="48"/>
      <c r="AI2455" s="48"/>
    </row>
    <row r="2456" ht="15.75" customHeight="1">
      <c r="A2456" s="41"/>
      <c r="B2456" s="42" t="str">
        <f t="shared" si="1"/>
        <v/>
      </c>
      <c r="C2456" s="52"/>
      <c r="D2456" s="53"/>
      <c r="E2456" s="53"/>
      <c r="F2456" s="52"/>
      <c r="G2456" s="53"/>
      <c r="H2456" s="54"/>
      <c r="I2456" s="53"/>
      <c r="J2456" s="53"/>
      <c r="K2456" s="53"/>
      <c r="L2456" s="53"/>
      <c r="M2456" s="53"/>
      <c r="N2456" s="53"/>
      <c r="O2456" s="52"/>
      <c r="P2456" s="52"/>
      <c r="Q2456" s="52"/>
      <c r="R2456" s="46" t="str">
        <f>IFERROR(__xludf.DUMMYFUNCTION("if(isblank($A2456),"""",REGEXREPLACE($A2456,   "",?(\d),?"",  ""$1""&amp;""-""&amp;$H2456))"),"")</f>
        <v/>
      </c>
      <c r="S2456" s="47" t="b">
        <f t="shared" si="2"/>
        <v>0</v>
      </c>
      <c r="T2456" s="47" t="str">
        <f>IFERROR(__xludf.DUMMYFUNCTION("iferror(split(A2456,"","",TRUE,TRUE),"""")"),"")</f>
        <v/>
      </c>
      <c r="U2456" s="47"/>
      <c r="V2456" s="47"/>
      <c r="W2456" s="47"/>
      <c r="X2456" s="46" t="str">
        <f>IFERROR(__xludf.DUMMYFUNCTION("if(T2456="""","""",if($S2456,""Not aligned w/ a specific learning goal."",T2456&amp;"": ""&amp;vlookup(to_text(T2456),'1.Learning-Goals'!$A$3:$B$100,2,FALSE)))"),"")</f>
        <v/>
      </c>
      <c r="Y2456" s="46" t="str">
        <f>IFERROR(__xludf.DUMMYFUNCTION("if(U2456="""","""",if($S2456,""Not aligned w/ a specific learning goal."",U2456&amp;"": ""&amp;vlookup(to_text(U2456),'1.Learning-Goals'!$A$3:$B$100,2,FALSE)))"),"")</f>
        <v/>
      </c>
      <c r="Z2456" s="46" t="str">
        <f>IFERROR(__xludf.DUMMYFUNCTION("if(V2456="""","""",if($S2456,""Not aligned w/ a specific learning goal."",V2456&amp;"": ""&amp;vlookup(to_text(V2456),'1.Learning-Goals'!$A$3:$B$100,2,FALSE)))"),"")</f>
        <v/>
      </c>
      <c r="AA2456" s="46" t="str">
        <f>IFERROR(__xludf.DUMMYFUNCTION("if(W2456="""","""",if($S2456,""Not aligned w/ a specific learning goal."",W2456&amp;"": ""&amp;vlookup(to_text(W2456),'1.Learning-Goals'!$A$3:$B$100,2,FALSE)))"),"")</f>
        <v/>
      </c>
      <c r="AB2456" s="48"/>
      <c r="AC2456" s="48"/>
      <c r="AD2456" s="48"/>
      <c r="AE2456" s="48"/>
      <c r="AF2456" s="48"/>
      <c r="AG2456" s="48"/>
      <c r="AH2456" s="48"/>
      <c r="AI2456" s="48"/>
    </row>
    <row r="2457" ht="15.75" customHeight="1">
      <c r="A2457" s="41"/>
      <c r="B2457" s="42" t="str">
        <f t="shared" si="1"/>
        <v/>
      </c>
      <c r="C2457" s="52"/>
      <c r="D2457" s="53"/>
      <c r="E2457" s="53"/>
      <c r="F2457" s="52"/>
      <c r="G2457" s="53"/>
      <c r="H2457" s="54"/>
      <c r="I2457" s="53"/>
      <c r="J2457" s="53"/>
      <c r="K2457" s="53"/>
      <c r="L2457" s="53"/>
      <c r="M2457" s="53"/>
      <c r="N2457" s="53"/>
      <c r="O2457" s="52"/>
      <c r="P2457" s="52"/>
      <c r="Q2457" s="52"/>
      <c r="R2457" s="46" t="str">
        <f>IFERROR(__xludf.DUMMYFUNCTION("if(isblank($A2457),"""",REGEXREPLACE($A2457,   "",?(\d),?"",  ""$1""&amp;""-""&amp;$H2457))"),"")</f>
        <v/>
      </c>
      <c r="S2457" s="47" t="b">
        <f t="shared" si="2"/>
        <v>0</v>
      </c>
      <c r="T2457" s="47" t="str">
        <f>IFERROR(__xludf.DUMMYFUNCTION("iferror(split(A2457,"","",TRUE,TRUE),"""")"),"")</f>
        <v/>
      </c>
      <c r="U2457" s="47"/>
      <c r="V2457" s="47"/>
      <c r="W2457" s="47"/>
      <c r="X2457" s="46" t="str">
        <f>IFERROR(__xludf.DUMMYFUNCTION("if(T2457="""","""",if($S2457,""Not aligned w/ a specific learning goal."",T2457&amp;"": ""&amp;vlookup(to_text(T2457),'1.Learning-Goals'!$A$3:$B$100,2,FALSE)))"),"")</f>
        <v/>
      </c>
      <c r="Y2457" s="46" t="str">
        <f>IFERROR(__xludf.DUMMYFUNCTION("if(U2457="""","""",if($S2457,""Not aligned w/ a specific learning goal."",U2457&amp;"": ""&amp;vlookup(to_text(U2457),'1.Learning-Goals'!$A$3:$B$100,2,FALSE)))"),"")</f>
        <v/>
      </c>
      <c r="Z2457" s="46" t="str">
        <f>IFERROR(__xludf.DUMMYFUNCTION("if(V2457="""","""",if($S2457,""Not aligned w/ a specific learning goal."",V2457&amp;"": ""&amp;vlookup(to_text(V2457),'1.Learning-Goals'!$A$3:$B$100,2,FALSE)))"),"")</f>
        <v/>
      </c>
      <c r="AA2457" s="46" t="str">
        <f>IFERROR(__xludf.DUMMYFUNCTION("if(W2457="""","""",if($S2457,""Not aligned w/ a specific learning goal."",W2457&amp;"": ""&amp;vlookup(to_text(W2457),'1.Learning-Goals'!$A$3:$B$100,2,FALSE)))"),"")</f>
        <v/>
      </c>
      <c r="AB2457" s="48"/>
      <c r="AC2457" s="48"/>
      <c r="AD2457" s="48"/>
      <c r="AE2457" s="48"/>
      <c r="AF2457" s="48"/>
      <c r="AG2457" s="48"/>
      <c r="AH2457" s="48"/>
      <c r="AI2457" s="48"/>
    </row>
    <row r="2458" ht="15.75" customHeight="1">
      <c r="A2458" s="41"/>
      <c r="B2458" s="42" t="str">
        <f t="shared" si="1"/>
        <v/>
      </c>
      <c r="C2458" s="52"/>
      <c r="D2458" s="53"/>
      <c r="E2458" s="53"/>
      <c r="F2458" s="52"/>
      <c r="G2458" s="53"/>
      <c r="H2458" s="54"/>
      <c r="I2458" s="53"/>
      <c r="J2458" s="53"/>
      <c r="K2458" s="53"/>
      <c r="L2458" s="53"/>
      <c r="M2458" s="53"/>
      <c r="N2458" s="53"/>
      <c r="O2458" s="52"/>
      <c r="P2458" s="52"/>
      <c r="Q2458" s="52"/>
      <c r="R2458" s="46" t="str">
        <f>IFERROR(__xludf.DUMMYFUNCTION("if(isblank($A2458),"""",REGEXREPLACE($A2458,   "",?(\d),?"",  ""$1""&amp;""-""&amp;$H2458))"),"")</f>
        <v/>
      </c>
      <c r="S2458" s="47" t="b">
        <f t="shared" si="2"/>
        <v>0</v>
      </c>
      <c r="T2458" s="47" t="str">
        <f>IFERROR(__xludf.DUMMYFUNCTION("iferror(split(A2458,"","",TRUE,TRUE),"""")"),"")</f>
        <v/>
      </c>
      <c r="U2458" s="47"/>
      <c r="V2458" s="47"/>
      <c r="W2458" s="47"/>
      <c r="X2458" s="46" t="str">
        <f>IFERROR(__xludf.DUMMYFUNCTION("if(T2458="""","""",if($S2458,""Not aligned w/ a specific learning goal."",T2458&amp;"": ""&amp;vlookup(to_text(T2458),'1.Learning-Goals'!$A$3:$B$100,2,FALSE)))"),"")</f>
        <v/>
      </c>
      <c r="Y2458" s="46" t="str">
        <f>IFERROR(__xludf.DUMMYFUNCTION("if(U2458="""","""",if($S2458,""Not aligned w/ a specific learning goal."",U2458&amp;"": ""&amp;vlookup(to_text(U2458),'1.Learning-Goals'!$A$3:$B$100,2,FALSE)))"),"")</f>
        <v/>
      </c>
      <c r="Z2458" s="46" t="str">
        <f>IFERROR(__xludf.DUMMYFUNCTION("if(V2458="""","""",if($S2458,""Not aligned w/ a specific learning goal."",V2458&amp;"": ""&amp;vlookup(to_text(V2458),'1.Learning-Goals'!$A$3:$B$100,2,FALSE)))"),"")</f>
        <v/>
      </c>
      <c r="AA2458" s="46" t="str">
        <f>IFERROR(__xludf.DUMMYFUNCTION("if(W2458="""","""",if($S2458,""Not aligned w/ a specific learning goal."",W2458&amp;"": ""&amp;vlookup(to_text(W2458),'1.Learning-Goals'!$A$3:$B$100,2,FALSE)))"),"")</f>
        <v/>
      </c>
      <c r="AB2458" s="48"/>
      <c r="AC2458" s="48"/>
      <c r="AD2458" s="48"/>
      <c r="AE2458" s="48"/>
      <c r="AF2458" s="48"/>
      <c r="AG2458" s="48"/>
      <c r="AH2458" s="48"/>
      <c r="AI2458" s="48"/>
    </row>
    <row r="2459" ht="15.75" customHeight="1">
      <c r="A2459" s="41"/>
      <c r="B2459" s="42" t="str">
        <f t="shared" si="1"/>
        <v/>
      </c>
      <c r="C2459" s="52"/>
      <c r="D2459" s="53"/>
      <c r="E2459" s="53"/>
      <c r="F2459" s="52"/>
      <c r="G2459" s="53"/>
      <c r="H2459" s="54"/>
      <c r="I2459" s="53"/>
      <c r="J2459" s="53"/>
      <c r="K2459" s="53"/>
      <c r="L2459" s="53"/>
      <c r="M2459" s="53"/>
      <c r="N2459" s="53"/>
      <c r="O2459" s="52"/>
      <c r="P2459" s="52"/>
      <c r="Q2459" s="52"/>
      <c r="R2459" s="46" t="str">
        <f>IFERROR(__xludf.DUMMYFUNCTION("if(isblank($A2459),"""",REGEXREPLACE($A2459,   "",?(\d),?"",  ""$1""&amp;""-""&amp;$H2459))"),"")</f>
        <v/>
      </c>
      <c r="S2459" s="47" t="b">
        <f t="shared" si="2"/>
        <v>0</v>
      </c>
      <c r="T2459" s="47" t="str">
        <f>IFERROR(__xludf.DUMMYFUNCTION("iferror(split(A2459,"","",TRUE,TRUE),"""")"),"")</f>
        <v/>
      </c>
      <c r="U2459" s="47"/>
      <c r="V2459" s="47"/>
      <c r="W2459" s="47"/>
      <c r="X2459" s="46" t="str">
        <f>IFERROR(__xludf.DUMMYFUNCTION("if(T2459="""","""",if($S2459,""Not aligned w/ a specific learning goal."",T2459&amp;"": ""&amp;vlookup(to_text(T2459),'1.Learning-Goals'!$A$3:$B$100,2,FALSE)))"),"")</f>
        <v/>
      </c>
      <c r="Y2459" s="46" t="str">
        <f>IFERROR(__xludf.DUMMYFUNCTION("if(U2459="""","""",if($S2459,""Not aligned w/ a specific learning goal."",U2459&amp;"": ""&amp;vlookup(to_text(U2459),'1.Learning-Goals'!$A$3:$B$100,2,FALSE)))"),"")</f>
        <v/>
      </c>
      <c r="Z2459" s="46" t="str">
        <f>IFERROR(__xludf.DUMMYFUNCTION("if(V2459="""","""",if($S2459,""Not aligned w/ a specific learning goal."",V2459&amp;"": ""&amp;vlookup(to_text(V2459),'1.Learning-Goals'!$A$3:$B$100,2,FALSE)))"),"")</f>
        <v/>
      </c>
      <c r="AA2459" s="46" t="str">
        <f>IFERROR(__xludf.DUMMYFUNCTION("if(W2459="""","""",if($S2459,""Not aligned w/ a specific learning goal."",W2459&amp;"": ""&amp;vlookup(to_text(W2459),'1.Learning-Goals'!$A$3:$B$100,2,FALSE)))"),"")</f>
        <v/>
      </c>
      <c r="AB2459" s="48"/>
      <c r="AC2459" s="48"/>
      <c r="AD2459" s="48"/>
      <c r="AE2459" s="48"/>
      <c r="AF2459" s="48"/>
      <c r="AG2459" s="48"/>
      <c r="AH2459" s="48"/>
      <c r="AI2459" s="48"/>
    </row>
    <row r="2460" ht="15.75" customHeight="1">
      <c r="A2460" s="41"/>
      <c r="B2460" s="42" t="str">
        <f t="shared" si="1"/>
        <v/>
      </c>
      <c r="C2460" s="52"/>
      <c r="D2460" s="53"/>
      <c r="E2460" s="53"/>
      <c r="F2460" s="52"/>
      <c r="G2460" s="53"/>
      <c r="H2460" s="54"/>
      <c r="I2460" s="53"/>
      <c r="J2460" s="53"/>
      <c r="K2460" s="53"/>
      <c r="L2460" s="53"/>
      <c r="M2460" s="53"/>
      <c r="N2460" s="53"/>
      <c r="O2460" s="52"/>
      <c r="P2460" s="52"/>
      <c r="Q2460" s="52"/>
      <c r="R2460" s="46" t="str">
        <f>IFERROR(__xludf.DUMMYFUNCTION("if(isblank($A2460),"""",REGEXREPLACE($A2460,   "",?(\d),?"",  ""$1""&amp;""-""&amp;$H2460))"),"")</f>
        <v/>
      </c>
      <c r="S2460" s="47" t="b">
        <f t="shared" si="2"/>
        <v>0</v>
      </c>
      <c r="T2460" s="47" t="str">
        <f>IFERROR(__xludf.DUMMYFUNCTION("iferror(split(A2460,"","",TRUE,TRUE),"""")"),"")</f>
        <v/>
      </c>
      <c r="U2460" s="47"/>
      <c r="V2460" s="47"/>
      <c r="W2460" s="47"/>
      <c r="X2460" s="46" t="str">
        <f>IFERROR(__xludf.DUMMYFUNCTION("if(T2460="""","""",if($S2460,""Not aligned w/ a specific learning goal."",T2460&amp;"": ""&amp;vlookup(to_text(T2460),'1.Learning-Goals'!$A$3:$B$100,2,FALSE)))"),"")</f>
        <v/>
      </c>
      <c r="Y2460" s="46" t="str">
        <f>IFERROR(__xludf.DUMMYFUNCTION("if(U2460="""","""",if($S2460,""Not aligned w/ a specific learning goal."",U2460&amp;"": ""&amp;vlookup(to_text(U2460),'1.Learning-Goals'!$A$3:$B$100,2,FALSE)))"),"")</f>
        <v/>
      </c>
      <c r="Z2460" s="46" t="str">
        <f>IFERROR(__xludf.DUMMYFUNCTION("if(V2460="""","""",if($S2460,""Not aligned w/ a specific learning goal."",V2460&amp;"": ""&amp;vlookup(to_text(V2460),'1.Learning-Goals'!$A$3:$B$100,2,FALSE)))"),"")</f>
        <v/>
      </c>
      <c r="AA2460" s="46" t="str">
        <f>IFERROR(__xludf.DUMMYFUNCTION("if(W2460="""","""",if($S2460,""Not aligned w/ a specific learning goal."",W2460&amp;"": ""&amp;vlookup(to_text(W2460),'1.Learning-Goals'!$A$3:$B$100,2,FALSE)))"),"")</f>
        <v/>
      </c>
      <c r="AB2460" s="48"/>
      <c r="AC2460" s="48"/>
      <c r="AD2460" s="48"/>
      <c r="AE2460" s="48"/>
      <c r="AF2460" s="48"/>
      <c r="AG2460" s="48"/>
      <c r="AH2460" s="48"/>
      <c r="AI2460" s="48"/>
    </row>
    <row r="2461" ht="15.75" customHeight="1">
      <c r="A2461" s="41"/>
      <c r="B2461" s="42" t="str">
        <f t="shared" si="1"/>
        <v/>
      </c>
      <c r="C2461" s="52"/>
      <c r="D2461" s="53"/>
      <c r="E2461" s="53"/>
      <c r="F2461" s="52"/>
      <c r="G2461" s="53"/>
      <c r="H2461" s="54"/>
      <c r="I2461" s="53"/>
      <c r="J2461" s="53"/>
      <c r="K2461" s="53"/>
      <c r="L2461" s="53"/>
      <c r="M2461" s="53"/>
      <c r="N2461" s="53"/>
      <c r="O2461" s="52"/>
      <c r="P2461" s="52"/>
      <c r="Q2461" s="52"/>
      <c r="R2461" s="46" t="str">
        <f>IFERROR(__xludf.DUMMYFUNCTION("if(isblank($A2461),"""",REGEXREPLACE($A2461,   "",?(\d),?"",  ""$1""&amp;""-""&amp;$H2461))"),"")</f>
        <v/>
      </c>
      <c r="S2461" s="47" t="b">
        <f t="shared" si="2"/>
        <v>0</v>
      </c>
      <c r="T2461" s="47" t="str">
        <f>IFERROR(__xludf.DUMMYFUNCTION("iferror(split(A2461,"","",TRUE,TRUE),"""")"),"")</f>
        <v/>
      </c>
      <c r="U2461" s="47"/>
      <c r="V2461" s="47"/>
      <c r="W2461" s="47"/>
      <c r="X2461" s="46" t="str">
        <f>IFERROR(__xludf.DUMMYFUNCTION("if(T2461="""","""",if($S2461,""Not aligned w/ a specific learning goal."",T2461&amp;"": ""&amp;vlookup(to_text(T2461),'1.Learning-Goals'!$A$3:$B$100,2,FALSE)))"),"")</f>
        <v/>
      </c>
      <c r="Y2461" s="46" t="str">
        <f>IFERROR(__xludf.DUMMYFUNCTION("if(U2461="""","""",if($S2461,""Not aligned w/ a specific learning goal."",U2461&amp;"": ""&amp;vlookup(to_text(U2461),'1.Learning-Goals'!$A$3:$B$100,2,FALSE)))"),"")</f>
        <v/>
      </c>
      <c r="Z2461" s="46" t="str">
        <f>IFERROR(__xludf.DUMMYFUNCTION("if(V2461="""","""",if($S2461,""Not aligned w/ a specific learning goal."",V2461&amp;"": ""&amp;vlookup(to_text(V2461),'1.Learning-Goals'!$A$3:$B$100,2,FALSE)))"),"")</f>
        <v/>
      </c>
      <c r="AA2461" s="46" t="str">
        <f>IFERROR(__xludf.DUMMYFUNCTION("if(W2461="""","""",if($S2461,""Not aligned w/ a specific learning goal."",W2461&amp;"": ""&amp;vlookup(to_text(W2461),'1.Learning-Goals'!$A$3:$B$100,2,FALSE)))"),"")</f>
        <v/>
      </c>
      <c r="AB2461" s="48"/>
      <c r="AC2461" s="48"/>
      <c r="AD2461" s="48"/>
      <c r="AE2461" s="48"/>
      <c r="AF2461" s="48"/>
      <c r="AG2461" s="48"/>
      <c r="AH2461" s="48"/>
      <c r="AI2461" s="48"/>
    </row>
    <row r="2462" ht="15.75" customHeight="1">
      <c r="A2462" s="41"/>
      <c r="B2462" s="42" t="str">
        <f t="shared" si="1"/>
        <v/>
      </c>
      <c r="C2462" s="52"/>
      <c r="D2462" s="53"/>
      <c r="E2462" s="53"/>
      <c r="F2462" s="52"/>
      <c r="G2462" s="53"/>
      <c r="H2462" s="54"/>
      <c r="I2462" s="53"/>
      <c r="J2462" s="53"/>
      <c r="K2462" s="53"/>
      <c r="L2462" s="53"/>
      <c r="M2462" s="53"/>
      <c r="N2462" s="53"/>
      <c r="O2462" s="52"/>
      <c r="P2462" s="52"/>
      <c r="Q2462" s="52"/>
      <c r="R2462" s="46" t="str">
        <f>IFERROR(__xludf.DUMMYFUNCTION("if(isblank($A2462),"""",REGEXREPLACE($A2462,   "",?(\d),?"",  ""$1""&amp;""-""&amp;$H2462))"),"")</f>
        <v/>
      </c>
      <c r="S2462" s="47" t="b">
        <f t="shared" si="2"/>
        <v>0</v>
      </c>
      <c r="T2462" s="47" t="str">
        <f>IFERROR(__xludf.DUMMYFUNCTION("iferror(split(A2462,"","",TRUE,TRUE),"""")"),"")</f>
        <v/>
      </c>
      <c r="U2462" s="47"/>
      <c r="V2462" s="47"/>
      <c r="W2462" s="47"/>
      <c r="X2462" s="46" t="str">
        <f>IFERROR(__xludf.DUMMYFUNCTION("if(T2462="""","""",if($S2462,""Not aligned w/ a specific learning goal."",T2462&amp;"": ""&amp;vlookup(to_text(T2462),'1.Learning-Goals'!$A$3:$B$100,2,FALSE)))"),"")</f>
        <v/>
      </c>
      <c r="Y2462" s="46" t="str">
        <f>IFERROR(__xludf.DUMMYFUNCTION("if(U2462="""","""",if($S2462,""Not aligned w/ a specific learning goal."",U2462&amp;"": ""&amp;vlookup(to_text(U2462),'1.Learning-Goals'!$A$3:$B$100,2,FALSE)))"),"")</f>
        <v/>
      </c>
      <c r="Z2462" s="46" t="str">
        <f>IFERROR(__xludf.DUMMYFUNCTION("if(V2462="""","""",if($S2462,""Not aligned w/ a specific learning goal."",V2462&amp;"": ""&amp;vlookup(to_text(V2462),'1.Learning-Goals'!$A$3:$B$100,2,FALSE)))"),"")</f>
        <v/>
      </c>
      <c r="AA2462" s="46" t="str">
        <f>IFERROR(__xludf.DUMMYFUNCTION("if(W2462="""","""",if($S2462,""Not aligned w/ a specific learning goal."",W2462&amp;"": ""&amp;vlookup(to_text(W2462),'1.Learning-Goals'!$A$3:$B$100,2,FALSE)))"),"")</f>
        <v/>
      </c>
      <c r="AB2462" s="48"/>
      <c r="AC2462" s="48"/>
      <c r="AD2462" s="48"/>
      <c r="AE2462" s="48"/>
      <c r="AF2462" s="48"/>
      <c r="AG2462" s="48"/>
      <c r="AH2462" s="48"/>
      <c r="AI2462" s="48"/>
    </row>
    <row r="2463" ht="15.75" customHeight="1">
      <c r="A2463" s="41"/>
      <c r="B2463" s="42" t="str">
        <f t="shared" si="1"/>
        <v/>
      </c>
      <c r="C2463" s="52"/>
      <c r="D2463" s="53"/>
      <c r="E2463" s="53"/>
      <c r="F2463" s="52"/>
      <c r="G2463" s="53"/>
      <c r="H2463" s="54"/>
      <c r="I2463" s="53"/>
      <c r="J2463" s="53"/>
      <c r="K2463" s="53"/>
      <c r="L2463" s="53"/>
      <c r="M2463" s="53"/>
      <c r="N2463" s="53"/>
      <c r="O2463" s="52"/>
      <c r="P2463" s="52"/>
      <c r="Q2463" s="52"/>
      <c r="R2463" s="46" t="str">
        <f>IFERROR(__xludf.DUMMYFUNCTION("if(isblank($A2463),"""",REGEXREPLACE($A2463,   "",?(\d),?"",  ""$1""&amp;""-""&amp;$H2463))"),"")</f>
        <v/>
      </c>
      <c r="S2463" s="47" t="b">
        <f t="shared" si="2"/>
        <v>0</v>
      </c>
      <c r="T2463" s="47" t="str">
        <f>IFERROR(__xludf.DUMMYFUNCTION("iferror(split(A2463,"","",TRUE,TRUE),"""")"),"")</f>
        <v/>
      </c>
      <c r="U2463" s="47"/>
      <c r="V2463" s="47"/>
      <c r="W2463" s="47"/>
      <c r="X2463" s="46" t="str">
        <f>IFERROR(__xludf.DUMMYFUNCTION("if(T2463="""","""",if($S2463,""Not aligned w/ a specific learning goal."",T2463&amp;"": ""&amp;vlookup(to_text(T2463),'1.Learning-Goals'!$A$3:$B$100,2,FALSE)))"),"")</f>
        <v/>
      </c>
      <c r="Y2463" s="46" t="str">
        <f>IFERROR(__xludf.DUMMYFUNCTION("if(U2463="""","""",if($S2463,""Not aligned w/ a specific learning goal."",U2463&amp;"": ""&amp;vlookup(to_text(U2463),'1.Learning-Goals'!$A$3:$B$100,2,FALSE)))"),"")</f>
        <v/>
      </c>
      <c r="Z2463" s="46" t="str">
        <f>IFERROR(__xludf.DUMMYFUNCTION("if(V2463="""","""",if($S2463,""Not aligned w/ a specific learning goal."",V2463&amp;"": ""&amp;vlookup(to_text(V2463),'1.Learning-Goals'!$A$3:$B$100,2,FALSE)))"),"")</f>
        <v/>
      </c>
      <c r="AA2463" s="46" t="str">
        <f>IFERROR(__xludf.DUMMYFUNCTION("if(W2463="""","""",if($S2463,""Not aligned w/ a specific learning goal."",W2463&amp;"": ""&amp;vlookup(to_text(W2463),'1.Learning-Goals'!$A$3:$B$100,2,FALSE)))"),"")</f>
        <v/>
      </c>
      <c r="AB2463" s="48"/>
      <c r="AC2463" s="48"/>
      <c r="AD2463" s="48"/>
      <c r="AE2463" s="48"/>
      <c r="AF2463" s="48"/>
      <c r="AG2463" s="48"/>
      <c r="AH2463" s="48"/>
      <c r="AI2463" s="48"/>
    </row>
    <row r="2464" ht="15.75" customHeight="1">
      <c r="A2464" s="41"/>
      <c r="B2464" s="42" t="str">
        <f t="shared" si="1"/>
        <v/>
      </c>
      <c r="C2464" s="52"/>
      <c r="D2464" s="53"/>
      <c r="E2464" s="53"/>
      <c r="F2464" s="52"/>
      <c r="G2464" s="53"/>
      <c r="H2464" s="54"/>
      <c r="I2464" s="53"/>
      <c r="J2464" s="53"/>
      <c r="K2464" s="53"/>
      <c r="L2464" s="53"/>
      <c r="M2464" s="53"/>
      <c r="N2464" s="53"/>
      <c r="O2464" s="52"/>
      <c r="P2464" s="52"/>
      <c r="Q2464" s="52"/>
      <c r="R2464" s="46" t="str">
        <f>IFERROR(__xludf.DUMMYFUNCTION("if(isblank($A2464),"""",REGEXREPLACE($A2464,   "",?(\d),?"",  ""$1""&amp;""-""&amp;$H2464))"),"")</f>
        <v/>
      </c>
      <c r="S2464" s="47" t="b">
        <f t="shared" si="2"/>
        <v>0</v>
      </c>
      <c r="T2464" s="47" t="str">
        <f>IFERROR(__xludf.DUMMYFUNCTION("iferror(split(A2464,"","",TRUE,TRUE),"""")"),"")</f>
        <v/>
      </c>
      <c r="U2464" s="47"/>
      <c r="V2464" s="47"/>
      <c r="W2464" s="47"/>
      <c r="X2464" s="46" t="str">
        <f>IFERROR(__xludf.DUMMYFUNCTION("if(T2464="""","""",if($S2464,""Not aligned w/ a specific learning goal."",T2464&amp;"": ""&amp;vlookup(to_text(T2464),'1.Learning-Goals'!$A$3:$B$100,2,FALSE)))"),"")</f>
        <v/>
      </c>
      <c r="Y2464" s="46" t="str">
        <f>IFERROR(__xludf.DUMMYFUNCTION("if(U2464="""","""",if($S2464,""Not aligned w/ a specific learning goal."",U2464&amp;"": ""&amp;vlookup(to_text(U2464),'1.Learning-Goals'!$A$3:$B$100,2,FALSE)))"),"")</f>
        <v/>
      </c>
      <c r="Z2464" s="46" t="str">
        <f>IFERROR(__xludf.DUMMYFUNCTION("if(V2464="""","""",if($S2464,""Not aligned w/ a specific learning goal."",V2464&amp;"": ""&amp;vlookup(to_text(V2464),'1.Learning-Goals'!$A$3:$B$100,2,FALSE)))"),"")</f>
        <v/>
      </c>
      <c r="AA2464" s="46" t="str">
        <f>IFERROR(__xludf.DUMMYFUNCTION("if(W2464="""","""",if($S2464,""Not aligned w/ a specific learning goal."",W2464&amp;"": ""&amp;vlookup(to_text(W2464),'1.Learning-Goals'!$A$3:$B$100,2,FALSE)))"),"")</f>
        <v/>
      </c>
      <c r="AB2464" s="48"/>
      <c r="AC2464" s="48"/>
      <c r="AD2464" s="48"/>
      <c r="AE2464" s="48"/>
      <c r="AF2464" s="48"/>
      <c r="AG2464" s="48"/>
      <c r="AH2464" s="48"/>
      <c r="AI2464" s="48"/>
    </row>
    <row r="2465" ht="15.75" customHeight="1">
      <c r="A2465" s="41"/>
      <c r="B2465" s="42" t="str">
        <f t="shared" si="1"/>
        <v/>
      </c>
      <c r="C2465" s="52"/>
      <c r="D2465" s="53"/>
      <c r="E2465" s="53"/>
      <c r="F2465" s="52"/>
      <c r="G2465" s="53"/>
      <c r="H2465" s="54"/>
      <c r="I2465" s="53"/>
      <c r="J2465" s="53"/>
      <c r="K2465" s="53"/>
      <c r="L2465" s="53"/>
      <c r="M2465" s="53"/>
      <c r="N2465" s="53"/>
      <c r="O2465" s="52"/>
      <c r="P2465" s="52"/>
      <c r="Q2465" s="52"/>
      <c r="R2465" s="46" t="str">
        <f>IFERROR(__xludf.DUMMYFUNCTION("if(isblank($A2465),"""",REGEXREPLACE($A2465,   "",?(\d),?"",  ""$1""&amp;""-""&amp;$H2465))"),"")</f>
        <v/>
      </c>
      <c r="S2465" s="47" t="b">
        <f t="shared" si="2"/>
        <v>0</v>
      </c>
      <c r="T2465" s="47" t="str">
        <f>IFERROR(__xludf.DUMMYFUNCTION("iferror(split(A2465,"","",TRUE,TRUE),"""")"),"")</f>
        <v/>
      </c>
      <c r="U2465" s="47"/>
      <c r="V2465" s="47"/>
      <c r="W2465" s="47"/>
      <c r="X2465" s="46" t="str">
        <f>IFERROR(__xludf.DUMMYFUNCTION("if(T2465="""","""",if($S2465,""Not aligned w/ a specific learning goal."",T2465&amp;"": ""&amp;vlookup(to_text(T2465),'1.Learning-Goals'!$A$3:$B$100,2,FALSE)))"),"")</f>
        <v/>
      </c>
      <c r="Y2465" s="46" t="str">
        <f>IFERROR(__xludf.DUMMYFUNCTION("if(U2465="""","""",if($S2465,""Not aligned w/ a specific learning goal."",U2465&amp;"": ""&amp;vlookup(to_text(U2465),'1.Learning-Goals'!$A$3:$B$100,2,FALSE)))"),"")</f>
        <v/>
      </c>
      <c r="Z2465" s="46" t="str">
        <f>IFERROR(__xludf.DUMMYFUNCTION("if(V2465="""","""",if($S2465,""Not aligned w/ a specific learning goal."",V2465&amp;"": ""&amp;vlookup(to_text(V2465),'1.Learning-Goals'!$A$3:$B$100,2,FALSE)))"),"")</f>
        <v/>
      </c>
      <c r="AA2465" s="46" t="str">
        <f>IFERROR(__xludf.DUMMYFUNCTION("if(W2465="""","""",if($S2465,""Not aligned w/ a specific learning goal."",W2465&amp;"": ""&amp;vlookup(to_text(W2465),'1.Learning-Goals'!$A$3:$B$100,2,FALSE)))"),"")</f>
        <v/>
      </c>
      <c r="AB2465" s="48"/>
      <c r="AC2465" s="48"/>
      <c r="AD2465" s="48"/>
      <c r="AE2465" s="48"/>
      <c r="AF2465" s="48"/>
      <c r="AG2465" s="48"/>
      <c r="AH2465" s="48"/>
      <c r="AI2465" s="48"/>
    </row>
    <row r="2466" ht="15.75" customHeight="1">
      <c r="A2466" s="41"/>
      <c r="B2466" s="42" t="str">
        <f t="shared" si="1"/>
        <v/>
      </c>
      <c r="C2466" s="52"/>
      <c r="D2466" s="53"/>
      <c r="E2466" s="53"/>
      <c r="F2466" s="52"/>
      <c r="G2466" s="53"/>
      <c r="H2466" s="54"/>
      <c r="I2466" s="53"/>
      <c r="J2466" s="53"/>
      <c r="K2466" s="53"/>
      <c r="L2466" s="53"/>
      <c r="M2466" s="53"/>
      <c r="N2466" s="53"/>
      <c r="O2466" s="52"/>
      <c r="P2466" s="52"/>
      <c r="Q2466" s="52"/>
      <c r="R2466" s="46" t="str">
        <f>IFERROR(__xludf.DUMMYFUNCTION("if(isblank($A2466),"""",REGEXREPLACE($A2466,   "",?(\d),?"",  ""$1""&amp;""-""&amp;$H2466))"),"")</f>
        <v/>
      </c>
      <c r="S2466" s="47" t="b">
        <f t="shared" si="2"/>
        <v>0</v>
      </c>
      <c r="T2466" s="47" t="str">
        <f>IFERROR(__xludf.DUMMYFUNCTION("iferror(split(A2466,"","",TRUE,TRUE),"""")"),"")</f>
        <v/>
      </c>
      <c r="U2466" s="47"/>
      <c r="V2466" s="47"/>
      <c r="W2466" s="47"/>
      <c r="X2466" s="46" t="str">
        <f>IFERROR(__xludf.DUMMYFUNCTION("if(T2466="""","""",if($S2466,""Not aligned w/ a specific learning goal."",T2466&amp;"": ""&amp;vlookup(to_text(T2466),'1.Learning-Goals'!$A$3:$B$100,2,FALSE)))"),"")</f>
        <v/>
      </c>
      <c r="Y2466" s="46" t="str">
        <f>IFERROR(__xludf.DUMMYFUNCTION("if(U2466="""","""",if($S2466,""Not aligned w/ a specific learning goal."",U2466&amp;"": ""&amp;vlookup(to_text(U2466),'1.Learning-Goals'!$A$3:$B$100,2,FALSE)))"),"")</f>
        <v/>
      </c>
      <c r="Z2466" s="46" t="str">
        <f>IFERROR(__xludf.DUMMYFUNCTION("if(V2466="""","""",if($S2466,""Not aligned w/ a specific learning goal."",V2466&amp;"": ""&amp;vlookup(to_text(V2466),'1.Learning-Goals'!$A$3:$B$100,2,FALSE)))"),"")</f>
        <v/>
      </c>
      <c r="AA2466" s="46" t="str">
        <f>IFERROR(__xludf.DUMMYFUNCTION("if(W2466="""","""",if($S2466,""Not aligned w/ a specific learning goal."",W2466&amp;"": ""&amp;vlookup(to_text(W2466),'1.Learning-Goals'!$A$3:$B$100,2,FALSE)))"),"")</f>
        <v/>
      </c>
      <c r="AB2466" s="48"/>
      <c r="AC2466" s="48"/>
      <c r="AD2466" s="48"/>
      <c r="AE2466" s="48"/>
      <c r="AF2466" s="48"/>
      <c r="AG2466" s="48"/>
      <c r="AH2466" s="48"/>
      <c r="AI2466" s="48"/>
    </row>
    <row r="2467" ht="15.75" customHeight="1">
      <c r="A2467" s="41"/>
      <c r="B2467" s="42" t="str">
        <f t="shared" si="1"/>
        <v/>
      </c>
      <c r="C2467" s="52"/>
      <c r="D2467" s="53"/>
      <c r="E2467" s="53"/>
      <c r="F2467" s="52"/>
      <c r="G2467" s="53"/>
      <c r="H2467" s="54"/>
      <c r="I2467" s="53"/>
      <c r="J2467" s="53"/>
      <c r="K2467" s="53"/>
      <c r="L2467" s="53"/>
      <c r="M2467" s="53"/>
      <c r="N2467" s="53"/>
      <c r="O2467" s="52"/>
      <c r="P2467" s="52"/>
      <c r="Q2467" s="52"/>
      <c r="R2467" s="46" t="str">
        <f>IFERROR(__xludf.DUMMYFUNCTION("if(isblank($A2467),"""",REGEXREPLACE($A2467,   "",?(\d),?"",  ""$1""&amp;""-""&amp;$H2467))"),"")</f>
        <v/>
      </c>
      <c r="S2467" s="47" t="b">
        <f t="shared" si="2"/>
        <v>0</v>
      </c>
      <c r="T2467" s="47" t="str">
        <f>IFERROR(__xludf.DUMMYFUNCTION("iferror(split(A2467,"","",TRUE,TRUE),"""")"),"")</f>
        <v/>
      </c>
      <c r="U2467" s="47"/>
      <c r="V2467" s="47"/>
      <c r="W2467" s="47"/>
      <c r="X2467" s="46" t="str">
        <f>IFERROR(__xludf.DUMMYFUNCTION("if(T2467="""","""",if($S2467,""Not aligned w/ a specific learning goal."",T2467&amp;"": ""&amp;vlookup(to_text(T2467),'1.Learning-Goals'!$A$3:$B$100,2,FALSE)))"),"")</f>
        <v/>
      </c>
      <c r="Y2467" s="46" t="str">
        <f>IFERROR(__xludf.DUMMYFUNCTION("if(U2467="""","""",if($S2467,""Not aligned w/ a specific learning goal."",U2467&amp;"": ""&amp;vlookup(to_text(U2467),'1.Learning-Goals'!$A$3:$B$100,2,FALSE)))"),"")</f>
        <v/>
      </c>
      <c r="Z2467" s="46" t="str">
        <f>IFERROR(__xludf.DUMMYFUNCTION("if(V2467="""","""",if($S2467,""Not aligned w/ a specific learning goal."",V2467&amp;"": ""&amp;vlookup(to_text(V2467),'1.Learning-Goals'!$A$3:$B$100,2,FALSE)))"),"")</f>
        <v/>
      </c>
      <c r="AA2467" s="46" t="str">
        <f>IFERROR(__xludf.DUMMYFUNCTION("if(W2467="""","""",if($S2467,""Not aligned w/ a specific learning goal."",W2467&amp;"": ""&amp;vlookup(to_text(W2467),'1.Learning-Goals'!$A$3:$B$100,2,FALSE)))"),"")</f>
        <v/>
      </c>
      <c r="AB2467" s="48"/>
      <c r="AC2467" s="48"/>
      <c r="AD2467" s="48"/>
      <c r="AE2467" s="48"/>
      <c r="AF2467" s="48"/>
      <c r="AG2467" s="48"/>
      <c r="AH2467" s="48"/>
      <c r="AI2467" s="48"/>
    </row>
    <row r="2468" ht="15.75" customHeight="1">
      <c r="A2468" s="41"/>
      <c r="B2468" s="42" t="str">
        <f t="shared" si="1"/>
        <v/>
      </c>
      <c r="C2468" s="52"/>
      <c r="D2468" s="53"/>
      <c r="E2468" s="53"/>
      <c r="F2468" s="52"/>
      <c r="G2468" s="53"/>
      <c r="H2468" s="54"/>
      <c r="I2468" s="53"/>
      <c r="J2468" s="53"/>
      <c r="K2468" s="53"/>
      <c r="L2468" s="53"/>
      <c r="M2468" s="53"/>
      <c r="N2468" s="53"/>
      <c r="O2468" s="52"/>
      <c r="P2468" s="52"/>
      <c r="Q2468" s="52"/>
      <c r="R2468" s="46" t="str">
        <f>IFERROR(__xludf.DUMMYFUNCTION("if(isblank($A2468),"""",REGEXREPLACE($A2468,   "",?(\d),?"",  ""$1""&amp;""-""&amp;$H2468))"),"")</f>
        <v/>
      </c>
      <c r="S2468" s="47" t="b">
        <f t="shared" si="2"/>
        <v>0</v>
      </c>
      <c r="T2468" s="47" t="str">
        <f>IFERROR(__xludf.DUMMYFUNCTION("iferror(split(A2468,"","",TRUE,TRUE),"""")"),"")</f>
        <v/>
      </c>
      <c r="U2468" s="47"/>
      <c r="V2468" s="47"/>
      <c r="W2468" s="47"/>
      <c r="X2468" s="46" t="str">
        <f>IFERROR(__xludf.DUMMYFUNCTION("if(T2468="""","""",if($S2468,""Not aligned w/ a specific learning goal."",T2468&amp;"": ""&amp;vlookup(to_text(T2468),'1.Learning-Goals'!$A$3:$B$100,2,FALSE)))"),"")</f>
        <v/>
      </c>
      <c r="Y2468" s="46" t="str">
        <f>IFERROR(__xludf.DUMMYFUNCTION("if(U2468="""","""",if($S2468,""Not aligned w/ a specific learning goal."",U2468&amp;"": ""&amp;vlookup(to_text(U2468),'1.Learning-Goals'!$A$3:$B$100,2,FALSE)))"),"")</f>
        <v/>
      </c>
      <c r="Z2468" s="46" t="str">
        <f>IFERROR(__xludf.DUMMYFUNCTION("if(V2468="""","""",if($S2468,""Not aligned w/ a specific learning goal."",V2468&amp;"": ""&amp;vlookup(to_text(V2468),'1.Learning-Goals'!$A$3:$B$100,2,FALSE)))"),"")</f>
        <v/>
      </c>
      <c r="AA2468" s="46" t="str">
        <f>IFERROR(__xludf.DUMMYFUNCTION("if(W2468="""","""",if($S2468,""Not aligned w/ a specific learning goal."",W2468&amp;"": ""&amp;vlookup(to_text(W2468),'1.Learning-Goals'!$A$3:$B$100,2,FALSE)))"),"")</f>
        <v/>
      </c>
      <c r="AB2468" s="48"/>
      <c r="AC2468" s="48"/>
      <c r="AD2468" s="48"/>
      <c r="AE2468" s="48"/>
      <c r="AF2468" s="48"/>
      <c r="AG2468" s="48"/>
      <c r="AH2468" s="48"/>
      <c r="AI2468" s="48"/>
    </row>
    <row r="2469" ht="15.75" customHeight="1">
      <c r="A2469" s="41"/>
      <c r="B2469" s="42" t="str">
        <f t="shared" si="1"/>
        <v/>
      </c>
      <c r="C2469" s="52"/>
      <c r="D2469" s="53"/>
      <c r="E2469" s="53"/>
      <c r="F2469" s="52"/>
      <c r="G2469" s="53"/>
      <c r="H2469" s="54"/>
      <c r="I2469" s="53"/>
      <c r="J2469" s="53"/>
      <c r="K2469" s="53"/>
      <c r="L2469" s="53"/>
      <c r="M2469" s="53"/>
      <c r="N2469" s="53"/>
      <c r="O2469" s="52"/>
      <c r="P2469" s="52"/>
      <c r="Q2469" s="52"/>
      <c r="R2469" s="46" t="str">
        <f>IFERROR(__xludf.DUMMYFUNCTION("if(isblank($A2469),"""",REGEXREPLACE($A2469,   "",?(\d),?"",  ""$1""&amp;""-""&amp;$H2469))"),"")</f>
        <v/>
      </c>
      <c r="S2469" s="47" t="b">
        <f t="shared" si="2"/>
        <v>0</v>
      </c>
      <c r="T2469" s="47" t="str">
        <f>IFERROR(__xludf.DUMMYFUNCTION("iferror(split(A2469,"","",TRUE,TRUE),"""")"),"")</f>
        <v/>
      </c>
      <c r="U2469" s="47"/>
      <c r="V2469" s="47"/>
      <c r="W2469" s="47"/>
      <c r="X2469" s="46" t="str">
        <f>IFERROR(__xludf.DUMMYFUNCTION("if(T2469="""","""",if($S2469,""Not aligned w/ a specific learning goal."",T2469&amp;"": ""&amp;vlookup(to_text(T2469),'1.Learning-Goals'!$A$3:$B$100,2,FALSE)))"),"")</f>
        <v/>
      </c>
      <c r="Y2469" s="46" t="str">
        <f>IFERROR(__xludf.DUMMYFUNCTION("if(U2469="""","""",if($S2469,""Not aligned w/ a specific learning goal."",U2469&amp;"": ""&amp;vlookup(to_text(U2469),'1.Learning-Goals'!$A$3:$B$100,2,FALSE)))"),"")</f>
        <v/>
      </c>
      <c r="Z2469" s="46" t="str">
        <f>IFERROR(__xludf.DUMMYFUNCTION("if(V2469="""","""",if($S2469,""Not aligned w/ a specific learning goal."",V2469&amp;"": ""&amp;vlookup(to_text(V2469),'1.Learning-Goals'!$A$3:$B$100,2,FALSE)))"),"")</f>
        <v/>
      </c>
      <c r="AA2469" s="46" t="str">
        <f>IFERROR(__xludf.DUMMYFUNCTION("if(W2469="""","""",if($S2469,""Not aligned w/ a specific learning goal."",W2469&amp;"": ""&amp;vlookup(to_text(W2469),'1.Learning-Goals'!$A$3:$B$100,2,FALSE)))"),"")</f>
        <v/>
      </c>
      <c r="AB2469" s="48"/>
      <c r="AC2469" s="48"/>
      <c r="AD2469" s="48"/>
      <c r="AE2469" s="48"/>
      <c r="AF2469" s="48"/>
      <c r="AG2469" s="48"/>
      <c r="AH2469" s="48"/>
      <c r="AI2469" s="48"/>
    </row>
    <row r="2470" ht="15.75" customHeight="1">
      <c r="A2470" s="41"/>
      <c r="B2470" s="42" t="str">
        <f t="shared" si="1"/>
        <v/>
      </c>
      <c r="C2470" s="52"/>
      <c r="D2470" s="53"/>
      <c r="E2470" s="53"/>
      <c r="F2470" s="52"/>
      <c r="G2470" s="53"/>
      <c r="H2470" s="55"/>
      <c r="I2470" s="53"/>
      <c r="J2470" s="53"/>
      <c r="K2470" s="53"/>
      <c r="L2470" s="53"/>
      <c r="M2470" s="53"/>
      <c r="N2470" s="53"/>
      <c r="O2470" s="52"/>
      <c r="P2470" s="52"/>
      <c r="Q2470" s="52"/>
      <c r="R2470" s="46" t="str">
        <f>IFERROR(__xludf.DUMMYFUNCTION("if(isblank($A2470),"""",REGEXREPLACE($A2470,   "",?(\d),?"",  ""$1""&amp;""-""&amp;$H2470))"),"")</f>
        <v/>
      </c>
      <c r="S2470" s="47" t="b">
        <f t="shared" si="2"/>
        <v>0</v>
      </c>
      <c r="T2470" s="47" t="str">
        <f>IFERROR(__xludf.DUMMYFUNCTION("iferror(split(A2470,"","",TRUE,TRUE),"""")"),"")</f>
        <v/>
      </c>
      <c r="U2470" s="47"/>
      <c r="V2470" s="47"/>
      <c r="W2470" s="47"/>
      <c r="X2470" s="46" t="str">
        <f>IFERROR(__xludf.DUMMYFUNCTION("if(T2470="""","""",if($S2470,""Not aligned w/ a specific learning goal."",T2470&amp;"": ""&amp;vlookup(to_text(T2470),'1.Learning-Goals'!$A$3:$B$100,2,FALSE)))"),"")</f>
        <v/>
      </c>
      <c r="Y2470" s="46" t="str">
        <f>IFERROR(__xludf.DUMMYFUNCTION("if(U2470="""","""",if($S2470,""Not aligned w/ a specific learning goal."",U2470&amp;"": ""&amp;vlookup(to_text(U2470),'1.Learning-Goals'!$A$3:$B$100,2,FALSE)))"),"")</f>
        <v/>
      </c>
      <c r="Z2470" s="46" t="str">
        <f>IFERROR(__xludf.DUMMYFUNCTION("if(V2470="""","""",if($S2470,""Not aligned w/ a specific learning goal."",V2470&amp;"": ""&amp;vlookup(to_text(V2470),'1.Learning-Goals'!$A$3:$B$100,2,FALSE)))"),"")</f>
        <v/>
      </c>
      <c r="AA2470" s="46" t="str">
        <f>IFERROR(__xludf.DUMMYFUNCTION("if(W2470="""","""",if($S2470,""Not aligned w/ a specific learning goal."",W2470&amp;"": ""&amp;vlookup(to_text(W2470),'1.Learning-Goals'!$A$3:$B$100,2,FALSE)))"),"")</f>
        <v/>
      </c>
      <c r="AB2470" s="48"/>
      <c r="AC2470" s="48"/>
      <c r="AD2470" s="48"/>
      <c r="AE2470" s="48"/>
      <c r="AF2470" s="48"/>
      <c r="AG2470" s="48"/>
      <c r="AH2470" s="48"/>
      <c r="AI2470" s="48"/>
    </row>
    <row r="2471" ht="15.75" customHeight="1">
      <c r="A2471" s="41"/>
      <c r="B2471" s="42" t="str">
        <f t="shared" si="1"/>
        <v/>
      </c>
      <c r="C2471" s="52"/>
      <c r="D2471" s="53"/>
      <c r="E2471" s="53"/>
      <c r="F2471" s="52"/>
      <c r="G2471" s="53"/>
      <c r="H2471" s="54"/>
      <c r="I2471" s="53"/>
      <c r="J2471" s="53"/>
      <c r="K2471" s="53"/>
      <c r="L2471" s="53"/>
      <c r="M2471" s="53"/>
      <c r="N2471" s="53"/>
      <c r="O2471" s="52"/>
      <c r="P2471" s="52"/>
      <c r="Q2471" s="52"/>
      <c r="R2471" s="46" t="str">
        <f>IFERROR(__xludf.DUMMYFUNCTION("if(isblank($A2471),"""",REGEXREPLACE($A2471,   "",?(\d),?"",  ""$1""&amp;""-""&amp;$H2471))"),"")</f>
        <v/>
      </c>
      <c r="S2471" s="47" t="b">
        <f t="shared" si="2"/>
        <v>0</v>
      </c>
      <c r="T2471" s="47" t="str">
        <f>IFERROR(__xludf.DUMMYFUNCTION("iferror(split(A2471,"","",TRUE,TRUE),"""")"),"")</f>
        <v/>
      </c>
      <c r="U2471" s="47"/>
      <c r="V2471" s="47"/>
      <c r="W2471" s="47"/>
      <c r="X2471" s="46" t="str">
        <f>IFERROR(__xludf.DUMMYFUNCTION("if(T2471="""","""",if($S2471,""Not aligned w/ a specific learning goal."",T2471&amp;"": ""&amp;vlookup(to_text(T2471),'1.Learning-Goals'!$A$3:$B$100,2,FALSE)))"),"")</f>
        <v/>
      </c>
      <c r="Y2471" s="46" t="str">
        <f>IFERROR(__xludf.DUMMYFUNCTION("if(U2471="""","""",if($S2471,""Not aligned w/ a specific learning goal."",U2471&amp;"": ""&amp;vlookup(to_text(U2471),'1.Learning-Goals'!$A$3:$B$100,2,FALSE)))"),"")</f>
        <v/>
      </c>
      <c r="Z2471" s="46" t="str">
        <f>IFERROR(__xludf.DUMMYFUNCTION("if(V2471="""","""",if($S2471,""Not aligned w/ a specific learning goal."",V2471&amp;"": ""&amp;vlookup(to_text(V2471),'1.Learning-Goals'!$A$3:$B$100,2,FALSE)))"),"")</f>
        <v/>
      </c>
      <c r="AA2471" s="46" t="str">
        <f>IFERROR(__xludf.DUMMYFUNCTION("if(W2471="""","""",if($S2471,""Not aligned w/ a specific learning goal."",W2471&amp;"": ""&amp;vlookup(to_text(W2471),'1.Learning-Goals'!$A$3:$B$100,2,FALSE)))"),"")</f>
        <v/>
      </c>
      <c r="AB2471" s="48"/>
      <c r="AC2471" s="48"/>
      <c r="AD2471" s="48"/>
      <c r="AE2471" s="48"/>
      <c r="AF2471" s="48"/>
      <c r="AG2471" s="48"/>
      <c r="AH2471" s="48"/>
      <c r="AI2471" s="48"/>
    </row>
    <row r="2472" ht="15.75" customHeight="1">
      <c r="A2472" s="41"/>
      <c r="B2472" s="42" t="str">
        <f t="shared" si="1"/>
        <v/>
      </c>
      <c r="C2472" s="52"/>
      <c r="D2472" s="53"/>
      <c r="E2472" s="53"/>
      <c r="F2472" s="52"/>
      <c r="G2472" s="53"/>
      <c r="H2472" s="54"/>
      <c r="I2472" s="53"/>
      <c r="J2472" s="53"/>
      <c r="K2472" s="53"/>
      <c r="L2472" s="53"/>
      <c r="M2472" s="53"/>
      <c r="N2472" s="53"/>
      <c r="O2472" s="52"/>
      <c r="P2472" s="52"/>
      <c r="Q2472" s="52"/>
      <c r="R2472" s="46" t="str">
        <f>IFERROR(__xludf.DUMMYFUNCTION("if(isblank($A2472),"""",REGEXREPLACE($A2472,   "",?(\d),?"",  ""$1""&amp;""-""&amp;$H2472))"),"")</f>
        <v/>
      </c>
      <c r="S2472" s="47" t="b">
        <f t="shared" si="2"/>
        <v>0</v>
      </c>
      <c r="T2472" s="47" t="str">
        <f>IFERROR(__xludf.DUMMYFUNCTION("iferror(split(A2472,"","",TRUE,TRUE),"""")"),"")</f>
        <v/>
      </c>
      <c r="U2472" s="47"/>
      <c r="V2472" s="47"/>
      <c r="W2472" s="47"/>
      <c r="X2472" s="46" t="str">
        <f>IFERROR(__xludf.DUMMYFUNCTION("if(T2472="""","""",if($S2472,""Not aligned w/ a specific learning goal."",T2472&amp;"": ""&amp;vlookup(to_text(T2472),'1.Learning-Goals'!$A$3:$B$100,2,FALSE)))"),"")</f>
        <v/>
      </c>
      <c r="Y2472" s="46" t="str">
        <f>IFERROR(__xludf.DUMMYFUNCTION("if(U2472="""","""",if($S2472,""Not aligned w/ a specific learning goal."",U2472&amp;"": ""&amp;vlookup(to_text(U2472),'1.Learning-Goals'!$A$3:$B$100,2,FALSE)))"),"")</f>
        <v/>
      </c>
      <c r="Z2472" s="46" t="str">
        <f>IFERROR(__xludf.DUMMYFUNCTION("if(V2472="""","""",if($S2472,""Not aligned w/ a specific learning goal."",V2472&amp;"": ""&amp;vlookup(to_text(V2472),'1.Learning-Goals'!$A$3:$B$100,2,FALSE)))"),"")</f>
        <v/>
      </c>
      <c r="AA2472" s="46" t="str">
        <f>IFERROR(__xludf.DUMMYFUNCTION("if(W2472="""","""",if($S2472,""Not aligned w/ a specific learning goal."",W2472&amp;"": ""&amp;vlookup(to_text(W2472),'1.Learning-Goals'!$A$3:$B$100,2,FALSE)))"),"")</f>
        <v/>
      </c>
      <c r="AB2472" s="48"/>
      <c r="AC2472" s="48"/>
      <c r="AD2472" s="48"/>
      <c r="AE2472" s="48"/>
      <c r="AF2472" s="48"/>
      <c r="AG2472" s="48"/>
      <c r="AH2472" s="48"/>
      <c r="AI2472" s="48"/>
    </row>
    <row r="2473" ht="15.75" customHeight="1">
      <c r="A2473" s="41"/>
      <c r="B2473" s="42" t="str">
        <f t="shared" si="1"/>
        <v/>
      </c>
      <c r="C2473" s="52"/>
      <c r="D2473" s="53"/>
      <c r="E2473" s="53"/>
      <c r="F2473" s="52"/>
      <c r="G2473" s="53"/>
      <c r="H2473" s="54"/>
      <c r="I2473" s="53"/>
      <c r="J2473" s="53"/>
      <c r="K2473" s="53"/>
      <c r="L2473" s="53"/>
      <c r="M2473" s="53"/>
      <c r="N2473" s="53"/>
      <c r="O2473" s="52"/>
      <c r="P2473" s="52"/>
      <c r="Q2473" s="52"/>
      <c r="R2473" s="46" t="str">
        <f>IFERROR(__xludf.DUMMYFUNCTION("if(isblank($A2473),"""",REGEXREPLACE($A2473,   "",?(\d),?"",  ""$1""&amp;""-""&amp;$H2473))"),"")</f>
        <v/>
      </c>
      <c r="S2473" s="47" t="b">
        <f t="shared" si="2"/>
        <v>0</v>
      </c>
      <c r="T2473" s="47" t="str">
        <f>IFERROR(__xludf.DUMMYFUNCTION("iferror(split(A2473,"","",TRUE,TRUE),"""")"),"")</f>
        <v/>
      </c>
      <c r="U2473" s="47"/>
      <c r="V2473" s="47"/>
      <c r="W2473" s="47"/>
      <c r="X2473" s="46" t="str">
        <f>IFERROR(__xludf.DUMMYFUNCTION("if(T2473="""","""",if($S2473,""Not aligned w/ a specific learning goal."",T2473&amp;"": ""&amp;vlookup(to_text(T2473),'1.Learning-Goals'!$A$3:$B$100,2,FALSE)))"),"")</f>
        <v/>
      </c>
      <c r="Y2473" s="46" t="str">
        <f>IFERROR(__xludf.DUMMYFUNCTION("if(U2473="""","""",if($S2473,""Not aligned w/ a specific learning goal."",U2473&amp;"": ""&amp;vlookup(to_text(U2473),'1.Learning-Goals'!$A$3:$B$100,2,FALSE)))"),"")</f>
        <v/>
      </c>
      <c r="Z2473" s="46" t="str">
        <f>IFERROR(__xludf.DUMMYFUNCTION("if(V2473="""","""",if($S2473,""Not aligned w/ a specific learning goal."",V2473&amp;"": ""&amp;vlookup(to_text(V2473),'1.Learning-Goals'!$A$3:$B$100,2,FALSE)))"),"")</f>
        <v/>
      </c>
      <c r="AA2473" s="46" t="str">
        <f>IFERROR(__xludf.DUMMYFUNCTION("if(W2473="""","""",if($S2473,""Not aligned w/ a specific learning goal."",W2473&amp;"": ""&amp;vlookup(to_text(W2473),'1.Learning-Goals'!$A$3:$B$100,2,FALSE)))"),"")</f>
        <v/>
      </c>
      <c r="AB2473" s="48"/>
      <c r="AC2473" s="48"/>
      <c r="AD2473" s="48"/>
      <c r="AE2473" s="48"/>
      <c r="AF2473" s="48"/>
      <c r="AG2473" s="48"/>
      <c r="AH2473" s="48"/>
      <c r="AI2473" s="48"/>
    </row>
    <row r="2474" ht="15.75" customHeight="1">
      <c r="A2474" s="41"/>
      <c r="B2474" s="42" t="str">
        <f t="shared" si="1"/>
        <v/>
      </c>
      <c r="C2474" s="52"/>
      <c r="D2474" s="53"/>
      <c r="E2474" s="53"/>
      <c r="F2474" s="52"/>
      <c r="G2474" s="53"/>
      <c r="H2474" s="54"/>
      <c r="I2474" s="53"/>
      <c r="J2474" s="53"/>
      <c r="K2474" s="53"/>
      <c r="L2474" s="53"/>
      <c r="M2474" s="53"/>
      <c r="N2474" s="53"/>
      <c r="O2474" s="52"/>
      <c r="P2474" s="52"/>
      <c r="Q2474" s="52"/>
      <c r="R2474" s="46" t="str">
        <f>IFERROR(__xludf.DUMMYFUNCTION("if(isblank($A2474),"""",REGEXREPLACE($A2474,   "",?(\d),?"",  ""$1""&amp;""-""&amp;$H2474))"),"")</f>
        <v/>
      </c>
      <c r="S2474" s="47" t="b">
        <f t="shared" si="2"/>
        <v>0</v>
      </c>
      <c r="T2474" s="47" t="str">
        <f>IFERROR(__xludf.DUMMYFUNCTION("iferror(split(A2474,"","",TRUE,TRUE),"""")"),"")</f>
        <v/>
      </c>
      <c r="U2474" s="47"/>
      <c r="V2474" s="47"/>
      <c r="W2474" s="47"/>
      <c r="X2474" s="46" t="str">
        <f>IFERROR(__xludf.DUMMYFUNCTION("if(T2474="""","""",if($S2474,""Not aligned w/ a specific learning goal."",T2474&amp;"": ""&amp;vlookup(to_text(T2474),'1.Learning-Goals'!$A$3:$B$100,2,FALSE)))"),"")</f>
        <v/>
      </c>
      <c r="Y2474" s="46" t="str">
        <f>IFERROR(__xludf.DUMMYFUNCTION("if(U2474="""","""",if($S2474,""Not aligned w/ a specific learning goal."",U2474&amp;"": ""&amp;vlookup(to_text(U2474),'1.Learning-Goals'!$A$3:$B$100,2,FALSE)))"),"")</f>
        <v/>
      </c>
      <c r="Z2474" s="46" t="str">
        <f>IFERROR(__xludf.DUMMYFUNCTION("if(V2474="""","""",if($S2474,""Not aligned w/ a specific learning goal."",V2474&amp;"": ""&amp;vlookup(to_text(V2474),'1.Learning-Goals'!$A$3:$B$100,2,FALSE)))"),"")</f>
        <v/>
      </c>
      <c r="AA2474" s="46" t="str">
        <f>IFERROR(__xludf.DUMMYFUNCTION("if(W2474="""","""",if($S2474,""Not aligned w/ a specific learning goal."",W2474&amp;"": ""&amp;vlookup(to_text(W2474),'1.Learning-Goals'!$A$3:$B$100,2,FALSE)))"),"")</f>
        <v/>
      </c>
      <c r="AB2474" s="48"/>
      <c r="AC2474" s="48"/>
      <c r="AD2474" s="48"/>
      <c r="AE2474" s="48"/>
      <c r="AF2474" s="48"/>
      <c r="AG2474" s="48"/>
      <c r="AH2474" s="48"/>
      <c r="AI2474" s="48"/>
    </row>
    <row r="2475" ht="15.75" customHeight="1">
      <c r="A2475" s="41"/>
      <c r="B2475" s="42" t="str">
        <f t="shared" si="1"/>
        <v/>
      </c>
      <c r="C2475" s="52"/>
      <c r="D2475" s="53"/>
      <c r="E2475" s="53"/>
      <c r="F2475" s="52"/>
      <c r="G2475" s="53"/>
      <c r="H2475" s="54"/>
      <c r="I2475" s="53"/>
      <c r="J2475" s="53"/>
      <c r="K2475" s="53"/>
      <c r="L2475" s="53"/>
      <c r="M2475" s="53"/>
      <c r="N2475" s="53"/>
      <c r="O2475" s="52"/>
      <c r="P2475" s="52"/>
      <c r="Q2475" s="52"/>
      <c r="R2475" s="46" t="str">
        <f>IFERROR(__xludf.DUMMYFUNCTION("if(isblank($A2475),"""",REGEXREPLACE($A2475,   "",?(\d),?"",  ""$1""&amp;""-""&amp;$H2475))"),"")</f>
        <v/>
      </c>
      <c r="S2475" s="47" t="b">
        <f t="shared" si="2"/>
        <v>0</v>
      </c>
      <c r="T2475" s="47" t="str">
        <f>IFERROR(__xludf.DUMMYFUNCTION("iferror(split(A2475,"","",TRUE,TRUE),"""")"),"")</f>
        <v/>
      </c>
      <c r="U2475" s="47"/>
      <c r="V2475" s="47"/>
      <c r="W2475" s="47"/>
      <c r="X2475" s="46" t="str">
        <f>IFERROR(__xludf.DUMMYFUNCTION("if(T2475="""","""",if($S2475,""Not aligned w/ a specific learning goal."",T2475&amp;"": ""&amp;vlookup(to_text(T2475),'1.Learning-Goals'!$A$3:$B$100,2,FALSE)))"),"")</f>
        <v/>
      </c>
      <c r="Y2475" s="46" t="str">
        <f>IFERROR(__xludf.DUMMYFUNCTION("if(U2475="""","""",if($S2475,""Not aligned w/ a specific learning goal."",U2475&amp;"": ""&amp;vlookup(to_text(U2475),'1.Learning-Goals'!$A$3:$B$100,2,FALSE)))"),"")</f>
        <v/>
      </c>
      <c r="Z2475" s="46" t="str">
        <f>IFERROR(__xludf.DUMMYFUNCTION("if(V2475="""","""",if($S2475,""Not aligned w/ a specific learning goal."",V2475&amp;"": ""&amp;vlookup(to_text(V2475),'1.Learning-Goals'!$A$3:$B$100,2,FALSE)))"),"")</f>
        <v/>
      </c>
      <c r="AA2475" s="46" t="str">
        <f>IFERROR(__xludf.DUMMYFUNCTION("if(W2475="""","""",if($S2475,""Not aligned w/ a specific learning goal."",W2475&amp;"": ""&amp;vlookup(to_text(W2475),'1.Learning-Goals'!$A$3:$B$100,2,FALSE)))"),"")</f>
        <v/>
      </c>
      <c r="AB2475" s="48"/>
      <c r="AC2475" s="48"/>
      <c r="AD2475" s="48"/>
      <c r="AE2475" s="48"/>
      <c r="AF2475" s="48"/>
      <c r="AG2475" s="48"/>
      <c r="AH2475" s="48"/>
      <c r="AI2475" s="48"/>
    </row>
    <row r="2476" ht="15.75" customHeight="1">
      <c r="A2476" s="41"/>
      <c r="B2476" s="42" t="str">
        <f t="shared" si="1"/>
        <v/>
      </c>
      <c r="C2476" s="52"/>
      <c r="D2476" s="53"/>
      <c r="E2476" s="53"/>
      <c r="F2476" s="52"/>
      <c r="G2476" s="53"/>
      <c r="H2476" s="54"/>
      <c r="I2476" s="53"/>
      <c r="J2476" s="53"/>
      <c r="K2476" s="53"/>
      <c r="L2476" s="53"/>
      <c r="M2476" s="53"/>
      <c r="N2476" s="53"/>
      <c r="O2476" s="52"/>
      <c r="P2476" s="52"/>
      <c r="Q2476" s="52"/>
      <c r="R2476" s="46" t="str">
        <f>IFERROR(__xludf.DUMMYFUNCTION("if(isblank($A2476),"""",REGEXREPLACE($A2476,   "",?(\d),?"",  ""$1""&amp;""-""&amp;$H2476))"),"")</f>
        <v/>
      </c>
      <c r="S2476" s="47" t="b">
        <f t="shared" si="2"/>
        <v>0</v>
      </c>
      <c r="T2476" s="47" t="str">
        <f>IFERROR(__xludf.DUMMYFUNCTION("iferror(split(A2476,"","",TRUE,TRUE),"""")"),"")</f>
        <v/>
      </c>
      <c r="U2476" s="47"/>
      <c r="V2476" s="47"/>
      <c r="W2476" s="47"/>
      <c r="X2476" s="46" t="str">
        <f>IFERROR(__xludf.DUMMYFUNCTION("if(T2476="""","""",if($S2476,""Not aligned w/ a specific learning goal."",T2476&amp;"": ""&amp;vlookup(to_text(T2476),'1.Learning-Goals'!$A$3:$B$100,2,FALSE)))"),"")</f>
        <v/>
      </c>
      <c r="Y2476" s="46" t="str">
        <f>IFERROR(__xludf.DUMMYFUNCTION("if(U2476="""","""",if($S2476,""Not aligned w/ a specific learning goal."",U2476&amp;"": ""&amp;vlookup(to_text(U2476),'1.Learning-Goals'!$A$3:$B$100,2,FALSE)))"),"")</f>
        <v/>
      </c>
      <c r="Z2476" s="46" t="str">
        <f>IFERROR(__xludf.DUMMYFUNCTION("if(V2476="""","""",if($S2476,""Not aligned w/ a specific learning goal."",V2476&amp;"": ""&amp;vlookup(to_text(V2476),'1.Learning-Goals'!$A$3:$B$100,2,FALSE)))"),"")</f>
        <v/>
      </c>
      <c r="AA2476" s="46" t="str">
        <f>IFERROR(__xludf.DUMMYFUNCTION("if(W2476="""","""",if($S2476,""Not aligned w/ a specific learning goal."",W2476&amp;"": ""&amp;vlookup(to_text(W2476),'1.Learning-Goals'!$A$3:$B$100,2,FALSE)))"),"")</f>
        <v/>
      </c>
      <c r="AB2476" s="48"/>
      <c r="AC2476" s="48"/>
      <c r="AD2476" s="48"/>
      <c r="AE2476" s="48"/>
      <c r="AF2476" s="48"/>
      <c r="AG2476" s="48"/>
      <c r="AH2476" s="48"/>
      <c r="AI2476" s="48"/>
    </row>
    <row r="2477" ht="15.75" customHeight="1">
      <c r="A2477" s="41"/>
      <c r="B2477" s="42" t="str">
        <f t="shared" si="1"/>
        <v/>
      </c>
      <c r="C2477" s="52"/>
      <c r="D2477" s="53"/>
      <c r="E2477" s="53"/>
      <c r="F2477" s="52"/>
      <c r="G2477" s="53"/>
      <c r="H2477" s="54"/>
      <c r="I2477" s="53"/>
      <c r="J2477" s="53"/>
      <c r="K2477" s="53"/>
      <c r="L2477" s="53"/>
      <c r="M2477" s="53"/>
      <c r="N2477" s="53"/>
      <c r="O2477" s="52"/>
      <c r="P2477" s="52"/>
      <c r="Q2477" s="52"/>
      <c r="R2477" s="46" t="str">
        <f>IFERROR(__xludf.DUMMYFUNCTION("if(isblank($A2477),"""",REGEXREPLACE($A2477,   "",?(\d),?"",  ""$1""&amp;""-""&amp;$H2477))"),"")</f>
        <v/>
      </c>
      <c r="S2477" s="47" t="b">
        <f t="shared" si="2"/>
        <v>0</v>
      </c>
      <c r="T2477" s="47" t="str">
        <f>IFERROR(__xludf.DUMMYFUNCTION("iferror(split(A2477,"","",TRUE,TRUE),"""")"),"")</f>
        <v/>
      </c>
      <c r="U2477" s="47"/>
      <c r="V2477" s="47"/>
      <c r="W2477" s="47"/>
      <c r="X2477" s="46" t="str">
        <f>IFERROR(__xludf.DUMMYFUNCTION("if(T2477="""","""",if($S2477,""Not aligned w/ a specific learning goal."",T2477&amp;"": ""&amp;vlookup(to_text(T2477),'1.Learning-Goals'!$A$3:$B$100,2,FALSE)))"),"")</f>
        <v/>
      </c>
      <c r="Y2477" s="46" t="str">
        <f>IFERROR(__xludf.DUMMYFUNCTION("if(U2477="""","""",if($S2477,""Not aligned w/ a specific learning goal."",U2477&amp;"": ""&amp;vlookup(to_text(U2477),'1.Learning-Goals'!$A$3:$B$100,2,FALSE)))"),"")</f>
        <v/>
      </c>
      <c r="Z2477" s="46" t="str">
        <f>IFERROR(__xludf.DUMMYFUNCTION("if(V2477="""","""",if($S2477,""Not aligned w/ a specific learning goal."",V2477&amp;"": ""&amp;vlookup(to_text(V2477),'1.Learning-Goals'!$A$3:$B$100,2,FALSE)))"),"")</f>
        <v/>
      </c>
      <c r="AA2477" s="46" t="str">
        <f>IFERROR(__xludf.DUMMYFUNCTION("if(W2477="""","""",if($S2477,""Not aligned w/ a specific learning goal."",W2477&amp;"": ""&amp;vlookup(to_text(W2477),'1.Learning-Goals'!$A$3:$B$100,2,FALSE)))"),"")</f>
        <v/>
      </c>
      <c r="AB2477" s="48"/>
      <c r="AC2477" s="48"/>
      <c r="AD2477" s="48"/>
      <c r="AE2477" s="48"/>
      <c r="AF2477" s="48"/>
      <c r="AG2477" s="48"/>
      <c r="AH2477" s="48"/>
      <c r="AI2477" s="48"/>
    </row>
    <row r="2478" ht="15.75" customHeight="1">
      <c r="A2478" s="41"/>
      <c r="B2478" s="42" t="str">
        <f t="shared" si="1"/>
        <v/>
      </c>
      <c r="C2478" s="52"/>
      <c r="D2478" s="53"/>
      <c r="E2478" s="53"/>
      <c r="F2478" s="52"/>
      <c r="G2478" s="53"/>
      <c r="H2478" s="54"/>
      <c r="I2478" s="53"/>
      <c r="J2478" s="53"/>
      <c r="K2478" s="53"/>
      <c r="L2478" s="53"/>
      <c r="M2478" s="53"/>
      <c r="N2478" s="53"/>
      <c r="O2478" s="52"/>
      <c r="P2478" s="52"/>
      <c r="Q2478" s="52"/>
      <c r="R2478" s="46" t="str">
        <f>IFERROR(__xludf.DUMMYFUNCTION("if(isblank($A2478),"""",REGEXREPLACE($A2478,   "",?(\d),?"",  ""$1""&amp;""-""&amp;$H2478))"),"")</f>
        <v/>
      </c>
      <c r="S2478" s="47" t="b">
        <f t="shared" si="2"/>
        <v>0</v>
      </c>
      <c r="T2478" s="47" t="str">
        <f>IFERROR(__xludf.DUMMYFUNCTION("iferror(split(A2478,"","",TRUE,TRUE),"""")"),"")</f>
        <v/>
      </c>
      <c r="U2478" s="47"/>
      <c r="V2478" s="47"/>
      <c r="W2478" s="47"/>
      <c r="X2478" s="46" t="str">
        <f>IFERROR(__xludf.DUMMYFUNCTION("if(T2478="""","""",if($S2478,""Not aligned w/ a specific learning goal."",T2478&amp;"": ""&amp;vlookup(to_text(T2478),'1.Learning-Goals'!$A$3:$B$100,2,FALSE)))"),"")</f>
        <v/>
      </c>
      <c r="Y2478" s="46" t="str">
        <f>IFERROR(__xludf.DUMMYFUNCTION("if(U2478="""","""",if($S2478,""Not aligned w/ a specific learning goal."",U2478&amp;"": ""&amp;vlookup(to_text(U2478),'1.Learning-Goals'!$A$3:$B$100,2,FALSE)))"),"")</f>
        <v/>
      </c>
      <c r="Z2478" s="46" t="str">
        <f>IFERROR(__xludf.DUMMYFUNCTION("if(V2478="""","""",if($S2478,""Not aligned w/ a specific learning goal."",V2478&amp;"": ""&amp;vlookup(to_text(V2478),'1.Learning-Goals'!$A$3:$B$100,2,FALSE)))"),"")</f>
        <v/>
      </c>
      <c r="AA2478" s="46" t="str">
        <f>IFERROR(__xludf.DUMMYFUNCTION("if(W2478="""","""",if($S2478,""Not aligned w/ a specific learning goal."",W2478&amp;"": ""&amp;vlookup(to_text(W2478),'1.Learning-Goals'!$A$3:$B$100,2,FALSE)))"),"")</f>
        <v/>
      </c>
      <c r="AB2478" s="48"/>
      <c r="AC2478" s="48"/>
      <c r="AD2478" s="48"/>
      <c r="AE2478" s="48"/>
      <c r="AF2478" s="48"/>
      <c r="AG2478" s="48"/>
      <c r="AH2478" s="48"/>
      <c r="AI2478" s="48"/>
    </row>
    <row r="2479" ht="15.75" customHeight="1">
      <c r="A2479" s="41"/>
      <c r="B2479" s="42" t="str">
        <f t="shared" si="1"/>
        <v/>
      </c>
      <c r="C2479" s="52"/>
      <c r="D2479" s="53"/>
      <c r="E2479" s="53"/>
      <c r="F2479" s="52"/>
      <c r="G2479" s="53"/>
      <c r="H2479" s="54"/>
      <c r="I2479" s="53"/>
      <c r="J2479" s="53"/>
      <c r="K2479" s="53"/>
      <c r="L2479" s="53"/>
      <c r="M2479" s="53"/>
      <c r="N2479" s="53"/>
      <c r="O2479" s="52"/>
      <c r="P2479" s="52"/>
      <c r="Q2479" s="52"/>
      <c r="R2479" s="46" t="str">
        <f>IFERROR(__xludf.DUMMYFUNCTION("if(isblank($A2479),"""",REGEXREPLACE($A2479,   "",?(\d),?"",  ""$1""&amp;""-""&amp;$H2479))"),"")</f>
        <v/>
      </c>
      <c r="S2479" s="47" t="b">
        <f t="shared" si="2"/>
        <v>0</v>
      </c>
      <c r="T2479" s="47" t="str">
        <f>IFERROR(__xludf.DUMMYFUNCTION("iferror(split(A2479,"","",TRUE,TRUE),"""")"),"")</f>
        <v/>
      </c>
      <c r="U2479" s="47"/>
      <c r="V2479" s="47"/>
      <c r="W2479" s="47"/>
      <c r="X2479" s="46" t="str">
        <f>IFERROR(__xludf.DUMMYFUNCTION("if(T2479="""","""",if($S2479,""Not aligned w/ a specific learning goal."",T2479&amp;"": ""&amp;vlookup(to_text(T2479),'1.Learning-Goals'!$A$3:$B$100,2,FALSE)))"),"")</f>
        <v/>
      </c>
      <c r="Y2479" s="46" t="str">
        <f>IFERROR(__xludf.DUMMYFUNCTION("if(U2479="""","""",if($S2479,""Not aligned w/ a specific learning goal."",U2479&amp;"": ""&amp;vlookup(to_text(U2479),'1.Learning-Goals'!$A$3:$B$100,2,FALSE)))"),"")</f>
        <v/>
      </c>
      <c r="Z2479" s="46" t="str">
        <f>IFERROR(__xludf.DUMMYFUNCTION("if(V2479="""","""",if($S2479,""Not aligned w/ a specific learning goal."",V2479&amp;"": ""&amp;vlookup(to_text(V2479),'1.Learning-Goals'!$A$3:$B$100,2,FALSE)))"),"")</f>
        <v/>
      </c>
      <c r="AA2479" s="46" t="str">
        <f>IFERROR(__xludf.DUMMYFUNCTION("if(W2479="""","""",if($S2479,""Not aligned w/ a specific learning goal."",W2479&amp;"": ""&amp;vlookup(to_text(W2479),'1.Learning-Goals'!$A$3:$B$100,2,FALSE)))"),"")</f>
        <v/>
      </c>
      <c r="AB2479" s="48"/>
      <c r="AC2479" s="48"/>
      <c r="AD2479" s="48"/>
      <c r="AE2479" s="48"/>
      <c r="AF2479" s="48"/>
      <c r="AG2479" s="48"/>
      <c r="AH2479" s="48"/>
      <c r="AI2479" s="48"/>
    </row>
    <row r="2480" ht="15.75" customHeight="1">
      <c r="A2480" s="41"/>
      <c r="B2480" s="42" t="str">
        <f t="shared" si="1"/>
        <v/>
      </c>
      <c r="C2480" s="52"/>
      <c r="D2480" s="53"/>
      <c r="E2480" s="53"/>
      <c r="F2480" s="52"/>
      <c r="G2480" s="53"/>
      <c r="H2480" s="54"/>
      <c r="I2480" s="53"/>
      <c r="J2480" s="53"/>
      <c r="K2480" s="53"/>
      <c r="L2480" s="53"/>
      <c r="M2480" s="53"/>
      <c r="N2480" s="53"/>
      <c r="O2480" s="52"/>
      <c r="P2480" s="52"/>
      <c r="Q2480" s="52"/>
      <c r="R2480" s="46" t="str">
        <f>IFERROR(__xludf.DUMMYFUNCTION("if(isblank($A2480),"""",REGEXREPLACE($A2480,   "",?(\d),?"",  ""$1""&amp;""-""&amp;$H2480))"),"")</f>
        <v/>
      </c>
      <c r="S2480" s="47" t="b">
        <f t="shared" si="2"/>
        <v>0</v>
      </c>
      <c r="T2480" s="47" t="str">
        <f>IFERROR(__xludf.DUMMYFUNCTION("iferror(split(A2480,"","",TRUE,TRUE),"""")"),"")</f>
        <v/>
      </c>
      <c r="U2480" s="47"/>
      <c r="V2480" s="47"/>
      <c r="W2480" s="47"/>
      <c r="X2480" s="46" t="str">
        <f>IFERROR(__xludf.DUMMYFUNCTION("if(T2480="""","""",if($S2480,""Not aligned w/ a specific learning goal."",T2480&amp;"": ""&amp;vlookup(to_text(T2480),'1.Learning-Goals'!$A$3:$B$100,2,FALSE)))"),"")</f>
        <v/>
      </c>
      <c r="Y2480" s="46" t="str">
        <f>IFERROR(__xludf.DUMMYFUNCTION("if(U2480="""","""",if($S2480,""Not aligned w/ a specific learning goal."",U2480&amp;"": ""&amp;vlookup(to_text(U2480),'1.Learning-Goals'!$A$3:$B$100,2,FALSE)))"),"")</f>
        <v/>
      </c>
      <c r="Z2480" s="46" t="str">
        <f>IFERROR(__xludf.DUMMYFUNCTION("if(V2480="""","""",if($S2480,""Not aligned w/ a specific learning goal."",V2480&amp;"": ""&amp;vlookup(to_text(V2480),'1.Learning-Goals'!$A$3:$B$100,2,FALSE)))"),"")</f>
        <v/>
      </c>
      <c r="AA2480" s="46" t="str">
        <f>IFERROR(__xludf.DUMMYFUNCTION("if(W2480="""","""",if($S2480,""Not aligned w/ a specific learning goal."",W2480&amp;"": ""&amp;vlookup(to_text(W2480),'1.Learning-Goals'!$A$3:$B$100,2,FALSE)))"),"")</f>
        <v/>
      </c>
      <c r="AB2480" s="48"/>
      <c r="AC2480" s="48"/>
      <c r="AD2480" s="48"/>
      <c r="AE2480" s="48"/>
      <c r="AF2480" s="48"/>
      <c r="AG2480" s="48"/>
      <c r="AH2480" s="48"/>
      <c r="AI2480" s="48"/>
    </row>
    <row r="2481" ht="15.75" customHeight="1">
      <c r="A2481" s="41"/>
      <c r="B2481" s="42" t="str">
        <f t="shared" si="1"/>
        <v/>
      </c>
      <c r="C2481" s="52"/>
      <c r="D2481" s="53"/>
      <c r="E2481" s="53"/>
      <c r="F2481" s="52"/>
      <c r="G2481" s="53"/>
      <c r="H2481" s="54"/>
      <c r="I2481" s="53"/>
      <c r="J2481" s="53"/>
      <c r="K2481" s="53"/>
      <c r="L2481" s="53"/>
      <c r="M2481" s="53"/>
      <c r="N2481" s="53"/>
      <c r="O2481" s="52"/>
      <c r="P2481" s="52"/>
      <c r="Q2481" s="52"/>
      <c r="R2481" s="46" t="str">
        <f>IFERROR(__xludf.DUMMYFUNCTION("if(isblank($A2481),"""",REGEXREPLACE($A2481,   "",?(\d),?"",  ""$1""&amp;""-""&amp;$H2481))"),"")</f>
        <v/>
      </c>
      <c r="S2481" s="47" t="b">
        <f t="shared" si="2"/>
        <v>0</v>
      </c>
      <c r="T2481" s="47" t="str">
        <f>IFERROR(__xludf.DUMMYFUNCTION("iferror(split(A2481,"","",TRUE,TRUE),"""")"),"")</f>
        <v/>
      </c>
      <c r="U2481" s="47"/>
      <c r="V2481" s="47"/>
      <c r="W2481" s="47"/>
      <c r="X2481" s="46" t="str">
        <f>IFERROR(__xludf.DUMMYFUNCTION("if(T2481="""","""",if($S2481,""Not aligned w/ a specific learning goal."",T2481&amp;"": ""&amp;vlookup(to_text(T2481),'1.Learning-Goals'!$A$3:$B$100,2,FALSE)))"),"")</f>
        <v/>
      </c>
      <c r="Y2481" s="46" t="str">
        <f>IFERROR(__xludf.DUMMYFUNCTION("if(U2481="""","""",if($S2481,""Not aligned w/ a specific learning goal."",U2481&amp;"": ""&amp;vlookup(to_text(U2481),'1.Learning-Goals'!$A$3:$B$100,2,FALSE)))"),"")</f>
        <v/>
      </c>
      <c r="Z2481" s="46" t="str">
        <f>IFERROR(__xludf.DUMMYFUNCTION("if(V2481="""","""",if($S2481,""Not aligned w/ a specific learning goal."",V2481&amp;"": ""&amp;vlookup(to_text(V2481),'1.Learning-Goals'!$A$3:$B$100,2,FALSE)))"),"")</f>
        <v/>
      </c>
      <c r="AA2481" s="46" t="str">
        <f>IFERROR(__xludf.DUMMYFUNCTION("if(W2481="""","""",if($S2481,""Not aligned w/ a specific learning goal."",W2481&amp;"": ""&amp;vlookup(to_text(W2481),'1.Learning-Goals'!$A$3:$B$100,2,FALSE)))"),"")</f>
        <v/>
      </c>
      <c r="AB2481" s="48"/>
      <c r="AC2481" s="48"/>
      <c r="AD2481" s="48"/>
      <c r="AE2481" s="48"/>
      <c r="AF2481" s="48"/>
      <c r="AG2481" s="48"/>
      <c r="AH2481" s="48"/>
      <c r="AI2481" s="48"/>
    </row>
    <row r="2482" ht="15.75" customHeight="1">
      <c r="A2482" s="41"/>
      <c r="B2482" s="42" t="str">
        <f t="shared" si="1"/>
        <v/>
      </c>
      <c r="C2482" s="52"/>
      <c r="D2482" s="53"/>
      <c r="E2482" s="53"/>
      <c r="F2482" s="52"/>
      <c r="G2482" s="53"/>
      <c r="H2482" s="54"/>
      <c r="I2482" s="53"/>
      <c r="J2482" s="53"/>
      <c r="K2482" s="53"/>
      <c r="L2482" s="53"/>
      <c r="M2482" s="53"/>
      <c r="N2482" s="53"/>
      <c r="O2482" s="52"/>
      <c r="P2482" s="52"/>
      <c r="Q2482" s="52"/>
      <c r="R2482" s="46" t="str">
        <f>IFERROR(__xludf.DUMMYFUNCTION("if(isblank($A2482),"""",REGEXREPLACE($A2482,   "",?(\d),?"",  ""$1""&amp;""-""&amp;$H2482))"),"")</f>
        <v/>
      </c>
      <c r="S2482" s="47" t="b">
        <f t="shared" si="2"/>
        <v>0</v>
      </c>
      <c r="T2482" s="47" t="str">
        <f>IFERROR(__xludf.DUMMYFUNCTION("iferror(split(A2482,"","",TRUE,TRUE),"""")"),"")</f>
        <v/>
      </c>
      <c r="U2482" s="47"/>
      <c r="V2482" s="47"/>
      <c r="W2482" s="47"/>
      <c r="X2482" s="46" t="str">
        <f>IFERROR(__xludf.DUMMYFUNCTION("if(T2482="""","""",if($S2482,""Not aligned w/ a specific learning goal."",T2482&amp;"": ""&amp;vlookup(to_text(T2482),'1.Learning-Goals'!$A$3:$B$100,2,FALSE)))"),"")</f>
        <v/>
      </c>
      <c r="Y2482" s="46" t="str">
        <f>IFERROR(__xludf.DUMMYFUNCTION("if(U2482="""","""",if($S2482,""Not aligned w/ a specific learning goal."",U2482&amp;"": ""&amp;vlookup(to_text(U2482),'1.Learning-Goals'!$A$3:$B$100,2,FALSE)))"),"")</f>
        <v/>
      </c>
      <c r="Z2482" s="46" t="str">
        <f>IFERROR(__xludf.DUMMYFUNCTION("if(V2482="""","""",if($S2482,""Not aligned w/ a specific learning goal."",V2482&amp;"": ""&amp;vlookup(to_text(V2482),'1.Learning-Goals'!$A$3:$B$100,2,FALSE)))"),"")</f>
        <v/>
      </c>
      <c r="AA2482" s="46" t="str">
        <f>IFERROR(__xludf.DUMMYFUNCTION("if(W2482="""","""",if($S2482,""Not aligned w/ a specific learning goal."",W2482&amp;"": ""&amp;vlookup(to_text(W2482),'1.Learning-Goals'!$A$3:$B$100,2,FALSE)))"),"")</f>
        <v/>
      </c>
      <c r="AB2482" s="48"/>
      <c r="AC2482" s="48"/>
      <c r="AD2482" s="48"/>
      <c r="AE2482" s="48"/>
      <c r="AF2482" s="48"/>
      <c r="AG2482" s="48"/>
      <c r="AH2482" s="48"/>
      <c r="AI2482" s="48"/>
    </row>
    <row r="2483" ht="15.75" customHeight="1">
      <c r="A2483" s="41"/>
      <c r="B2483" s="42" t="str">
        <f t="shared" si="1"/>
        <v/>
      </c>
      <c r="C2483" s="52"/>
      <c r="D2483" s="53"/>
      <c r="E2483" s="53"/>
      <c r="F2483" s="52"/>
      <c r="G2483" s="53"/>
      <c r="H2483" s="54"/>
      <c r="I2483" s="53"/>
      <c r="J2483" s="53"/>
      <c r="K2483" s="53"/>
      <c r="L2483" s="53"/>
      <c r="M2483" s="53"/>
      <c r="N2483" s="53"/>
      <c r="O2483" s="52"/>
      <c r="P2483" s="52"/>
      <c r="Q2483" s="52"/>
      <c r="R2483" s="46" t="str">
        <f>IFERROR(__xludf.DUMMYFUNCTION("if(isblank($A2483),"""",REGEXREPLACE($A2483,   "",?(\d),?"",  ""$1""&amp;""-""&amp;$H2483))"),"")</f>
        <v/>
      </c>
      <c r="S2483" s="47" t="b">
        <f t="shared" si="2"/>
        <v>0</v>
      </c>
      <c r="T2483" s="47" t="str">
        <f>IFERROR(__xludf.DUMMYFUNCTION("iferror(split(A2483,"","",TRUE,TRUE),"""")"),"")</f>
        <v/>
      </c>
      <c r="U2483" s="47"/>
      <c r="V2483" s="47"/>
      <c r="W2483" s="47"/>
      <c r="X2483" s="46" t="str">
        <f>IFERROR(__xludf.DUMMYFUNCTION("if(T2483="""","""",if($S2483,""Not aligned w/ a specific learning goal."",T2483&amp;"": ""&amp;vlookup(to_text(T2483),'1.Learning-Goals'!$A$3:$B$100,2,FALSE)))"),"")</f>
        <v/>
      </c>
      <c r="Y2483" s="46" t="str">
        <f>IFERROR(__xludf.DUMMYFUNCTION("if(U2483="""","""",if($S2483,""Not aligned w/ a specific learning goal."",U2483&amp;"": ""&amp;vlookup(to_text(U2483),'1.Learning-Goals'!$A$3:$B$100,2,FALSE)))"),"")</f>
        <v/>
      </c>
      <c r="Z2483" s="46" t="str">
        <f>IFERROR(__xludf.DUMMYFUNCTION("if(V2483="""","""",if($S2483,""Not aligned w/ a specific learning goal."",V2483&amp;"": ""&amp;vlookup(to_text(V2483),'1.Learning-Goals'!$A$3:$B$100,2,FALSE)))"),"")</f>
        <v/>
      </c>
      <c r="AA2483" s="46" t="str">
        <f>IFERROR(__xludf.DUMMYFUNCTION("if(W2483="""","""",if($S2483,""Not aligned w/ a specific learning goal."",W2483&amp;"": ""&amp;vlookup(to_text(W2483),'1.Learning-Goals'!$A$3:$B$100,2,FALSE)))"),"")</f>
        <v/>
      </c>
      <c r="AB2483" s="48"/>
      <c r="AC2483" s="48"/>
      <c r="AD2483" s="48"/>
      <c r="AE2483" s="48"/>
      <c r="AF2483" s="48"/>
      <c r="AG2483" s="48"/>
      <c r="AH2483" s="48"/>
      <c r="AI2483" s="48"/>
    </row>
    <row r="2484" ht="15.75" customHeight="1">
      <c r="A2484" s="41"/>
      <c r="B2484" s="42" t="str">
        <f t="shared" si="1"/>
        <v/>
      </c>
      <c r="C2484" s="52"/>
      <c r="D2484" s="53"/>
      <c r="E2484" s="53"/>
      <c r="F2484" s="52"/>
      <c r="G2484" s="53"/>
      <c r="H2484" s="54"/>
      <c r="I2484" s="53"/>
      <c r="J2484" s="53"/>
      <c r="K2484" s="53"/>
      <c r="L2484" s="53"/>
      <c r="M2484" s="53"/>
      <c r="N2484" s="53"/>
      <c r="O2484" s="52"/>
      <c r="P2484" s="52"/>
      <c r="Q2484" s="52"/>
      <c r="R2484" s="46" t="str">
        <f>IFERROR(__xludf.DUMMYFUNCTION("if(isblank($A2484),"""",REGEXREPLACE($A2484,   "",?(\d),?"",  ""$1""&amp;""-""&amp;$H2484))"),"")</f>
        <v/>
      </c>
      <c r="S2484" s="47" t="b">
        <f t="shared" si="2"/>
        <v>0</v>
      </c>
      <c r="T2484" s="47" t="str">
        <f>IFERROR(__xludf.DUMMYFUNCTION("iferror(split(A2484,"","",TRUE,TRUE),"""")"),"")</f>
        <v/>
      </c>
      <c r="U2484" s="47"/>
      <c r="V2484" s="47"/>
      <c r="W2484" s="47"/>
      <c r="X2484" s="46" t="str">
        <f>IFERROR(__xludf.DUMMYFUNCTION("if(T2484="""","""",if($S2484,""Not aligned w/ a specific learning goal."",T2484&amp;"": ""&amp;vlookup(to_text(T2484),'1.Learning-Goals'!$A$3:$B$100,2,FALSE)))"),"")</f>
        <v/>
      </c>
      <c r="Y2484" s="46" t="str">
        <f>IFERROR(__xludf.DUMMYFUNCTION("if(U2484="""","""",if($S2484,""Not aligned w/ a specific learning goal."",U2484&amp;"": ""&amp;vlookup(to_text(U2484),'1.Learning-Goals'!$A$3:$B$100,2,FALSE)))"),"")</f>
        <v/>
      </c>
      <c r="Z2484" s="46" t="str">
        <f>IFERROR(__xludf.DUMMYFUNCTION("if(V2484="""","""",if($S2484,""Not aligned w/ a specific learning goal."",V2484&amp;"": ""&amp;vlookup(to_text(V2484),'1.Learning-Goals'!$A$3:$B$100,2,FALSE)))"),"")</f>
        <v/>
      </c>
      <c r="AA2484" s="46" t="str">
        <f>IFERROR(__xludf.DUMMYFUNCTION("if(W2484="""","""",if($S2484,""Not aligned w/ a specific learning goal."",W2484&amp;"": ""&amp;vlookup(to_text(W2484),'1.Learning-Goals'!$A$3:$B$100,2,FALSE)))"),"")</f>
        <v/>
      </c>
      <c r="AB2484" s="48"/>
      <c r="AC2484" s="48"/>
      <c r="AD2484" s="48"/>
      <c r="AE2484" s="48"/>
      <c r="AF2484" s="48"/>
      <c r="AG2484" s="48"/>
      <c r="AH2484" s="48"/>
      <c r="AI2484" s="48"/>
    </row>
    <row r="2485" ht="15.75" customHeight="1">
      <c r="A2485" s="41"/>
      <c r="B2485" s="42" t="str">
        <f t="shared" si="1"/>
        <v/>
      </c>
      <c r="C2485" s="52"/>
      <c r="D2485" s="53"/>
      <c r="E2485" s="53"/>
      <c r="F2485" s="52"/>
      <c r="G2485" s="53"/>
      <c r="H2485" s="54"/>
      <c r="I2485" s="53"/>
      <c r="J2485" s="53"/>
      <c r="K2485" s="53"/>
      <c r="L2485" s="53"/>
      <c r="M2485" s="53"/>
      <c r="N2485" s="53"/>
      <c r="O2485" s="52"/>
      <c r="P2485" s="52"/>
      <c r="Q2485" s="52"/>
      <c r="R2485" s="46" t="str">
        <f>IFERROR(__xludf.DUMMYFUNCTION("if(isblank($A2485),"""",REGEXREPLACE($A2485,   "",?(\d),?"",  ""$1""&amp;""-""&amp;$H2485))"),"")</f>
        <v/>
      </c>
      <c r="S2485" s="47" t="b">
        <f t="shared" si="2"/>
        <v>0</v>
      </c>
      <c r="T2485" s="47" t="str">
        <f>IFERROR(__xludf.DUMMYFUNCTION("iferror(split(A2485,"","",TRUE,TRUE),"""")"),"")</f>
        <v/>
      </c>
      <c r="U2485" s="47"/>
      <c r="V2485" s="47"/>
      <c r="W2485" s="47"/>
      <c r="X2485" s="46" t="str">
        <f>IFERROR(__xludf.DUMMYFUNCTION("if(T2485="""","""",if($S2485,""Not aligned w/ a specific learning goal."",T2485&amp;"": ""&amp;vlookup(to_text(T2485),'1.Learning-Goals'!$A$3:$B$100,2,FALSE)))"),"")</f>
        <v/>
      </c>
      <c r="Y2485" s="46" t="str">
        <f>IFERROR(__xludf.DUMMYFUNCTION("if(U2485="""","""",if($S2485,""Not aligned w/ a specific learning goal."",U2485&amp;"": ""&amp;vlookup(to_text(U2485),'1.Learning-Goals'!$A$3:$B$100,2,FALSE)))"),"")</f>
        <v/>
      </c>
      <c r="Z2485" s="46" t="str">
        <f>IFERROR(__xludf.DUMMYFUNCTION("if(V2485="""","""",if($S2485,""Not aligned w/ a specific learning goal."",V2485&amp;"": ""&amp;vlookup(to_text(V2485),'1.Learning-Goals'!$A$3:$B$100,2,FALSE)))"),"")</f>
        <v/>
      </c>
      <c r="AA2485" s="46" t="str">
        <f>IFERROR(__xludf.DUMMYFUNCTION("if(W2485="""","""",if($S2485,""Not aligned w/ a specific learning goal."",W2485&amp;"": ""&amp;vlookup(to_text(W2485),'1.Learning-Goals'!$A$3:$B$100,2,FALSE)))"),"")</f>
        <v/>
      </c>
      <c r="AB2485" s="48"/>
      <c r="AC2485" s="48"/>
      <c r="AD2485" s="48"/>
      <c r="AE2485" s="48"/>
      <c r="AF2485" s="48"/>
      <c r="AG2485" s="48"/>
      <c r="AH2485" s="48"/>
      <c r="AI2485" s="48"/>
    </row>
    <row r="2486" ht="15.75" customHeight="1">
      <c r="A2486" s="41"/>
      <c r="B2486" s="42" t="str">
        <f t="shared" si="1"/>
        <v/>
      </c>
      <c r="C2486" s="52"/>
      <c r="D2486" s="53"/>
      <c r="E2486" s="53"/>
      <c r="F2486" s="52"/>
      <c r="G2486" s="53"/>
      <c r="H2486" s="54"/>
      <c r="I2486" s="53"/>
      <c r="J2486" s="53"/>
      <c r="K2486" s="53"/>
      <c r="L2486" s="53"/>
      <c r="M2486" s="53"/>
      <c r="N2486" s="53"/>
      <c r="O2486" s="52"/>
      <c r="P2486" s="52"/>
      <c r="Q2486" s="52"/>
      <c r="R2486" s="46" t="str">
        <f>IFERROR(__xludf.DUMMYFUNCTION("if(isblank($A2486),"""",REGEXREPLACE($A2486,   "",?(\d),?"",  ""$1""&amp;""-""&amp;$H2486))"),"")</f>
        <v/>
      </c>
      <c r="S2486" s="47" t="b">
        <f t="shared" si="2"/>
        <v>0</v>
      </c>
      <c r="T2486" s="47" t="str">
        <f>IFERROR(__xludf.DUMMYFUNCTION("iferror(split(A2486,"","",TRUE,TRUE),"""")"),"")</f>
        <v/>
      </c>
      <c r="U2486" s="47"/>
      <c r="V2486" s="47"/>
      <c r="W2486" s="47"/>
      <c r="X2486" s="46" t="str">
        <f>IFERROR(__xludf.DUMMYFUNCTION("if(T2486="""","""",if($S2486,""Not aligned w/ a specific learning goal."",T2486&amp;"": ""&amp;vlookup(to_text(T2486),'1.Learning-Goals'!$A$3:$B$100,2,FALSE)))"),"")</f>
        <v/>
      </c>
      <c r="Y2486" s="46" t="str">
        <f>IFERROR(__xludf.DUMMYFUNCTION("if(U2486="""","""",if($S2486,""Not aligned w/ a specific learning goal."",U2486&amp;"": ""&amp;vlookup(to_text(U2486),'1.Learning-Goals'!$A$3:$B$100,2,FALSE)))"),"")</f>
        <v/>
      </c>
      <c r="Z2486" s="46" t="str">
        <f>IFERROR(__xludf.DUMMYFUNCTION("if(V2486="""","""",if($S2486,""Not aligned w/ a specific learning goal."",V2486&amp;"": ""&amp;vlookup(to_text(V2486),'1.Learning-Goals'!$A$3:$B$100,2,FALSE)))"),"")</f>
        <v/>
      </c>
      <c r="AA2486" s="46" t="str">
        <f>IFERROR(__xludf.DUMMYFUNCTION("if(W2486="""","""",if($S2486,""Not aligned w/ a specific learning goal."",W2486&amp;"": ""&amp;vlookup(to_text(W2486),'1.Learning-Goals'!$A$3:$B$100,2,FALSE)))"),"")</f>
        <v/>
      </c>
      <c r="AB2486" s="48"/>
      <c r="AC2486" s="48"/>
      <c r="AD2486" s="48"/>
      <c r="AE2486" s="48"/>
      <c r="AF2486" s="48"/>
      <c r="AG2486" s="48"/>
      <c r="AH2486" s="48"/>
      <c r="AI2486" s="48"/>
    </row>
    <row r="2487" ht="15.75" customHeight="1">
      <c r="A2487" s="41"/>
      <c r="B2487" s="42" t="str">
        <f t="shared" si="1"/>
        <v/>
      </c>
      <c r="C2487" s="52"/>
      <c r="D2487" s="53"/>
      <c r="E2487" s="53"/>
      <c r="F2487" s="52"/>
      <c r="G2487" s="53"/>
      <c r="H2487" s="54"/>
      <c r="I2487" s="53"/>
      <c r="J2487" s="53"/>
      <c r="K2487" s="53"/>
      <c r="L2487" s="53"/>
      <c r="M2487" s="53"/>
      <c r="N2487" s="53"/>
      <c r="O2487" s="52"/>
      <c r="P2487" s="52"/>
      <c r="Q2487" s="52"/>
      <c r="R2487" s="46" t="str">
        <f>IFERROR(__xludf.DUMMYFUNCTION("if(isblank($A2487),"""",REGEXREPLACE($A2487,   "",?(\d),?"",  ""$1""&amp;""-""&amp;$H2487))"),"")</f>
        <v/>
      </c>
      <c r="S2487" s="47" t="b">
        <f t="shared" si="2"/>
        <v>0</v>
      </c>
      <c r="T2487" s="47" t="str">
        <f>IFERROR(__xludf.DUMMYFUNCTION("iferror(split(A2487,"","",TRUE,TRUE),"""")"),"")</f>
        <v/>
      </c>
      <c r="U2487" s="47"/>
      <c r="V2487" s="47"/>
      <c r="W2487" s="47"/>
      <c r="X2487" s="46" t="str">
        <f>IFERROR(__xludf.DUMMYFUNCTION("if(T2487="""","""",if($S2487,""Not aligned w/ a specific learning goal."",T2487&amp;"": ""&amp;vlookup(to_text(T2487),'1.Learning-Goals'!$A$3:$B$100,2,FALSE)))"),"")</f>
        <v/>
      </c>
      <c r="Y2487" s="46" t="str">
        <f>IFERROR(__xludf.DUMMYFUNCTION("if(U2487="""","""",if($S2487,""Not aligned w/ a specific learning goal."",U2487&amp;"": ""&amp;vlookup(to_text(U2487),'1.Learning-Goals'!$A$3:$B$100,2,FALSE)))"),"")</f>
        <v/>
      </c>
      <c r="Z2487" s="46" t="str">
        <f>IFERROR(__xludf.DUMMYFUNCTION("if(V2487="""","""",if($S2487,""Not aligned w/ a specific learning goal."",V2487&amp;"": ""&amp;vlookup(to_text(V2487),'1.Learning-Goals'!$A$3:$B$100,2,FALSE)))"),"")</f>
        <v/>
      </c>
      <c r="AA2487" s="46" t="str">
        <f>IFERROR(__xludf.DUMMYFUNCTION("if(W2487="""","""",if($S2487,""Not aligned w/ a specific learning goal."",W2487&amp;"": ""&amp;vlookup(to_text(W2487),'1.Learning-Goals'!$A$3:$B$100,2,FALSE)))"),"")</f>
        <v/>
      </c>
      <c r="AB2487" s="48"/>
      <c r="AC2487" s="48"/>
      <c r="AD2487" s="48"/>
      <c r="AE2487" s="48"/>
      <c r="AF2487" s="48"/>
      <c r="AG2487" s="48"/>
      <c r="AH2487" s="48"/>
      <c r="AI2487" s="48"/>
    </row>
    <row r="2488" ht="15.75" customHeight="1">
      <c r="A2488" s="41"/>
      <c r="B2488" s="42" t="str">
        <f t="shared" si="1"/>
        <v/>
      </c>
      <c r="C2488" s="52"/>
      <c r="D2488" s="53"/>
      <c r="E2488" s="53"/>
      <c r="F2488" s="52"/>
      <c r="G2488" s="53"/>
      <c r="H2488" s="54"/>
      <c r="I2488" s="53"/>
      <c r="J2488" s="53"/>
      <c r="K2488" s="53"/>
      <c r="L2488" s="53"/>
      <c r="M2488" s="53"/>
      <c r="N2488" s="53"/>
      <c r="O2488" s="52"/>
      <c r="P2488" s="52"/>
      <c r="Q2488" s="52"/>
      <c r="R2488" s="46" t="str">
        <f>IFERROR(__xludf.DUMMYFUNCTION("if(isblank($A2488),"""",REGEXREPLACE($A2488,   "",?(\d),?"",  ""$1""&amp;""-""&amp;$H2488))"),"")</f>
        <v/>
      </c>
      <c r="S2488" s="47" t="b">
        <f t="shared" si="2"/>
        <v>0</v>
      </c>
      <c r="T2488" s="47" t="str">
        <f>IFERROR(__xludf.DUMMYFUNCTION("iferror(split(A2488,"","",TRUE,TRUE),"""")"),"")</f>
        <v/>
      </c>
      <c r="U2488" s="47"/>
      <c r="V2488" s="47"/>
      <c r="W2488" s="47"/>
      <c r="X2488" s="46" t="str">
        <f>IFERROR(__xludf.DUMMYFUNCTION("if(T2488="""","""",if($S2488,""Not aligned w/ a specific learning goal."",T2488&amp;"": ""&amp;vlookup(to_text(T2488),'1.Learning-Goals'!$A$3:$B$100,2,FALSE)))"),"")</f>
        <v/>
      </c>
      <c r="Y2488" s="46" t="str">
        <f>IFERROR(__xludf.DUMMYFUNCTION("if(U2488="""","""",if($S2488,""Not aligned w/ a specific learning goal."",U2488&amp;"": ""&amp;vlookup(to_text(U2488),'1.Learning-Goals'!$A$3:$B$100,2,FALSE)))"),"")</f>
        <v/>
      </c>
      <c r="Z2488" s="46" t="str">
        <f>IFERROR(__xludf.DUMMYFUNCTION("if(V2488="""","""",if($S2488,""Not aligned w/ a specific learning goal."",V2488&amp;"": ""&amp;vlookup(to_text(V2488),'1.Learning-Goals'!$A$3:$B$100,2,FALSE)))"),"")</f>
        <v/>
      </c>
      <c r="AA2488" s="46" t="str">
        <f>IFERROR(__xludf.DUMMYFUNCTION("if(W2488="""","""",if($S2488,""Not aligned w/ a specific learning goal."",W2488&amp;"": ""&amp;vlookup(to_text(W2488),'1.Learning-Goals'!$A$3:$B$100,2,FALSE)))"),"")</f>
        <v/>
      </c>
      <c r="AB2488" s="48"/>
      <c r="AC2488" s="48"/>
      <c r="AD2488" s="48"/>
      <c r="AE2488" s="48"/>
      <c r="AF2488" s="48"/>
      <c r="AG2488" s="48"/>
      <c r="AH2488" s="48"/>
      <c r="AI2488" s="48"/>
    </row>
    <row r="2489" ht="15.75" customHeight="1">
      <c r="A2489" s="41"/>
      <c r="B2489" s="42" t="str">
        <f t="shared" si="1"/>
        <v/>
      </c>
      <c r="C2489" s="52"/>
      <c r="D2489" s="53"/>
      <c r="E2489" s="53"/>
      <c r="F2489" s="52"/>
      <c r="G2489" s="53"/>
      <c r="H2489" s="54"/>
      <c r="I2489" s="53"/>
      <c r="J2489" s="53"/>
      <c r="K2489" s="53"/>
      <c r="L2489" s="53"/>
      <c r="M2489" s="53"/>
      <c r="N2489" s="53"/>
      <c r="O2489" s="52"/>
      <c r="P2489" s="52"/>
      <c r="Q2489" s="52"/>
      <c r="R2489" s="46" t="str">
        <f>IFERROR(__xludf.DUMMYFUNCTION("if(isblank($A2489),"""",REGEXREPLACE($A2489,   "",?(\d),?"",  ""$1""&amp;""-""&amp;$H2489))"),"")</f>
        <v/>
      </c>
      <c r="S2489" s="47" t="b">
        <f t="shared" si="2"/>
        <v>0</v>
      </c>
      <c r="T2489" s="47" t="str">
        <f>IFERROR(__xludf.DUMMYFUNCTION("iferror(split(A2489,"","",TRUE,TRUE),"""")"),"")</f>
        <v/>
      </c>
      <c r="U2489" s="47"/>
      <c r="V2489" s="47"/>
      <c r="W2489" s="47"/>
      <c r="X2489" s="46" t="str">
        <f>IFERROR(__xludf.DUMMYFUNCTION("if(T2489="""","""",if($S2489,""Not aligned w/ a specific learning goal."",T2489&amp;"": ""&amp;vlookup(to_text(T2489),'1.Learning-Goals'!$A$3:$B$100,2,FALSE)))"),"")</f>
        <v/>
      </c>
      <c r="Y2489" s="46" t="str">
        <f>IFERROR(__xludf.DUMMYFUNCTION("if(U2489="""","""",if($S2489,""Not aligned w/ a specific learning goal."",U2489&amp;"": ""&amp;vlookup(to_text(U2489),'1.Learning-Goals'!$A$3:$B$100,2,FALSE)))"),"")</f>
        <v/>
      </c>
      <c r="Z2489" s="46" t="str">
        <f>IFERROR(__xludf.DUMMYFUNCTION("if(V2489="""","""",if($S2489,""Not aligned w/ a specific learning goal."",V2489&amp;"": ""&amp;vlookup(to_text(V2489),'1.Learning-Goals'!$A$3:$B$100,2,FALSE)))"),"")</f>
        <v/>
      </c>
      <c r="AA2489" s="46" t="str">
        <f>IFERROR(__xludf.DUMMYFUNCTION("if(W2489="""","""",if($S2489,""Not aligned w/ a specific learning goal."",W2489&amp;"": ""&amp;vlookup(to_text(W2489),'1.Learning-Goals'!$A$3:$B$100,2,FALSE)))"),"")</f>
        <v/>
      </c>
      <c r="AB2489" s="48"/>
      <c r="AC2489" s="48"/>
      <c r="AD2489" s="48"/>
      <c r="AE2489" s="48"/>
      <c r="AF2489" s="48"/>
      <c r="AG2489" s="48"/>
      <c r="AH2489" s="48"/>
      <c r="AI2489" s="48"/>
    </row>
    <row r="2490" ht="15.75" customHeight="1">
      <c r="A2490" s="41"/>
      <c r="B2490" s="42" t="str">
        <f t="shared" si="1"/>
        <v/>
      </c>
      <c r="C2490" s="52"/>
      <c r="D2490" s="53"/>
      <c r="E2490" s="53"/>
      <c r="F2490" s="52"/>
      <c r="G2490" s="53"/>
      <c r="H2490" s="54"/>
      <c r="I2490" s="53"/>
      <c r="J2490" s="53"/>
      <c r="K2490" s="53"/>
      <c r="L2490" s="53"/>
      <c r="M2490" s="53"/>
      <c r="N2490" s="53"/>
      <c r="O2490" s="52"/>
      <c r="P2490" s="52"/>
      <c r="Q2490" s="52"/>
      <c r="R2490" s="46" t="str">
        <f>IFERROR(__xludf.DUMMYFUNCTION("if(isblank($A2490),"""",REGEXREPLACE($A2490,   "",?(\d),?"",  ""$1""&amp;""-""&amp;$H2490))"),"")</f>
        <v/>
      </c>
      <c r="S2490" s="47" t="b">
        <f t="shared" si="2"/>
        <v>0</v>
      </c>
      <c r="T2490" s="47" t="str">
        <f>IFERROR(__xludf.DUMMYFUNCTION("iferror(split(A2490,"","",TRUE,TRUE),"""")"),"")</f>
        <v/>
      </c>
      <c r="U2490" s="47"/>
      <c r="V2490" s="47"/>
      <c r="W2490" s="47"/>
      <c r="X2490" s="46" t="str">
        <f>IFERROR(__xludf.DUMMYFUNCTION("if(T2490="""","""",if($S2490,""Not aligned w/ a specific learning goal."",T2490&amp;"": ""&amp;vlookup(to_text(T2490),'1.Learning-Goals'!$A$3:$B$100,2,FALSE)))"),"")</f>
        <v/>
      </c>
      <c r="Y2490" s="46" t="str">
        <f>IFERROR(__xludf.DUMMYFUNCTION("if(U2490="""","""",if($S2490,""Not aligned w/ a specific learning goal."",U2490&amp;"": ""&amp;vlookup(to_text(U2490),'1.Learning-Goals'!$A$3:$B$100,2,FALSE)))"),"")</f>
        <v/>
      </c>
      <c r="Z2490" s="46" t="str">
        <f>IFERROR(__xludf.DUMMYFUNCTION("if(V2490="""","""",if($S2490,""Not aligned w/ a specific learning goal."",V2490&amp;"": ""&amp;vlookup(to_text(V2490),'1.Learning-Goals'!$A$3:$B$100,2,FALSE)))"),"")</f>
        <v/>
      </c>
      <c r="AA2490" s="46" t="str">
        <f>IFERROR(__xludf.DUMMYFUNCTION("if(W2490="""","""",if($S2490,""Not aligned w/ a specific learning goal."",W2490&amp;"": ""&amp;vlookup(to_text(W2490),'1.Learning-Goals'!$A$3:$B$100,2,FALSE)))"),"")</f>
        <v/>
      </c>
      <c r="AB2490" s="48"/>
      <c r="AC2490" s="48"/>
      <c r="AD2490" s="48"/>
      <c r="AE2490" s="48"/>
      <c r="AF2490" s="48"/>
      <c r="AG2490" s="48"/>
      <c r="AH2490" s="48"/>
      <c r="AI2490" s="48"/>
    </row>
    <row r="2491" ht="15.75" customHeight="1">
      <c r="A2491" s="41"/>
      <c r="B2491" s="42" t="str">
        <f t="shared" si="1"/>
        <v/>
      </c>
      <c r="C2491" s="52"/>
      <c r="D2491" s="53"/>
      <c r="E2491" s="53"/>
      <c r="F2491" s="52"/>
      <c r="G2491" s="53"/>
      <c r="H2491" s="54"/>
      <c r="I2491" s="53"/>
      <c r="J2491" s="53"/>
      <c r="K2491" s="53"/>
      <c r="L2491" s="53"/>
      <c r="M2491" s="53"/>
      <c r="N2491" s="53"/>
      <c r="O2491" s="52"/>
      <c r="P2491" s="52"/>
      <c r="Q2491" s="52"/>
      <c r="R2491" s="46" t="str">
        <f>IFERROR(__xludf.DUMMYFUNCTION("if(isblank($A2491),"""",REGEXREPLACE($A2491,   "",?(\d),?"",  ""$1""&amp;""-""&amp;$H2491))"),"")</f>
        <v/>
      </c>
      <c r="S2491" s="47" t="b">
        <f t="shared" si="2"/>
        <v>0</v>
      </c>
      <c r="T2491" s="47" t="str">
        <f>IFERROR(__xludf.DUMMYFUNCTION("iferror(split(A2491,"","",TRUE,TRUE),"""")"),"")</f>
        <v/>
      </c>
      <c r="U2491" s="47"/>
      <c r="V2491" s="47"/>
      <c r="W2491" s="47"/>
      <c r="X2491" s="46" t="str">
        <f>IFERROR(__xludf.DUMMYFUNCTION("if(T2491="""","""",if($S2491,""Not aligned w/ a specific learning goal."",T2491&amp;"": ""&amp;vlookup(to_text(T2491),'1.Learning-Goals'!$A$3:$B$100,2,FALSE)))"),"")</f>
        <v/>
      </c>
      <c r="Y2491" s="46" t="str">
        <f>IFERROR(__xludf.DUMMYFUNCTION("if(U2491="""","""",if($S2491,""Not aligned w/ a specific learning goal."",U2491&amp;"": ""&amp;vlookup(to_text(U2491),'1.Learning-Goals'!$A$3:$B$100,2,FALSE)))"),"")</f>
        <v/>
      </c>
      <c r="Z2491" s="46" t="str">
        <f>IFERROR(__xludf.DUMMYFUNCTION("if(V2491="""","""",if($S2491,""Not aligned w/ a specific learning goal."",V2491&amp;"": ""&amp;vlookup(to_text(V2491),'1.Learning-Goals'!$A$3:$B$100,2,FALSE)))"),"")</f>
        <v/>
      </c>
      <c r="AA2491" s="46" t="str">
        <f>IFERROR(__xludf.DUMMYFUNCTION("if(W2491="""","""",if($S2491,""Not aligned w/ a specific learning goal."",W2491&amp;"": ""&amp;vlookup(to_text(W2491),'1.Learning-Goals'!$A$3:$B$100,2,FALSE)))"),"")</f>
        <v/>
      </c>
      <c r="AB2491" s="48"/>
      <c r="AC2491" s="48"/>
      <c r="AD2491" s="48"/>
      <c r="AE2491" s="48"/>
      <c r="AF2491" s="48"/>
      <c r="AG2491" s="48"/>
      <c r="AH2491" s="48"/>
      <c r="AI2491" s="48"/>
    </row>
    <row r="2492" ht="15.75" customHeight="1">
      <c r="A2492" s="41"/>
      <c r="B2492" s="42" t="str">
        <f t="shared" si="1"/>
        <v/>
      </c>
      <c r="C2492" s="52"/>
      <c r="D2492" s="53"/>
      <c r="E2492" s="53"/>
      <c r="F2492" s="52"/>
      <c r="G2492" s="53"/>
      <c r="H2492" s="54"/>
      <c r="I2492" s="53"/>
      <c r="J2492" s="53"/>
      <c r="K2492" s="53"/>
      <c r="L2492" s="53"/>
      <c r="M2492" s="53"/>
      <c r="N2492" s="53"/>
      <c r="O2492" s="52"/>
      <c r="P2492" s="52"/>
      <c r="Q2492" s="52"/>
      <c r="R2492" s="46" t="str">
        <f>IFERROR(__xludf.DUMMYFUNCTION("if(isblank($A2492),"""",REGEXREPLACE($A2492,   "",?(\d),?"",  ""$1""&amp;""-""&amp;$H2492))"),"")</f>
        <v/>
      </c>
      <c r="S2492" s="47" t="b">
        <f t="shared" si="2"/>
        <v>0</v>
      </c>
      <c r="T2492" s="47" t="str">
        <f>IFERROR(__xludf.DUMMYFUNCTION("iferror(split(A2492,"","",TRUE,TRUE),"""")"),"")</f>
        <v/>
      </c>
      <c r="U2492" s="47"/>
      <c r="V2492" s="47"/>
      <c r="W2492" s="47"/>
      <c r="X2492" s="46" t="str">
        <f>IFERROR(__xludf.DUMMYFUNCTION("if(T2492="""","""",if($S2492,""Not aligned w/ a specific learning goal."",T2492&amp;"": ""&amp;vlookup(to_text(T2492),'1.Learning-Goals'!$A$3:$B$100,2,FALSE)))"),"")</f>
        <v/>
      </c>
      <c r="Y2492" s="46" t="str">
        <f>IFERROR(__xludf.DUMMYFUNCTION("if(U2492="""","""",if($S2492,""Not aligned w/ a specific learning goal."",U2492&amp;"": ""&amp;vlookup(to_text(U2492),'1.Learning-Goals'!$A$3:$B$100,2,FALSE)))"),"")</f>
        <v/>
      </c>
      <c r="Z2492" s="46" t="str">
        <f>IFERROR(__xludf.DUMMYFUNCTION("if(V2492="""","""",if($S2492,""Not aligned w/ a specific learning goal."",V2492&amp;"": ""&amp;vlookup(to_text(V2492),'1.Learning-Goals'!$A$3:$B$100,2,FALSE)))"),"")</f>
        <v/>
      </c>
      <c r="AA2492" s="46" t="str">
        <f>IFERROR(__xludf.DUMMYFUNCTION("if(W2492="""","""",if($S2492,""Not aligned w/ a specific learning goal."",W2492&amp;"": ""&amp;vlookup(to_text(W2492),'1.Learning-Goals'!$A$3:$B$100,2,FALSE)))"),"")</f>
        <v/>
      </c>
      <c r="AB2492" s="48"/>
      <c r="AC2492" s="48"/>
      <c r="AD2492" s="48"/>
      <c r="AE2492" s="48"/>
      <c r="AF2492" s="48"/>
      <c r="AG2492" s="48"/>
      <c r="AH2492" s="48"/>
      <c r="AI2492" s="48"/>
    </row>
    <row r="2493" ht="15.75" customHeight="1">
      <c r="A2493" s="41"/>
      <c r="B2493" s="42" t="str">
        <f t="shared" si="1"/>
        <v/>
      </c>
      <c r="C2493" s="52"/>
      <c r="D2493" s="53"/>
      <c r="E2493" s="53"/>
      <c r="F2493" s="52"/>
      <c r="G2493" s="53"/>
      <c r="H2493" s="54"/>
      <c r="I2493" s="53"/>
      <c r="J2493" s="53"/>
      <c r="K2493" s="53"/>
      <c r="L2493" s="53"/>
      <c r="M2493" s="53"/>
      <c r="N2493" s="53"/>
      <c r="O2493" s="52"/>
      <c r="P2493" s="52"/>
      <c r="Q2493" s="52"/>
      <c r="R2493" s="46" t="str">
        <f>IFERROR(__xludf.DUMMYFUNCTION("if(isblank($A2493),"""",REGEXREPLACE($A2493,   "",?(\d),?"",  ""$1""&amp;""-""&amp;$H2493))"),"")</f>
        <v/>
      </c>
      <c r="S2493" s="47" t="b">
        <f t="shared" si="2"/>
        <v>0</v>
      </c>
      <c r="T2493" s="47" t="str">
        <f>IFERROR(__xludf.DUMMYFUNCTION("iferror(split(A2493,"","",TRUE,TRUE),"""")"),"")</f>
        <v/>
      </c>
      <c r="U2493" s="47"/>
      <c r="V2493" s="47"/>
      <c r="W2493" s="47"/>
      <c r="X2493" s="46" t="str">
        <f>IFERROR(__xludf.DUMMYFUNCTION("if(T2493="""","""",if($S2493,""Not aligned w/ a specific learning goal."",T2493&amp;"": ""&amp;vlookup(to_text(T2493),'1.Learning-Goals'!$A$3:$B$100,2,FALSE)))"),"")</f>
        <v/>
      </c>
      <c r="Y2493" s="46" t="str">
        <f>IFERROR(__xludf.DUMMYFUNCTION("if(U2493="""","""",if($S2493,""Not aligned w/ a specific learning goal."",U2493&amp;"": ""&amp;vlookup(to_text(U2493),'1.Learning-Goals'!$A$3:$B$100,2,FALSE)))"),"")</f>
        <v/>
      </c>
      <c r="Z2493" s="46" t="str">
        <f>IFERROR(__xludf.DUMMYFUNCTION("if(V2493="""","""",if($S2493,""Not aligned w/ a specific learning goal."",V2493&amp;"": ""&amp;vlookup(to_text(V2493),'1.Learning-Goals'!$A$3:$B$100,2,FALSE)))"),"")</f>
        <v/>
      </c>
      <c r="AA2493" s="46" t="str">
        <f>IFERROR(__xludf.DUMMYFUNCTION("if(W2493="""","""",if($S2493,""Not aligned w/ a specific learning goal."",W2493&amp;"": ""&amp;vlookup(to_text(W2493),'1.Learning-Goals'!$A$3:$B$100,2,FALSE)))"),"")</f>
        <v/>
      </c>
      <c r="AB2493" s="48"/>
      <c r="AC2493" s="48"/>
      <c r="AD2493" s="48"/>
      <c r="AE2493" s="48"/>
      <c r="AF2493" s="48"/>
      <c r="AG2493" s="48"/>
      <c r="AH2493" s="48"/>
      <c r="AI2493" s="48"/>
    </row>
    <row r="2494" ht="15.75" customHeight="1">
      <c r="A2494" s="41"/>
      <c r="B2494" s="42" t="str">
        <f t="shared" si="1"/>
        <v/>
      </c>
      <c r="C2494" s="52"/>
      <c r="D2494" s="53"/>
      <c r="E2494" s="53"/>
      <c r="F2494" s="52"/>
      <c r="G2494" s="53"/>
      <c r="H2494" s="54"/>
      <c r="I2494" s="53"/>
      <c r="J2494" s="53"/>
      <c r="K2494" s="53"/>
      <c r="L2494" s="53"/>
      <c r="M2494" s="53"/>
      <c r="N2494" s="53"/>
      <c r="O2494" s="52"/>
      <c r="P2494" s="52"/>
      <c r="Q2494" s="52"/>
      <c r="R2494" s="46" t="str">
        <f>IFERROR(__xludf.DUMMYFUNCTION("if(isblank($A2494),"""",REGEXREPLACE($A2494,   "",?(\d),?"",  ""$1""&amp;""-""&amp;$H2494))"),"")</f>
        <v/>
      </c>
      <c r="S2494" s="47" t="b">
        <f t="shared" si="2"/>
        <v>0</v>
      </c>
      <c r="T2494" s="47" t="str">
        <f>IFERROR(__xludf.DUMMYFUNCTION("iferror(split(A2494,"","",TRUE,TRUE),"""")"),"")</f>
        <v/>
      </c>
      <c r="U2494" s="47"/>
      <c r="V2494" s="47"/>
      <c r="W2494" s="47"/>
      <c r="X2494" s="46" t="str">
        <f>IFERROR(__xludf.DUMMYFUNCTION("if(T2494="""","""",if($S2494,""Not aligned w/ a specific learning goal."",T2494&amp;"": ""&amp;vlookup(to_text(T2494),'1.Learning-Goals'!$A$3:$B$100,2,FALSE)))"),"")</f>
        <v/>
      </c>
      <c r="Y2494" s="46" t="str">
        <f>IFERROR(__xludf.DUMMYFUNCTION("if(U2494="""","""",if($S2494,""Not aligned w/ a specific learning goal."",U2494&amp;"": ""&amp;vlookup(to_text(U2494),'1.Learning-Goals'!$A$3:$B$100,2,FALSE)))"),"")</f>
        <v/>
      </c>
      <c r="Z2494" s="46" t="str">
        <f>IFERROR(__xludf.DUMMYFUNCTION("if(V2494="""","""",if($S2494,""Not aligned w/ a specific learning goal."",V2494&amp;"": ""&amp;vlookup(to_text(V2494),'1.Learning-Goals'!$A$3:$B$100,2,FALSE)))"),"")</f>
        <v/>
      </c>
      <c r="AA2494" s="46" t="str">
        <f>IFERROR(__xludf.DUMMYFUNCTION("if(W2494="""","""",if($S2494,""Not aligned w/ a specific learning goal."",W2494&amp;"": ""&amp;vlookup(to_text(W2494),'1.Learning-Goals'!$A$3:$B$100,2,FALSE)))"),"")</f>
        <v/>
      </c>
      <c r="AB2494" s="48"/>
      <c r="AC2494" s="48"/>
      <c r="AD2494" s="48"/>
      <c r="AE2494" s="48"/>
      <c r="AF2494" s="48"/>
      <c r="AG2494" s="48"/>
      <c r="AH2494" s="48"/>
      <c r="AI2494" s="48"/>
    </row>
    <row r="2495" ht="15.75" customHeight="1">
      <c r="A2495" s="41"/>
      <c r="B2495" s="42" t="str">
        <f t="shared" si="1"/>
        <v/>
      </c>
      <c r="C2495" s="52"/>
      <c r="D2495" s="53"/>
      <c r="E2495" s="53"/>
      <c r="F2495" s="52"/>
      <c r="G2495" s="53"/>
      <c r="H2495" s="54"/>
      <c r="I2495" s="53"/>
      <c r="J2495" s="53"/>
      <c r="K2495" s="53"/>
      <c r="L2495" s="53"/>
      <c r="M2495" s="53"/>
      <c r="N2495" s="53"/>
      <c r="O2495" s="52"/>
      <c r="P2495" s="52"/>
      <c r="Q2495" s="52"/>
      <c r="R2495" s="46" t="str">
        <f>IFERROR(__xludf.DUMMYFUNCTION("if(isblank($A2495),"""",REGEXREPLACE($A2495,   "",?(\d),?"",  ""$1""&amp;""-""&amp;$H2495))"),"")</f>
        <v/>
      </c>
      <c r="S2495" s="47" t="b">
        <f t="shared" si="2"/>
        <v>0</v>
      </c>
      <c r="T2495" s="47" t="str">
        <f>IFERROR(__xludf.DUMMYFUNCTION("iferror(split(A2495,"","",TRUE,TRUE),"""")"),"")</f>
        <v/>
      </c>
      <c r="U2495" s="47"/>
      <c r="V2495" s="47"/>
      <c r="W2495" s="47"/>
      <c r="X2495" s="46" t="str">
        <f>IFERROR(__xludf.DUMMYFUNCTION("if(T2495="""","""",if($S2495,""Not aligned w/ a specific learning goal."",T2495&amp;"": ""&amp;vlookup(to_text(T2495),'1.Learning-Goals'!$A$3:$B$100,2,FALSE)))"),"")</f>
        <v/>
      </c>
      <c r="Y2495" s="46" t="str">
        <f>IFERROR(__xludf.DUMMYFUNCTION("if(U2495="""","""",if($S2495,""Not aligned w/ a specific learning goal."",U2495&amp;"": ""&amp;vlookup(to_text(U2495),'1.Learning-Goals'!$A$3:$B$100,2,FALSE)))"),"")</f>
        <v/>
      </c>
      <c r="Z2495" s="46" t="str">
        <f>IFERROR(__xludf.DUMMYFUNCTION("if(V2495="""","""",if($S2495,""Not aligned w/ a specific learning goal."",V2495&amp;"": ""&amp;vlookup(to_text(V2495),'1.Learning-Goals'!$A$3:$B$100,2,FALSE)))"),"")</f>
        <v/>
      </c>
      <c r="AA2495" s="46" t="str">
        <f>IFERROR(__xludf.DUMMYFUNCTION("if(W2495="""","""",if($S2495,""Not aligned w/ a specific learning goal."",W2495&amp;"": ""&amp;vlookup(to_text(W2495),'1.Learning-Goals'!$A$3:$B$100,2,FALSE)))"),"")</f>
        <v/>
      </c>
      <c r="AB2495" s="48"/>
      <c r="AC2495" s="48"/>
      <c r="AD2495" s="48"/>
      <c r="AE2495" s="48"/>
      <c r="AF2495" s="48"/>
      <c r="AG2495" s="48"/>
      <c r="AH2495" s="48"/>
      <c r="AI2495" s="48"/>
    </row>
    <row r="2496" ht="15.75" customHeight="1">
      <c r="A2496" s="41"/>
      <c r="B2496" s="42" t="str">
        <f t="shared" si="1"/>
        <v/>
      </c>
      <c r="C2496" s="52"/>
      <c r="D2496" s="53"/>
      <c r="E2496" s="53"/>
      <c r="F2496" s="52"/>
      <c r="G2496" s="53"/>
      <c r="H2496" s="54"/>
      <c r="I2496" s="53"/>
      <c r="J2496" s="53"/>
      <c r="K2496" s="53"/>
      <c r="L2496" s="53"/>
      <c r="M2496" s="53"/>
      <c r="N2496" s="53"/>
      <c r="O2496" s="52"/>
      <c r="P2496" s="52"/>
      <c r="Q2496" s="52"/>
      <c r="R2496" s="46" t="str">
        <f>IFERROR(__xludf.DUMMYFUNCTION("if(isblank($A2496),"""",REGEXREPLACE($A2496,   "",?(\d),?"",  ""$1""&amp;""-""&amp;$H2496))"),"")</f>
        <v/>
      </c>
      <c r="S2496" s="47" t="b">
        <f t="shared" si="2"/>
        <v>0</v>
      </c>
      <c r="T2496" s="47" t="str">
        <f>IFERROR(__xludf.DUMMYFUNCTION("iferror(split(A2496,"","",TRUE,TRUE),"""")"),"")</f>
        <v/>
      </c>
      <c r="U2496" s="47"/>
      <c r="V2496" s="47"/>
      <c r="W2496" s="47"/>
      <c r="X2496" s="46" t="str">
        <f>IFERROR(__xludf.DUMMYFUNCTION("if(T2496="""","""",if($S2496,""Not aligned w/ a specific learning goal."",T2496&amp;"": ""&amp;vlookup(to_text(T2496),'1.Learning-Goals'!$A$3:$B$100,2,FALSE)))"),"")</f>
        <v/>
      </c>
      <c r="Y2496" s="46" t="str">
        <f>IFERROR(__xludf.DUMMYFUNCTION("if(U2496="""","""",if($S2496,""Not aligned w/ a specific learning goal."",U2496&amp;"": ""&amp;vlookup(to_text(U2496),'1.Learning-Goals'!$A$3:$B$100,2,FALSE)))"),"")</f>
        <v/>
      </c>
      <c r="Z2496" s="46" t="str">
        <f>IFERROR(__xludf.DUMMYFUNCTION("if(V2496="""","""",if($S2496,""Not aligned w/ a specific learning goal."",V2496&amp;"": ""&amp;vlookup(to_text(V2496),'1.Learning-Goals'!$A$3:$B$100,2,FALSE)))"),"")</f>
        <v/>
      </c>
      <c r="AA2496" s="46" t="str">
        <f>IFERROR(__xludf.DUMMYFUNCTION("if(W2496="""","""",if($S2496,""Not aligned w/ a specific learning goal."",W2496&amp;"": ""&amp;vlookup(to_text(W2496),'1.Learning-Goals'!$A$3:$B$100,2,FALSE)))"),"")</f>
        <v/>
      </c>
      <c r="AB2496" s="48"/>
      <c r="AC2496" s="48"/>
      <c r="AD2496" s="48"/>
      <c r="AE2496" s="48"/>
      <c r="AF2496" s="48"/>
      <c r="AG2496" s="48"/>
      <c r="AH2496" s="48"/>
      <c r="AI2496" s="48"/>
    </row>
    <row r="2497" ht="15.75" customHeight="1">
      <c r="A2497" s="41"/>
      <c r="B2497" s="42" t="str">
        <f t="shared" si="1"/>
        <v/>
      </c>
      <c r="C2497" s="52"/>
      <c r="D2497" s="53"/>
      <c r="E2497" s="53"/>
      <c r="F2497" s="52"/>
      <c r="G2497" s="53"/>
      <c r="H2497" s="54"/>
      <c r="I2497" s="53"/>
      <c r="J2497" s="53"/>
      <c r="K2497" s="53"/>
      <c r="L2497" s="53"/>
      <c r="M2497" s="53"/>
      <c r="N2497" s="53"/>
      <c r="O2497" s="52"/>
      <c r="P2497" s="52"/>
      <c r="Q2497" s="52"/>
      <c r="R2497" s="46" t="str">
        <f>IFERROR(__xludf.DUMMYFUNCTION("if(isblank($A2497),"""",REGEXREPLACE($A2497,   "",?(\d),?"",  ""$1""&amp;""-""&amp;$H2497))"),"")</f>
        <v/>
      </c>
      <c r="S2497" s="47" t="b">
        <f t="shared" si="2"/>
        <v>0</v>
      </c>
      <c r="T2497" s="47" t="str">
        <f>IFERROR(__xludf.DUMMYFUNCTION("iferror(split(A2497,"","",TRUE,TRUE),"""")"),"")</f>
        <v/>
      </c>
      <c r="U2497" s="47"/>
      <c r="V2497" s="47"/>
      <c r="W2497" s="47"/>
      <c r="X2497" s="46" t="str">
        <f>IFERROR(__xludf.DUMMYFUNCTION("if(T2497="""","""",if($S2497,""Not aligned w/ a specific learning goal."",T2497&amp;"": ""&amp;vlookup(to_text(T2497),'1.Learning-Goals'!$A$3:$B$100,2,FALSE)))"),"")</f>
        <v/>
      </c>
      <c r="Y2497" s="46" t="str">
        <f>IFERROR(__xludf.DUMMYFUNCTION("if(U2497="""","""",if($S2497,""Not aligned w/ a specific learning goal."",U2497&amp;"": ""&amp;vlookup(to_text(U2497),'1.Learning-Goals'!$A$3:$B$100,2,FALSE)))"),"")</f>
        <v/>
      </c>
      <c r="Z2497" s="46" t="str">
        <f>IFERROR(__xludf.DUMMYFUNCTION("if(V2497="""","""",if($S2497,""Not aligned w/ a specific learning goal."",V2497&amp;"": ""&amp;vlookup(to_text(V2497),'1.Learning-Goals'!$A$3:$B$100,2,FALSE)))"),"")</f>
        <v/>
      </c>
      <c r="AA2497" s="46" t="str">
        <f>IFERROR(__xludf.DUMMYFUNCTION("if(W2497="""","""",if($S2497,""Not aligned w/ a specific learning goal."",W2497&amp;"": ""&amp;vlookup(to_text(W2497),'1.Learning-Goals'!$A$3:$B$100,2,FALSE)))"),"")</f>
        <v/>
      </c>
      <c r="AB2497" s="48"/>
      <c r="AC2497" s="48"/>
      <c r="AD2497" s="48"/>
      <c r="AE2497" s="48"/>
      <c r="AF2497" s="48"/>
      <c r="AG2497" s="48"/>
      <c r="AH2497" s="48"/>
      <c r="AI2497" s="48"/>
    </row>
    <row r="2498" ht="15.75" customHeight="1">
      <c r="A2498" s="41"/>
      <c r="B2498" s="42" t="str">
        <f t="shared" si="1"/>
        <v/>
      </c>
      <c r="C2498" s="52"/>
      <c r="D2498" s="53"/>
      <c r="E2498" s="53"/>
      <c r="F2498" s="52"/>
      <c r="G2498" s="53"/>
      <c r="H2498" s="54"/>
      <c r="I2498" s="53"/>
      <c r="J2498" s="53"/>
      <c r="K2498" s="53"/>
      <c r="L2498" s="53"/>
      <c r="M2498" s="53"/>
      <c r="N2498" s="53"/>
      <c r="O2498" s="52"/>
      <c r="P2498" s="52"/>
      <c r="Q2498" s="52"/>
      <c r="R2498" s="46" t="str">
        <f>IFERROR(__xludf.DUMMYFUNCTION("if(isblank($A2498),"""",REGEXREPLACE($A2498,   "",?(\d),?"",  ""$1""&amp;""-""&amp;$H2498))"),"")</f>
        <v/>
      </c>
      <c r="S2498" s="47" t="b">
        <f t="shared" si="2"/>
        <v>0</v>
      </c>
      <c r="T2498" s="47" t="str">
        <f>IFERROR(__xludf.DUMMYFUNCTION("iferror(split(A2498,"","",TRUE,TRUE),"""")"),"")</f>
        <v/>
      </c>
      <c r="U2498" s="47"/>
      <c r="V2498" s="47"/>
      <c r="W2498" s="47"/>
      <c r="X2498" s="46" t="str">
        <f>IFERROR(__xludf.DUMMYFUNCTION("if(T2498="""","""",if($S2498,""Not aligned w/ a specific learning goal."",T2498&amp;"": ""&amp;vlookup(to_text(T2498),'1.Learning-Goals'!$A$3:$B$100,2,FALSE)))"),"")</f>
        <v/>
      </c>
      <c r="Y2498" s="46" t="str">
        <f>IFERROR(__xludf.DUMMYFUNCTION("if(U2498="""","""",if($S2498,""Not aligned w/ a specific learning goal."",U2498&amp;"": ""&amp;vlookup(to_text(U2498),'1.Learning-Goals'!$A$3:$B$100,2,FALSE)))"),"")</f>
        <v/>
      </c>
      <c r="Z2498" s="46" t="str">
        <f>IFERROR(__xludf.DUMMYFUNCTION("if(V2498="""","""",if($S2498,""Not aligned w/ a specific learning goal."",V2498&amp;"": ""&amp;vlookup(to_text(V2498),'1.Learning-Goals'!$A$3:$B$100,2,FALSE)))"),"")</f>
        <v/>
      </c>
      <c r="AA2498" s="46" t="str">
        <f>IFERROR(__xludf.DUMMYFUNCTION("if(W2498="""","""",if($S2498,""Not aligned w/ a specific learning goal."",W2498&amp;"": ""&amp;vlookup(to_text(W2498),'1.Learning-Goals'!$A$3:$B$100,2,FALSE)))"),"")</f>
        <v/>
      </c>
      <c r="AB2498" s="48"/>
      <c r="AC2498" s="48"/>
      <c r="AD2498" s="48"/>
      <c r="AE2498" s="48"/>
      <c r="AF2498" s="48"/>
      <c r="AG2498" s="48"/>
      <c r="AH2498" s="48"/>
      <c r="AI2498" s="48"/>
    </row>
    <row r="2499" ht="15.75" customHeight="1">
      <c r="A2499" s="41"/>
      <c r="B2499" s="42" t="str">
        <f t="shared" si="1"/>
        <v/>
      </c>
      <c r="C2499" s="52"/>
      <c r="D2499" s="53"/>
      <c r="E2499" s="53"/>
      <c r="F2499" s="52"/>
      <c r="G2499" s="53"/>
      <c r="H2499" s="54"/>
      <c r="I2499" s="53"/>
      <c r="J2499" s="53"/>
      <c r="K2499" s="53"/>
      <c r="L2499" s="53"/>
      <c r="M2499" s="53"/>
      <c r="N2499" s="53"/>
      <c r="O2499" s="52"/>
      <c r="P2499" s="52"/>
      <c r="Q2499" s="52"/>
      <c r="R2499" s="46" t="str">
        <f>IFERROR(__xludf.DUMMYFUNCTION("if(isblank($A2499),"""",REGEXREPLACE($A2499,   "",?(\d),?"",  ""$1""&amp;""-""&amp;$H2499))"),"")</f>
        <v/>
      </c>
      <c r="S2499" s="47" t="b">
        <f t="shared" si="2"/>
        <v>0</v>
      </c>
      <c r="T2499" s="47" t="str">
        <f>IFERROR(__xludf.DUMMYFUNCTION("iferror(split(A2499,"","",TRUE,TRUE),"""")"),"")</f>
        <v/>
      </c>
      <c r="U2499" s="47"/>
      <c r="V2499" s="47"/>
      <c r="W2499" s="47"/>
      <c r="X2499" s="46" t="str">
        <f>IFERROR(__xludf.DUMMYFUNCTION("if(T2499="""","""",if($S2499,""Not aligned w/ a specific learning goal."",T2499&amp;"": ""&amp;vlookup(to_text(T2499),'1.Learning-Goals'!$A$3:$B$100,2,FALSE)))"),"")</f>
        <v/>
      </c>
      <c r="Y2499" s="46" t="str">
        <f>IFERROR(__xludf.DUMMYFUNCTION("if(U2499="""","""",if($S2499,""Not aligned w/ a specific learning goal."",U2499&amp;"": ""&amp;vlookup(to_text(U2499),'1.Learning-Goals'!$A$3:$B$100,2,FALSE)))"),"")</f>
        <v/>
      </c>
      <c r="Z2499" s="46" t="str">
        <f>IFERROR(__xludf.DUMMYFUNCTION("if(V2499="""","""",if($S2499,""Not aligned w/ a specific learning goal."",V2499&amp;"": ""&amp;vlookup(to_text(V2499),'1.Learning-Goals'!$A$3:$B$100,2,FALSE)))"),"")</f>
        <v/>
      </c>
      <c r="AA2499" s="46" t="str">
        <f>IFERROR(__xludf.DUMMYFUNCTION("if(W2499="""","""",if($S2499,""Not aligned w/ a specific learning goal."",W2499&amp;"": ""&amp;vlookup(to_text(W2499),'1.Learning-Goals'!$A$3:$B$100,2,FALSE)))"),"")</f>
        <v/>
      </c>
      <c r="AB2499" s="48"/>
      <c r="AC2499" s="48"/>
      <c r="AD2499" s="48"/>
      <c r="AE2499" s="48"/>
      <c r="AF2499" s="48"/>
      <c r="AG2499" s="48"/>
      <c r="AH2499" s="48"/>
      <c r="AI2499" s="48"/>
    </row>
    <row r="2500" ht="15.75" customHeight="1">
      <c r="A2500" s="41"/>
      <c r="B2500" s="42" t="str">
        <f t="shared" si="1"/>
        <v/>
      </c>
      <c r="C2500" s="52"/>
      <c r="D2500" s="53"/>
      <c r="E2500" s="53"/>
      <c r="F2500" s="52"/>
      <c r="G2500" s="53"/>
      <c r="H2500" s="54"/>
      <c r="I2500" s="53"/>
      <c r="J2500" s="53"/>
      <c r="K2500" s="53"/>
      <c r="L2500" s="53"/>
      <c r="M2500" s="53"/>
      <c r="N2500" s="53"/>
      <c r="O2500" s="52"/>
      <c r="P2500" s="52"/>
      <c r="Q2500" s="52"/>
      <c r="R2500" s="46" t="str">
        <f>IFERROR(__xludf.DUMMYFUNCTION("if(isblank($A2500),"""",REGEXREPLACE($A2500,   "",?(\d),?"",  ""$1""&amp;""-""&amp;$H2500))"),"")</f>
        <v/>
      </c>
      <c r="S2500" s="47" t="b">
        <f t="shared" si="2"/>
        <v>0</v>
      </c>
      <c r="T2500" s="47" t="str">
        <f>IFERROR(__xludf.DUMMYFUNCTION("iferror(split(A2500,"","",TRUE,TRUE),"""")"),"")</f>
        <v/>
      </c>
      <c r="U2500" s="47"/>
      <c r="V2500" s="47"/>
      <c r="W2500" s="47"/>
      <c r="X2500" s="46" t="str">
        <f>IFERROR(__xludf.DUMMYFUNCTION("if(T2500="""","""",if($S2500,""Not aligned w/ a specific learning goal."",T2500&amp;"": ""&amp;vlookup(to_text(T2500),'1.Learning-Goals'!$A$3:$B$100,2,FALSE)))"),"")</f>
        <v/>
      </c>
      <c r="Y2500" s="46" t="str">
        <f>IFERROR(__xludf.DUMMYFUNCTION("if(U2500="""","""",if($S2500,""Not aligned w/ a specific learning goal."",U2500&amp;"": ""&amp;vlookup(to_text(U2500),'1.Learning-Goals'!$A$3:$B$100,2,FALSE)))"),"")</f>
        <v/>
      </c>
      <c r="Z2500" s="46" t="str">
        <f>IFERROR(__xludf.DUMMYFUNCTION("if(V2500="""","""",if($S2500,""Not aligned w/ a specific learning goal."",V2500&amp;"": ""&amp;vlookup(to_text(V2500),'1.Learning-Goals'!$A$3:$B$100,2,FALSE)))"),"")</f>
        <v/>
      </c>
      <c r="AA2500" s="46" t="str">
        <f>IFERROR(__xludf.DUMMYFUNCTION("if(W2500="""","""",if($S2500,""Not aligned w/ a specific learning goal."",W2500&amp;"": ""&amp;vlookup(to_text(W2500),'1.Learning-Goals'!$A$3:$B$100,2,FALSE)))"),"")</f>
        <v/>
      </c>
      <c r="AB2500" s="48"/>
      <c r="AC2500" s="48"/>
      <c r="AD2500" s="48"/>
      <c r="AE2500" s="48"/>
      <c r="AF2500" s="48"/>
      <c r="AG2500" s="48"/>
      <c r="AH2500" s="48"/>
      <c r="AI2500" s="48"/>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7.5"/>
    <col customWidth="1" min="5" max="5" width="5.5"/>
    <col customWidth="1" min="6" max="6" width="66.13"/>
    <col customWidth="1" min="7" max="8" width="12.75"/>
  </cols>
  <sheetData>
    <row r="1">
      <c r="A1" s="56" t="s">
        <v>4431</v>
      </c>
      <c r="B1" s="57"/>
      <c r="C1" s="57"/>
      <c r="D1" s="57"/>
      <c r="E1" s="57"/>
      <c r="F1" s="58"/>
      <c r="G1" s="59"/>
      <c r="H1" s="59"/>
      <c r="I1" s="7"/>
      <c r="J1" s="7"/>
      <c r="K1" s="7"/>
      <c r="L1" s="7"/>
      <c r="M1" s="7"/>
      <c r="N1" s="7"/>
      <c r="O1" s="7"/>
      <c r="P1" s="7"/>
      <c r="Q1" s="7"/>
      <c r="R1" s="7"/>
      <c r="S1" s="7"/>
      <c r="T1" s="7"/>
      <c r="U1" s="7"/>
      <c r="V1" s="7"/>
      <c r="W1" s="7"/>
      <c r="X1" s="7"/>
      <c r="Y1" s="7"/>
      <c r="Z1" s="7"/>
      <c r="AA1" s="7"/>
      <c r="AB1" s="7"/>
      <c r="AC1" s="7"/>
      <c r="AD1" s="7"/>
      <c r="AE1" s="7"/>
    </row>
    <row r="2">
      <c r="A2" s="60" t="s">
        <v>4432</v>
      </c>
      <c r="B2" s="61" t="s">
        <v>4433</v>
      </c>
      <c r="C2" s="62" t="s">
        <v>4434</v>
      </c>
      <c r="D2" s="61" t="s">
        <v>4435</v>
      </c>
      <c r="E2" s="63" t="s">
        <v>2</v>
      </c>
      <c r="F2" s="64" t="s">
        <v>4436</v>
      </c>
      <c r="G2" s="64" t="s">
        <v>4437</v>
      </c>
      <c r="H2" s="65" t="s">
        <v>4438</v>
      </c>
      <c r="I2" s="7"/>
      <c r="J2" s="7"/>
      <c r="K2" s="7"/>
      <c r="L2" s="7"/>
      <c r="M2" s="7"/>
      <c r="N2" s="7"/>
      <c r="O2" s="7"/>
      <c r="P2" s="7"/>
      <c r="Q2" s="7"/>
      <c r="R2" s="7"/>
      <c r="S2" s="7"/>
      <c r="T2" s="7"/>
      <c r="U2" s="7"/>
      <c r="V2" s="7"/>
      <c r="W2" s="7"/>
      <c r="X2" s="7"/>
      <c r="Y2" s="7"/>
      <c r="Z2" s="7"/>
      <c r="AA2" s="7"/>
      <c r="AB2" s="7"/>
      <c r="AC2" s="7"/>
    </row>
    <row r="3">
      <c r="A3" s="66" t="str">
        <f>IFERROR(__xludf.DUMMYFUNCTION("iferror(query(ref_dontTouch!A3:H80,""select C,D,H,G,A,B,E,F where A&lt;&gt;''""),"""")"),"SL.6.2")</f>
        <v>SL.6.2</v>
      </c>
      <c r="B3" s="67" t="str">
        <f>IFERROR(__xludf.DUMMYFUNCTION("""COMPUTED_VALUE"""),"Interpret information presented in diverse media and formats (e.g., visually, quantitatively, orally) and explain how it contributes to a topic, text, or issue under study.")</f>
        <v>Interpret information presented in diverse media and formats (e.g., visually, quantitatively, orally) and explain how it contributes to a topic, text, or issue under study.</v>
      </c>
      <c r="C3" s="68" t="str">
        <f>IFERROR(__xludf.DUMMYFUNCTION("""COMPUTED_VALUE"""),"ELA")</f>
        <v>ELA</v>
      </c>
      <c r="D3" s="67" t="str">
        <f>IFERROR(__xludf.DUMMYFUNCTION("""COMPUTED_VALUE"""),"6")</f>
        <v>6</v>
      </c>
      <c r="E3" s="69" t="str">
        <f>IFERROR(__xludf.DUMMYFUNCTION("""COMPUTED_VALUE"""),"1")</f>
        <v>1</v>
      </c>
      <c r="F3" s="70" t="str">
        <f>IFERROR(__xludf.DUMMYFUNCTION("""COMPUTED_VALUE"""),"1: Explain how animal behavior facilitates in reproduction, and explain how exceptions to a general rule arise (i.e. sex role reversal)")</f>
        <v>1: Explain how animal behavior facilitates in reproduction, and explain how exceptions to a general rule arise (i.e. sex role reversal)</v>
      </c>
      <c r="G3" s="70" t="str">
        <f>IFERROR(__xludf.DUMMYFUNCTION("""COMPUTED_VALUE"""),"Common Core ELA")</f>
        <v>Common Core ELA</v>
      </c>
      <c r="H3" s="71" t="str">
        <f>IFERROR(__xludf.DUMMYFUNCTION("""COMPUTED_VALUE"""),"LS&amp;L")</f>
        <v>LS&amp;L</v>
      </c>
    </row>
    <row r="4">
      <c r="A4" s="66" t="str">
        <f>IFERROR(__xludf.DUMMYFUNCTION("""COMPUTED_VALUE"""),"RH.6-8.7")</f>
        <v>RH.6-8.7</v>
      </c>
      <c r="B4" s="67" t="str">
        <f>IFERROR(__xludf.DUMMYFUNCTION("""COMPUTED_VALUE"""),"Integrate visual information (e.g., in charts, graphs, photographs, videos, or maps) with other information in print and digital texts.")</f>
        <v>Integrate visual information (e.g., in charts, graphs, photographs, videos, or maps) with other information in print and digital texts.</v>
      </c>
      <c r="C4" s="68" t="str">
        <f>IFERROR(__xludf.DUMMYFUNCTION("""COMPUTED_VALUE"""),"ELA")</f>
        <v>ELA</v>
      </c>
      <c r="D4" s="67" t="str">
        <f>IFERROR(__xludf.DUMMYFUNCTION("""COMPUTED_VALUE"""),"6,7,8")</f>
        <v>6,7,8</v>
      </c>
      <c r="E4" s="69" t="str">
        <f>IFERROR(__xludf.DUMMYFUNCTION("""COMPUTED_VALUE"""),"2")</f>
        <v>2</v>
      </c>
      <c r="F4" s="70" t="str">
        <f>IFERROR(__xludf.DUMMYFUNCTION("""COMPUTED_VALUE"""),"2: Understand that there there are exceptions to patterns in biology by integrating evidence from scientific texts and graphs of real biological data, and explain why these exceptions matter")</f>
        <v>2: Understand that there there are exceptions to patterns in biology by integrating evidence from scientific texts and graphs of real biological data, and explain why these exceptions matter</v>
      </c>
      <c r="G4" s="70" t="str">
        <f>IFERROR(__xludf.DUMMYFUNCTION("""COMPUTED_VALUE"""),"Common Core ELA")</f>
        <v>Common Core ELA</v>
      </c>
      <c r="H4" s="71" t="str">
        <f>IFERROR(__xludf.DUMMYFUNCTION("""COMPUTED_VALUE"""),"R")</f>
        <v>R</v>
      </c>
    </row>
    <row r="5">
      <c r="A5" s="66" t="str">
        <f>IFERROR(__xludf.DUMMYFUNCTION("""COMPUTED_VALUE"""),"RH.6-8.2")</f>
        <v>RH.6-8.2</v>
      </c>
      <c r="B5" s="67" t="str">
        <f>IFERROR(__xludf.DUMMYFUNCTION("""COMPUTED_VALUE"""),"Determine the central ideas or information of a primary or secondary source; provide an accurate summary of the source distinct from prior knowledge or opinions.")</f>
        <v>Determine the central ideas or information of a primary or secondary source; provide an accurate summary of the source distinct from prior knowledge or opinions.</v>
      </c>
      <c r="C5" s="68" t="str">
        <f>IFERROR(__xludf.DUMMYFUNCTION("""COMPUTED_VALUE"""),"ELA")</f>
        <v>ELA</v>
      </c>
      <c r="D5" s="67" t="str">
        <f>IFERROR(__xludf.DUMMYFUNCTION("""COMPUTED_VALUE"""),"6,7,8")</f>
        <v>6,7,8</v>
      </c>
      <c r="E5" s="69" t="str">
        <f>IFERROR(__xludf.DUMMYFUNCTION("""COMPUTED_VALUE"""),"5")</f>
        <v>5</v>
      </c>
      <c r="F5" s="70" t="str">
        <f>IFERROR(__xludf.DUMMYFUNCTION("""COMPUTED_VALUE"""),"5: Cite evidence from a scientific text to support analysis of what the text says explicitly as well as inferences drawn from the text")</f>
        <v>5: Cite evidence from a scientific text to support analysis of what the text says explicitly as well as inferences drawn from the text</v>
      </c>
      <c r="G5" s="70" t="str">
        <f>IFERROR(__xludf.DUMMYFUNCTION("""COMPUTED_VALUE"""),"Common Core ELA")</f>
        <v>Common Core ELA</v>
      </c>
      <c r="H5" s="71" t="str">
        <f>IFERROR(__xludf.DUMMYFUNCTION("""COMPUTED_VALUE"""),"R")</f>
        <v>R</v>
      </c>
    </row>
    <row r="6">
      <c r="A6" s="66" t="str">
        <f>IFERROR(__xludf.DUMMYFUNCTION("""COMPUTED_VALUE"""),"6.SP.A.2")</f>
        <v>6.SP.A.2</v>
      </c>
      <c r="B6" s="67"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C6" s="68" t="str">
        <f>IFERROR(__xludf.DUMMYFUNCTION("""COMPUTED_VALUE"""),"Math")</f>
        <v>Math</v>
      </c>
      <c r="D6" s="67" t="str">
        <f>IFERROR(__xludf.DUMMYFUNCTION("""COMPUTED_VALUE"""),"6")</f>
        <v>6</v>
      </c>
      <c r="E6" s="69" t="str">
        <f>IFERROR(__xludf.DUMMYFUNCTION("""COMPUTED_VALUE"""),"3")</f>
        <v>3</v>
      </c>
      <c r="F6" s="70" t="str">
        <f>IFERROR(__xludf.DUMMYFUNCTION("""COMPUTED_VALUE"""),"3: Test hypotheses by interpreting histograms, scatter plots, and boxplots of real biological data")</f>
        <v>3: Test hypotheses by interpreting histograms, scatter plots, and boxplots of real biological data</v>
      </c>
      <c r="G6" s="70" t="str">
        <f>IFERROR(__xludf.DUMMYFUNCTION("""COMPUTED_VALUE"""),"Common Core Math")</f>
        <v>Common Core Math</v>
      </c>
      <c r="H6" s="71" t="str">
        <f>IFERROR(__xludf.DUMMYFUNCTION("""COMPUTED_VALUE"""),"MDP&amp;S")</f>
        <v>MDP&amp;S</v>
      </c>
    </row>
    <row r="7">
      <c r="A7" s="66" t="str">
        <f>IFERROR(__xludf.DUMMYFUNCTION("""COMPUTED_VALUE"""),"6.SP.B.4")</f>
        <v>6.SP.B.4</v>
      </c>
      <c r="B7" s="67" t="str">
        <f>IFERROR(__xludf.DUMMYFUNCTION("""COMPUTED_VALUE"""),"Display numerical data in plots on a number line, including dot plots, histograms, and box plots.")</f>
        <v>Display numerical data in plots on a number line, including dot plots, histograms, and box plots.</v>
      </c>
      <c r="C7" s="68" t="str">
        <f>IFERROR(__xludf.DUMMYFUNCTION("""COMPUTED_VALUE"""),"Math")</f>
        <v>Math</v>
      </c>
      <c r="D7" s="67" t="str">
        <f>IFERROR(__xludf.DUMMYFUNCTION("""COMPUTED_VALUE"""),"6")</f>
        <v>6</v>
      </c>
      <c r="E7" s="69" t="str">
        <f>IFERROR(__xludf.DUMMYFUNCTION("""COMPUTED_VALUE"""),"4")</f>
        <v>4</v>
      </c>
      <c r="F7" s="70" t="str">
        <f>IFERROR(__xludf.DUMMYFUNCTION("""COMPUTED_VALUE"""),"4: Understand that biological data are variable and use statistical language (e.g. mean, range) and data visualization to describe such variation")</f>
        <v>4: Understand that biological data are variable and use statistical language (e.g. mean, range) and data visualization to describe such variation</v>
      </c>
      <c r="G7" s="70" t="str">
        <f>IFERROR(__xludf.DUMMYFUNCTION("""COMPUTED_VALUE"""),"Common Core Math")</f>
        <v>Common Core Math</v>
      </c>
      <c r="H7" s="71" t="str">
        <f>IFERROR(__xludf.DUMMYFUNCTION("""COMPUTED_VALUE"""),"MDP&amp;S")</f>
        <v>MDP&amp;S</v>
      </c>
    </row>
    <row r="8">
      <c r="A8" s="66" t="str">
        <f>IFERROR(__xludf.DUMMYFUNCTION("""COMPUTED_VALUE"""),"LS1.B-M2")</f>
        <v>LS1.B-M2</v>
      </c>
      <c r="B8" s="67" t="str">
        <f>IFERROR(__xludf.DUMMYFUNCTION("""COMPUTED_VALUE"""),"Animals engage in characteristic behaviors that increase the odds of reproduction.")</f>
        <v>Animals engage in characteristic behaviors that increase the odds of reproduction.</v>
      </c>
      <c r="C8" s="68" t="str">
        <f>IFERROR(__xludf.DUMMYFUNCTION("""COMPUTED_VALUE"""),"Science")</f>
        <v>Science</v>
      </c>
      <c r="D8" s="67" t="str">
        <f>IFERROR(__xludf.DUMMYFUNCTION("""COMPUTED_VALUE"""),"6,7,8")</f>
        <v>6,7,8</v>
      </c>
      <c r="E8" s="69" t="str">
        <f>IFERROR(__xludf.DUMMYFUNCTION("""COMPUTED_VALUE"""),"1")</f>
        <v>1</v>
      </c>
      <c r="F8" s="70" t="str">
        <f>IFERROR(__xludf.DUMMYFUNCTION("""COMPUTED_VALUE"""),"1: Explain how animal behavior facilitates in reproduction, and explain how exceptions to a general rule arise (i.e. sex role reversal)")</f>
        <v>1: Explain how animal behavior facilitates in reproduction, and explain how exceptions to a general rule arise (i.e. sex role reversal)</v>
      </c>
      <c r="G8" s="70" t="str">
        <f>IFERROR(__xludf.DUMMYFUNCTION("""COMPUTED_VALUE"""),"NGSS")</f>
        <v>NGSS</v>
      </c>
      <c r="H8" s="71" t="str">
        <f>IFERROR(__xludf.DUMMYFUNCTION("""COMPUTED_VALUE"""),"DCI")</f>
        <v>DCI</v>
      </c>
    </row>
    <row r="9">
      <c r="A9" s="66" t="str">
        <f>IFERROR(__xludf.DUMMYFUNCTION("""COMPUTED_VALUE"""),"CEDS-M4")</f>
        <v>CEDS-M4</v>
      </c>
      <c r="B9" s="67"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C9" s="68" t="str">
        <f>IFERROR(__xludf.DUMMYFUNCTION("""COMPUTED_VALUE"""),"Science")</f>
        <v>Science</v>
      </c>
      <c r="D9" s="67" t="str">
        <f>IFERROR(__xludf.DUMMYFUNCTION("""COMPUTED_VALUE"""),"6,7,8")</f>
        <v>6,7,8</v>
      </c>
      <c r="E9" s="69" t="str">
        <f>IFERROR(__xludf.DUMMYFUNCTION("""COMPUTED_VALUE"""),"2")</f>
        <v>2</v>
      </c>
      <c r="F9" s="70" t="str">
        <f>IFERROR(__xludf.DUMMYFUNCTION("""COMPUTED_VALUE"""),"2: Understand that there there are exceptions to patterns in biology by integrating evidence from scientific texts and graphs of real biological data, and explain why these exceptions matter")</f>
        <v>2: Understand that there there are exceptions to patterns in biology by integrating evidence from scientific texts and graphs of real biological data, and explain why these exceptions matter</v>
      </c>
      <c r="G9" s="70" t="str">
        <f>IFERROR(__xludf.DUMMYFUNCTION("""COMPUTED_VALUE"""),"NGSS")</f>
        <v>NGSS</v>
      </c>
      <c r="H9" s="71" t="str">
        <f>IFERROR(__xludf.DUMMYFUNCTION("""COMPUTED_VALUE"""),"SEP")</f>
        <v>SEP</v>
      </c>
    </row>
    <row r="10">
      <c r="A10" s="66" t="str">
        <f>IFERROR(__xludf.DUMMYFUNCTION("""COMPUTED_VALUE"""),"DATA-M4")</f>
        <v>DATA-M4</v>
      </c>
      <c r="B10" s="67" t="str">
        <f>IFERROR(__xludf.DUMMYFUNCTION("""COMPUTED_VALUE"""),"Analyze and interpret data to provide evidence for phenomena.")</f>
        <v>Analyze and interpret data to provide evidence for phenomena.</v>
      </c>
      <c r="C10" s="68" t="str">
        <f>IFERROR(__xludf.DUMMYFUNCTION("""COMPUTED_VALUE"""),"Science")</f>
        <v>Science</v>
      </c>
      <c r="D10" s="67" t="str">
        <f>IFERROR(__xludf.DUMMYFUNCTION("""COMPUTED_VALUE"""),"6,7,8")</f>
        <v>6,7,8</v>
      </c>
      <c r="E10" s="69" t="str">
        <f>IFERROR(__xludf.DUMMYFUNCTION("""COMPUTED_VALUE"""),"3")</f>
        <v>3</v>
      </c>
      <c r="F10" s="70" t="str">
        <f>IFERROR(__xludf.DUMMYFUNCTION("""COMPUTED_VALUE"""),"3: Test hypotheses by interpreting histograms, scatter plots, and boxplots of real biological data")</f>
        <v>3: Test hypotheses by interpreting histograms, scatter plots, and boxplots of real biological data</v>
      </c>
      <c r="G10" s="70" t="str">
        <f>IFERROR(__xludf.DUMMYFUNCTION("""COMPUTED_VALUE"""),"NGSS")</f>
        <v>NGSS</v>
      </c>
      <c r="H10" s="71" t="str">
        <f>IFERROR(__xludf.DUMMYFUNCTION("""COMPUTED_VALUE"""),"SEP")</f>
        <v>SEP</v>
      </c>
    </row>
    <row r="11">
      <c r="A11" s="66" t="str">
        <f>IFERROR(__xludf.DUMMYFUNCTION("""COMPUTED_VALUE"""),"PAT-M3")</f>
        <v>PAT-M3</v>
      </c>
      <c r="B11" s="67" t="str">
        <f>IFERROR(__xludf.DUMMYFUNCTION("""COMPUTED_VALUE"""),"Patterns can be used to identify cause-and-effect relationships.")</f>
        <v>Patterns can be used to identify cause-and-effect relationships.</v>
      </c>
      <c r="C11" s="68" t="str">
        <f>IFERROR(__xludf.DUMMYFUNCTION("""COMPUTED_VALUE"""),"Science")</f>
        <v>Science</v>
      </c>
      <c r="D11" s="67" t="str">
        <f>IFERROR(__xludf.DUMMYFUNCTION("""COMPUTED_VALUE"""),"6,7,8")</f>
        <v>6,7,8</v>
      </c>
      <c r="E11" s="69" t="str">
        <f>IFERROR(__xludf.DUMMYFUNCTION("""COMPUTED_VALUE"""),"3")</f>
        <v>3</v>
      </c>
      <c r="F11" s="70" t="str">
        <f>IFERROR(__xludf.DUMMYFUNCTION("""COMPUTED_VALUE"""),"3: Test hypotheses by interpreting histograms, scatter plots, and boxplots of real biological data")</f>
        <v>3: Test hypotheses by interpreting histograms, scatter plots, and boxplots of real biological data</v>
      </c>
      <c r="G11" s="70" t="str">
        <f>IFERROR(__xludf.DUMMYFUNCTION("""COMPUTED_VALUE"""),"NGSS")</f>
        <v>NGSS</v>
      </c>
      <c r="H11" s="71" t="str">
        <f>IFERROR(__xludf.DUMMYFUNCTION("""COMPUTED_VALUE"""),"CCC")</f>
        <v>CCC</v>
      </c>
    </row>
    <row r="12">
      <c r="A12" s="66" t="str">
        <f>IFERROR(__xludf.DUMMYFUNCTION("""COMPUTED_VALUE"""),"PAT-M4")</f>
        <v>PAT-M4</v>
      </c>
      <c r="B12" s="67" t="str">
        <f>IFERROR(__xludf.DUMMYFUNCTION("""COMPUTED_VALUE"""),"Graphs, charts, and images can be used to identify patterns in data.")</f>
        <v>Graphs, charts, and images can be used to identify patterns in data.</v>
      </c>
      <c r="C12" s="68" t="str">
        <f>IFERROR(__xludf.DUMMYFUNCTION("""COMPUTED_VALUE"""),"Science")</f>
        <v>Science</v>
      </c>
      <c r="D12" s="67" t="str">
        <f>IFERROR(__xludf.DUMMYFUNCTION("""COMPUTED_VALUE"""),"6,7,8")</f>
        <v>6,7,8</v>
      </c>
      <c r="E12" s="69" t="str">
        <f>IFERROR(__xludf.DUMMYFUNCTION("""COMPUTED_VALUE"""),"3")</f>
        <v>3</v>
      </c>
      <c r="F12" s="70" t="str">
        <f>IFERROR(__xludf.DUMMYFUNCTION("""COMPUTED_VALUE"""),"3: Test hypotheses by interpreting histograms, scatter plots, and boxplots of real biological data")</f>
        <v>3: Test hypotheses by interpreting histograms, scatter plots, and boxplots of real biological data</v>
      </c>
      <c r="G12" s="70" t="str">
        <f>IFERROR(__xludf.DUMMYFUNCTION("""COMPUTED_VALUE"""),"NGSS")</f>
        <v>NGSS</v>
      </c>
      <c r="H12" s="71" t="str">
        <f>IFERROR(__xludf.DUMMYFUNCTION("""COMPUTED_VALUE"""),"CCC")</f>
        <v>CCC</v>
      </c>
    </row>
    <row r="13">
      <c r="A13" s="66" t="str">
        <f>IFERROR(__xludf.DUMMYFUNCTION("""COMPUTED_VALUE"""),"AQDP-M1")</f>
        <v>AQDP-M1</v>
      </c>
      <c r="B13" s="67" t="str">
        <f>IFERROR(__xludf.DUMMYFUNCTION("""COMPUTED_VALUE"""),"Ask questions that arise from careful observation of phenomena, models, or unexpected results, to clarify and/or seek additional information.")</f>
        <v>Ask questions that arise from careful observation of phenomena, models, or unexpected results, to clarify and/or seek additional information.</v>
      </c>
      <c r="C13" s="68" t="str">
        <f>IFERROR(__xludf.DUMMYFUNCTION("""COMPUTED_VALUE"""),"Science")</f>
        <v>Science</v>
      </c>
      <c r="D13" s="67" t="str">
        <f>IFERROR(__xludf.DUMMYFUNCTION("""COMPUTED_VALUE"""),"6,7,8")</f>
        <v>6,7,8</v>
      </c>
      <c r="E13" s="69" t="str">
        <f>IFERROR(__xludf.DUMMYFUNCTION("""COMPUTED_VALUE"""),"4")</f>
        <v>4</v>
      </c>
      <c r="F13" s="70" t="str">
        <f>IFERROR(__xludf.DUMMYFUNCTION("""COMPUTED_VALUE"""),"4: Understand that biological data are variable and use statistical language (e.g. mean, range) and data visualization to describe such variation")</f>
        <v>4: Understand that biological data are variable and use statistical language (e.g. mean, range) and data visualization to describe such variation</v>
      </c>
      <c r="G13" s="70" t="str">
        <f>IFERROR(__xludf.DUMMYFUNCTION("""COMPUTED_VALUE"""),"NGSS")</f>
        <v>NGSS</v>
      </c>
      <c r="H13" s="71" t="str">
        <f>IFERROR(__xludf.DUMMYFUNCTION("""COMPUTED_VALUE"""),"SEP")</f>
        <v>SEP</v>
      </c>
    </row>
    <row r="14">
      <c r="A14" s="66" t="str">
        <f>IFERROR(__xludf.DUMMYFUNCTION("""COMPUTED_VALUE"""),"DATA-M5")</f>
        <v>DATA-M5</v>
      </c>
      <c r="B14" s="67"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C14" s="68" t="str">
        <f>IFERROR(__xludf.DUMMYFUNCTION("""COMPUTED_VALUE"""),"Science")</f>
        <v>Science</v>
      </c>
      <c r="D14" s="67" t="str">
        <f>IFERROR(__xludf.DUMMYFUNCTION("""COMPUTED_VALUE"""),"6,7,8")</f>
        <v>6,7,8</v>
      </c>
      <c r="E14" s="69" t="str">
        <f>IFERROR(__xludf.DUMMYFUNCTION("""COMPUTED_VALUE"""),"4")</f>
        <v>4</v>
      </c>
      <c r="F14" s="70" t="str">
        <f>IFERROR(__xludf.DUMMYFUNCTION("""COMPUTED_VALUE"""),"4: Understand that biological data are variable and use statistical language (e.g. mean, range) and data visualization to describe such variation")</f>
        <v>4: Understand that biological data are variable and use statistical language (e.g. mean, range) and data visualization to describe such variation</v>
      </c>
      <c r="G14" s="70" t="str">
        <f>IFERROR(__xludf.DUMMYFUNCTION("""COMPUTED_VALUE"""),"NGSS")</f>
        <v>NGSS</v>
      </c>
      <c r="H14" s="71" t="str">
        <f>IFERROR(__xludf.DUMMYFUNCTION("""COMPUTED_VALUE"""),"SEP")</f>
        <v>SEP</v>
      </c>
    </row>
    <row r="15">
      <c r="A15" s="66" t="str">
        <f>IFERROR(__xludf.DUMMYFUNCTION("""COMPUTED_VALUE"""),"INFO-M1")</f>
        <v>INFO-M1</v>
      </c>
      <c r="B15" s="67" t="str">
        <f>IFERROR(__xludf.DUMMYFUNCTION("""COMPUTED_VALUE"""),"Critically read scientific texts adapted for classroom use to determine the central ideas and/or obtain scientific and/or technical information to describe patterns in and/or evidence about the natural and designed world(s).")</f>
        <v>Critically read scientific texts adapted for classroom use to determine the central ideas and/or obtain scientific and/or technical information to describe patterns in and/or evidence about the natural and designed world(s).</v>
      </c>
      <c r="C15" s="68" t="str">
        <f>IFERROR(__xludf.DUMMYFUNCTION("""COMPUTED_VALUE"""),"Science")</f>
        <v>Science</v>
      </c>
      <c r="D15" s="67" t="str">
        <f>IFERROR(__xludf.DUMMYFUNCTION("""COMPUTED_VALUE"""),"6,7,8")</f>
        <v>6,7,8</v>
      </c>
      <c r="E15" s="69" t="str">
        <f>IFERROR(__xludf.DUMMYFUNCTION("""COMPUTED_VALUE"""),"5")</f>
        <v>5</v>
      </c>
      <c r="F15" s="70" t="str">
        <f>IFERROR(__xludf.DUMMYFUNCTION("""COMPUTED_VALUE"""),"5: Cite evidence from a scientific text to support analysis of what the text says explicitly as well as inferences drawn from the text")</f>
        <v>5: Cite evidence from a scientific text to support analysis of what the text says explicitly as well as inferences drawn from the text</v>
      </c>
      <c r="G15" s="70" t="str">
        <f>IFERROR(__xludf.DUMMYFUNCTION("""COMPUTED_VALUE"""),"NGSS")</f>
        <v>NGSS</v>
      </c>
      <c r="H15" s="71" t="str">
        <f>IFERROR(__xludf.DUMMYFUNCTION("""COMPUTED_VALUE"""),"SEP")</f>
        <v>SEP</v>
      </c>
    </row>
    <row r="16">
      <c r="A16" s="66" t="str">
        <f>IFERROR(__xludf.DUMMYFUNCTION("""COMPUTED_VALUE"""),"LS2.C-M2")</f>
        <v>LS2.C-M2</v>
      </c>
      <c r="B16" s="67" t="str">
        <f>IFERROR(__xludf.DUMMYFUNCTION("""COMPUTED_VALUE"""),"Biodiversity describes the variety of species found in Earth’s terrestrial and oceanic ecosystems. The completeness or integrity of an ecosystem’s biodiversity is often used as a measure of its health.")</f>
        <v>Biodiversity describes the variety of species found in Earth’s terrestrial and oceanic ecosystems. The completeness or integrity of an ecosystem’s biodiversity is often used as a measure of its health.</v>
      </c>
      <c r="C16" s="68" t="str">
        <f>IFERROR(__xludf.DUMMYFUNCTION("""COMPUTED_VALUE"""),"Science")</f>
        <v>Science</v>
      </c>
      <c r="D16" s="67" t="str">
        <f>IFERROR(__xludf.DUMMYFUNCTION("""COMPUTED_VALUE"""),"6,7,8")</f>
        <v>6,7,8</v>
      </c>
      <c r="E16" s="69" t="str">
        <f>IFERROR(__xludf.DUMMYFUNCTION("""COMPUTED_VALUE"""),"6")</f>
        <v>6</v>
      </c>
      <c r="F16" s="70" t="str">
        <f>IFERROR(__xludf.DUMMYFUNCTION("""COMPUTED_VALUE"""),"6: Understand the relationship between biodiversity and geography, with focus on the geography of Borneo")</f>
        <v>6: Understand the relationship between biodiversity and geography, with focus on the geography of Borneo</v>
      </c>
      <c r="G16" s="70" t="str">
        <f>IFERROR(__xludf.DUMMYFUNCTION("""COMPUTED_VALUE"""),"NGSS")</f>
        <v>NGSS</v>
      </c>
      <c r="H16" s="71" t="str">
        <f>IFERROR(__xludf.DUMMYFUNCTION("""COMPUTED_VALUE"""),"DCI")</f>
        <v>DCI</v>
      </c>
    </row>
    <row r="17">
      <c r="A17" s="66" t="str">
        <f>IFERROR(__xludf.DUMMYFUNCTION("""COMPUTED_VALUE"""),"D2.Geo.2.6-8")</f>
        <v>D2.Geo.2.6-8</v>
      </c>
      <c r="B17" s="67" t="str">
        <f>IFERROR(__xludf.DUMMYFUNCTION("""COMPUTED_VALUE"""),"Use maps, satellite images, photographs, and other representations to explain relationships between the locations of places and regions, and changes in their environmental characteristics.")</f>
        <v>Use maps, satellite images, photographs, and other representations to explain relationships between the locations of places and regions, and changes in their environmental characteristics.</v>
      </c>
      <c r="C17" s="68" t="str">
        <f>IFERROR(__xludf.DUMMYFUNCTION("""COMPUTED_VALUE"""),"Social Studies")</f>
        <v>Social Studies</v>
      </c>
      <c r="D17" s="67" t="str">
        <f>IFERROR(__xludf.DUMMYFUNCTION("""COMPUTED_VALUE"""),"6,7,8")</f>
        <v>6,7,8</v>
      </c>
      <c r="E17" s="69" t="str">
        <f>IFERROR(__xludf.DUMMYFUNCTION("""COMPUTED_VALUE"""),"6")</f>
        <v>6</v>
      </c>
      <c r="F17" s="70" t="str">
        <f>IFERROR(__xludf.DUMMYFUNCTION("""COMPUTED_VALUE"""),"6: Understand the relationship between biodiversity and geography, with focus on the geography of Borneo")</f>
        <v>6: Understand the relationship between biodiversity and geography, with focus on the geography of Borneo</v>
      </c>
      <c r="G17" s="70" t="str">
        <f>IFERROR(__xludf.DUMMYFUNCTION("""COMPUTED_VALUE"""),"C3")</f>
        <v>C3</v>
      </c>
      <c r="H17" s="71" t="str">
        <f>IFERROR(__xludf.DUMMYFUNCTION("""COMPUTED_VALUE"""),"CEGH")</f>
        <v>CEGH</v>
      </c>
    </row>
    <row r="18">
      <c r="A18" s="66"/>
      <c r="B18" s="67"/>
      <c r="C18" s="68"/>
      <c r="D18" s="67"/>
      <c r="E18" s="69"/>
      <c r="F18" s="70"/>
      <c r="G18" s="70"/>
      <c r="H18" s="71"/>
    </row>
    <row r="19">
      <c r="A19" s="66"/>
      <c r="B19" s="67"/>
      <c r="C19" s="68"/>
      <c r="D19" s="67"/>
      <c r="E19" s="69"/>
      <c r="F19" s="70"/>
      <c r="G19" s="70"/>
      <c r="H19" s="71"/>
    </row>
    <row r="20">
      <c r="A20" s="66"/>
      <c r="B20" s="67"/>
      <c r="C20" s="68"/>
      <c r="D20" s="67"/>
      <c r="E20" s="69"/>
      <c r="F20" s="70"/>
      <c r="G20" s="70"/>
      <c r="H20" s="71"/>
    </row>
    <row r="21">
      <c r="A21" s="66"/>
      <c r="B21" s="67"/>
      <c r="C21" s="68"/>
      <c r="D21" s="67"/>
      <c r="E21" s="69"/>
      <c r="F21" s="70"/>
      <c r="G21" s="70"/>
      <c r="H21" s="71"/>
    </row>
    <row r="22">
      <c r="A22" s="66"/>
      <c r="B22" s="67"/>
      <c r="C22" s="68"/>
      <c r="D22" s="67"/>
      <c r="E22" s="69"/>
      <c r="F22" s="70"/>
      <c r="G22" s="70"/>
      <c r="H22" s="71"/>
    </row>
    <row r="23">
      <c r="A23" s="66"/>
      <c r="B23" s="67"/>
      <c r="C23" s="68"/>
      <c r="D23" s="67"/>
      <c r="E23" s="69"/>
      <c r="F23" s="70"/>
      <c r="G23" s="70"/>
      <c r="H23" s="71"/>
    </row>
    <row r="24">
      <c r="A24" s="66"/>
      <c r="B24" s="67"/>
      <c r="C24" s="68"/>
      <c r="D24" s="67"/>
      <c r="E24" s="69"/>
      <c r="F24" s="70"/>
      <c r="G24" s="70"/>
      <c r="H24" s="71"/>
    </row>
    <row r="25">
      <c r="A25" s="66"/>
      <c r="B25" s="67"/>
      <c r="C25" s="68"/>
      <c r="D25" s="67"/>
      <c r="E25" s="69"/>
      <c r="F25" s="70"/>
      <c r="G25" s="70"/>
      <c r="H25" s="71"/>
    </row>
    <row r="26">
      <c r="A26" s="66"/>
      <c r="B26" s="67"/>
      <c r="C26" s="68"/>
      <c r="D26" s="67"/>
      <c r="E26" s="69"/>
      <c r="F26" s="70"/>
      <c r="G26" s="70"/>
      <c r="H26" s="71"/>
    </row>
    <row r="27">
      <c r="A27" s="66"/>
      <c r="B27" s="67"/>
      <c r="C27" s="68"/>
      <c r="D27" s="67"/>
      <c r="E27" s="69"/>
      <c r="F27" s="70"/>
      <c r="G27" s="70"/>
      <c r="H27" s="71"/>
    </row>
    <row r="28">
      <c r="A28" s="66"/>
      <c r="B28" s="67"/>
      <c r="C28" s="68"/>
      <c r="D28" s="67"/>
      <c r="E28" s="69"/>
      <c r="F28" s="70"/>
      <c r="G28" s="70"/>
      <c r="H28" s="71"/>
    </row>
    <row r="29">
      <c r="A29" s="66"/>
      <c r="B29" s="67"/>
      <c r="C29" s="68"/>
      <c r="D29" s="67"/>
      <c r="E29" s="69"/>
      <c r="F29" s="70"/>
      <c r="G29" s="70"/>
      <c r="H29" s="71"/>
    </row>
    <row r="30">
      <c r="A30" s="66"/>
      <c r="B30" s="67"/>
      <c r="C30" s="68"/>
      <c r="D30" s="67"/>
      <c r="E30" s="69"/>
      <c r="F30" s="70"/>
      <c r="G30" s="70"/>
      <c r="H30" s="71"/>
    </row>
    <row r="31">
      <c r="A31" s="66"/>
      <c r="B31" s="67"/>
      <c r="C31" s="68"/>
      <c r="D31" s="67"/>
      <c r="E31" s="69"/>
      <c r="F31" s="70"/>
      <c r="G31" s="70"/>
      <c r="H31" s="71"/>
    </row>
    <row r="32">
      <c r="A32" s="66"/>
      <c r="B32" s="67"/>
      <c r="C32" s="68"/>
      <c r="D32" s="67"/>
      <c r="E32" s="69"/>
      <c r="F32" s="70"/>
      <c r="G32" s="70"/>
      <c r="H32" s="71"/>
    </row>
    <row r="33">
      <c r="A33" s="66"/>
      <c r="B33" s="67"/>
      <c r="C33" s="68"/>
      <c r="D33" s="67"/>
      <c r="E33" s="69"/>
      <c r="F33" s="70"/>
      <c r="G33" s="70"/>
      <c r="H33" s="71"/>
    </row>
    <row r="34">
      <c r="A34" s="66"/>
      <c r="B34" s="67"/>
      <c r="C34" s="68"/>
      <c r="D34" s="67"/>
      <c r="E34" s="69"/>
      <c r="F34" s="70"/>
      <c r="G34" s="70"/>
      <c r="H34" s="71"/>
    </row>
    <row r="35">
      <c r="A35" s="66"/>
      <c r="B35" s="67"/>
      <c r="C35" s="68"/>
      <c r="D35" s="67"/>
      <c r="E35" s="69"/>
      <c r="F35" s="70"/>
      <c r="G35" s="70"/>
      <c r="H35" s="71"/>
    </row>
    <row r="36">
      <c r="A36" s="66"/>
      <c r="B36" s="67"/>
      <c r="C36" s="68"/>
      <c r="D36" s="67"/>
      <c r="E36" s="69"/>
      <c r="F36" s="70"/>
      <c r="G36" s="70"/>
      <c r="H36" s="71"/>
    </row>
    <row r="37">
      <c r="A37" s="66"/>
      <c r="B37" s="67"/>
      <c r="C37" s="68"/>
      <c r="D37" s="67"/>
      <c r="E37" s="69"/>
      <c r="F37" s="70"/>
      <c r="G37" s="70"/>
      <c r="H37" s="71"/>
    </row>
    <row r="38">
      <c r="A38" s="66"/>
      <c r="B38" s="67"/>
      <c r="C38" s="68"/>
      <c r="D38" s="67"/>
      <c r="E38" s="69"/>
      <c r="F38" s="70"/>
      <c r="G38" s="70"/>
      <c r="H38" s="71"/>
    </row>
    <row r="39">
      <c r="A39" s="66"/>
      <c r="B39" s="67"/>
      <c r="C39" s="68"/>
      <c r="D39" s="67"/>
      <c r="E39" s="69"/>
      <c r="F39" s="70"/>
      <c r="G39" s="70"/>
      <c r="H39" s="71"/>
    </row>
    <row r="40">
      <c r="A40" s="66"/>
      <c r="B40" s="67"/>
      <c r="C40" s="68"/>
      <c r="D40" s="67"/>
      <c r="E40" s="69"/>
      <c r="F40" s="70"/>
      <c r="G40" s="70"/>
      <c r="H40" s="71"/>
    </row>
    <row r="41">
      <c r="A41" s="66"/>
      <c r="B41" s="67"/>
      <c r="C41" s="68"/>
      <c r="D41" s="67"/>
      <c r="E41" s="69"/>
      <c r="F41" s="70"/>
      <c r="G41" s="70"/>
      <c r="H41" s="71"/>
    </row>
    <row r="42">
      <c r="A42" s="66"/>
      <c r="B42" s="67"/>
      <c r="C42" s="68"/>
      <c r="D42" s="67"/>
      <c r="E42" s="69"/>
      <c r="F42" s="70"/>
      <c r="G42" s="70"/>
      <c r="H42" s="71"/>
    </row>
    <row r="43">
      <c r="A43" s="66"/>
      <c r="B43" s="67"/>
      <c r="C43" s="68"/>
      <c r="D43" s="67"/>
      <c r="E43" s="69"/>
      <c r="F43" s="70"/>
      <c r="G43" s="70"/>
      <c r="H43" s="71"/>
    </row>
    <row r="44">
      <c r="A44" s="66"/>
      <c r="B44" s="67"/>
      <c r="C44" s="68"/>
      <c r="D44" s="67"/>
      <c r="E44" s="69"/>
      <c r="F44" s="70"/>
      <c r="G44" s="70"/>
      <c r="H44" s="71"/>
    </row>
    <row r="45">
      <c r="A45" s="66"/>
      <c r="B45" s="67"/>
      <c r="C45" s="68"/>
      <c r="D45" s="67"/>
      <c r="E45" s="69"/>
      <c r="F45" s="70"/>
      <c r="G45" s="70"/>
      <c r="H45" s="71"/>
    </row>
    <row r="46">
      <c r="A46" s="66"/>
      <c r="B46" s="67"/>
      <c r="C46" s="68"/>
      <c r="D46" s="67"/>
      <c r="E46" s="69"/>
      <c r="F46" s="70"/>
      <c r="G46" s="70"/>
      <c r="H46" s="71"/>
    </row>
    <row r="47">
      <c r="A47" s="66"/>
      <c r="B47" s="67"/>
      <c r="C47" s="68"/>
      <c r="D47" s="67"/>
      <c r="E47" s="69"/>
      <c r="F47" s="70"/>
      <c r="G47" s="70"/>
      <c r="H47" s="71"/>
    </row>
    <row r="48">
      <c r="A48" s="66"/>
      <c r="B48" s="67"/>
      <c r="C48" s="68"/>
      <c r="D48" s="67"/>
      <c r="E48" s="69"/>
      <c r="F48" s="70"/>
      <c r="G48" s="70"/>
      <c r="H48" s="71"/>
    </row>
    <row r="49">
      <c r="A49" s="66"/>
      <c r="B49" s="67"/>
      <c r="C49" s="68"/>
      <c r="D49" s="67"/>
      <c r="E49" s="69"/>
      <c r="F49" s="70"/>
      <c r="G49" s="70"/>
      <c r="H49" s="71"/>
    </row>
    <row r="50">
      <c r="A50" s="66"/>
      <c r="B50" s="67"/>
      <c r="C50" s="68"/>
      <c r="D50" s="67"/>
      <c r="E50" s="69"/>
      <c r="F50" s="70"/>
      <c r="G50" s="70"/>
      <c r="H50" s="71"/>
    </row>
    <row r="51">
      <c r="A51" s="66"/>
      <c r="B51" s="67"/>
      <c r="C51" s="68"/>
      <c r="D51" s="67"/>
      <c r="E51" s="69"/>
      <c r="F51" s="70"/>
      <c r="G51" s="70"/>
      <c r="H51" s="71"/>
    </row>
    <row r="52">
      <c r="A52" s="66"/>
      <c r="B52" s="67"/>
      <c r="C52" s="68"/>
      <c r="D52" s="67"/>
      <c r="E52" s="69"/>
      <c r="F52" s="70"/>
      <c r="G52" s="70"/>
      <c r="H52" s="71"/>
    </row>
    <row r="53">
      <c r="A53" s="66"/>
      <c r="B53" s="67"/>
      <c r="C53" s="68"/>
      <c r="D53" s="67"/>
      <c r="E53" s="69"/>
      <c r="F53" s="70"/>
      <c r="G53" s="70"/>
      <c r="H53" s="71"/>
    </row>
    <row r="54">
      <c r="A54" s="66"/>
      <c r="B54" s="67"/>
      <c r="C54" s="68"/>
      <c r="D54" s="67"/>
      <c r="E54" s="69"/>
      <c r="F54" s="70"/>
      <c r="G54" s="70"/>
      <c r="H54" s="71"/>
    </row>
    <row r="55">
      <c r="A55" s="66"/>
      <c r="B55" s="67"/>
      <c r="C55" s="68"/>
      <c r="D55" s="67"/>
      <c r="E55" s="69"/>
      <c r="F55" s="70"/>
      <c r="G55" s="70"/>
      <c r="H55" s="71"/>
    </row>
    <row r="56">
      <c r="A56" s="66"/>
      <c r="B56" s="67"/>
      <c r="C56" s="68"/>
      <c r="D56" s="67"/>
      <c r="E56" s="69"/>
      <c r="F56" s="70"/>
      <c r="G56" s="70"/>
      <c r="H56" s="71"/>
    </row>
    <row r="57">
      <c r="A57" s="66"/>
      <c r="B57" s="67"/>
      <c r="C57" s="68"/>
      <c r="D57" s="67"/>
      <c r="E57" s="69"/>
      <c r="F57" s="70"/>
      <c r="G57" s="70"/>
      <c r="H57" s="71"/>
    </row>
    <row r="58">
      <c r="A58" s="66"/>
      <c r="B58" s="67"/>
      <c r="C58" s="68"/>
      <c r="D58" s="67"/>
      <c r="E58" s="69"/>
      <c r="F58" s="70"/>
      <c r="G58" s="70"/>
      <c r="H58" s="71"/>
    </row>
    <row r="59">
      <c r="A59" s="66"/>
      <c r="B59" s="67"/>
      <c r="C59" s="68"/>
      <c r="D59" s="67"/>
      <c r="E59" s="69"/>
      <c r="F59" s="70"/>
      <c r="G59" s="70"/>
      <c r="H59" s="71"/>
    </row>
    <row r="60">
      <c r="A60" s="66"/>
      <c r="B60" s="67"/>
      <c r="C60" s="68"/>
      <c r="D60" s="67"/>
      <c r="E60" s="69"/>
      <c r="F60" s="70"/>
      <c r="G60" s="70"/>
      <c r="H60" s="71"/>
    </row>
    <row r="61">
      <c r="A61" s="66"/>
      <c r="B61" s="67"/>
      <c r="C61" s="68"/>
      <c r="D61" s="67"/>
      <c r="E61" s="69"/>
      <c r="F61" s="70"/>
      <c r="G61" s="70"/>
      <c r="H61" s="71"/>
    </row>
    <row r="62">
      <c r="A62" s="66"/>
      <c r="B62" s="67"/>
      <c r="C62" s="68"/>
      <c r="D62" s="67"/>
      <c r="E62" s="69"/>
      <c r="F62" s="70"/>
      <c r="G62" s="70"/>
      <c r="H62" s="71"/>
    </row>
    <row r="63">
      <c r="A63" s="66"/>
      <c r="B63" s="67"/>
      <c r="C63" s="68"/>
      <c r="D63" s="67"/>
      <c r="E63" s="69"/>
      <c r="F63" s="70"/>
      <c r="G63" s="70"/>
      <c r="H63" s="71"/>
    </row>
    <row r="64">
      <c r="A64" s="66"/>
      <c r="B64" s="67"/>
      <c r="C64" s="68"/>
      <c r="D64" s="67"/>
      <c r="E64" s="69"/>
      <c r="F64" s="70"/>
      <c r="G64" s="70"/>
      <c r="H64" s="71"/>
    </row>
    <row r="65">
      <c r="A65" s="66"/>
      <c r="B65" s="67"/>
      <c r="C65" s="68"/>
      <c r="D65" s="67"/>
      <c r="E65" s="69"/>
      <c r="F65" s="70"/>
      <c r="G65" s="70"/>
      <c r="H65" s="71"/>
    </row>
    <row r="66">
      <c r="A66" s="66"/>
      <c r="B66" s="67"/>
      <c r="C66" s="68"/>
      <c r="D66" s="67"/>
      <c r="E66" s="69"/>
      <c r="F66" s="70"/>
      <c r="G66" s="70"/>
      <c r="H66" s="71"/>
    </row>
    <row r="67">
      <c r="A67" s="66"/>
      <c r="B67" s="67"/>
      <c r="C67" s="68"/>
      <c r="D67" s="67"/>
      <c r="E67" s="69"/>
      <c r="F67" s="70"/>
      <c r="G67" s="70"/>
      <c r="H67" s="71"/>
    </row>
    <row r="68">
      <c r="A68" s="66"/>
      <c r="B68" s="67"/>
      <c r="C68" s="68"/>
      <c r="D68" s="67"/>
      <c r="E68" s="69"/>
      <c r="F68" s="70"/>
      <c r="G68" s="70"/>
      <c r="H68" s="71"/>
    </row>
    <row r="69">
      <c r="A69" s="66"/>
      <c r="B69" s="67"/>
      <c r="C69" s="68"/>
      <c r="D69" s="67"/>
      <c r="E69" s="69"/>
      <c r="F69" s="70"/>
      <c r="G69" s="70"/>
      <c r="H69" s="71"/>
    </row>
    <row r="70">
      <c r="A70" s="66"/>
      <c r="B70" s="67"/>
      <c r="C70" s="68"/>
      <c r="D70" s="67"/>
      <c r="E70" s="69"/>
      <c r="F70" s="70"/>
      <c r="G70" s="70"/>
      <c r="H70" s="71"/>
    </row>
    <row r="71">
      <c r="A71" s="66"/>
      <c r="B71" s="67"/>
      <c r="C71" s="68"/>
      <c r="D71" s="67"/>
      <c r="E71" s="69"/>
      <c r="F71" s="70"/>
      <c r="G71" s="70"/>
      <c r="H71" s="71"/>
    </row>
    <row r="72">
      <c r="A72" s="66"/>
      <c r="B72" s="67"/>
      <c r="C72" s="68"/>
      <c r="D72" s="67"/>
      <c r="E72" s="69"/>
      <c r="F72" s="70"/>
      <c r="G72" s="70"/>
      <c r="H72" s="71"/>
    </row>
    <row r="73">
      <c r="A73" s="66"/>
      <c r="B73" s="67"/>
      <c r="C73" s="68"/>
      <c r="D73" s="67"/>
      <c r="E73" s="69"/>
      <c r="F73" s="70"/>
      <c r="G73" s="70"/>
      <c r="H73" s="71"/>
    </row>
    <row r="74">
      <c r="A74" s="66"/>
      <c r="B74" s="67"/>
      <c r="C74" s="68"/>
      <c r="D74" s="67"/>
      <c r="E74" s="69"/>
      <c r="F74" s="70"/>
      <c r="G74" s="70"/>
      <c r="H74" s="71"/>
    </row>
    <row r="75">
      <c r="A75" s="66"/>
      <c r="B75" s="67"/>
      <c r="C75" s="68"/>
      <c r="D75" s="67"/>
      <c r="E75" s="69"/>
      <c r="F75" s="70"/>
      <c r="G75" s="70"/>
      <c r="H75" s="71"/>
    </row>
    <row r="76">
      <c r="A76" s="66"/>
      <c r="B76" s="67"/>
      <c r="C76" s="68"/>
      <c r="D76" s="67"/>
      <c r="E76" s="69"/>
      <c r="F76" s="70"/>
      <c r="G76" s="70"/>
      <c r="H76" s="71"/>
    </row>
    <row r="77">
      <c r="A77" s="66"/>
      <c r="B77" s="67"/>
      <c r="C77" s="68"/>
      <c r="D77" s="67"/>
      <c r="E77" s="69"/>
      <c r="F77" s="70"/>
      <c r="G77" s="70"/>
      <c r="H77" s="71"/>
    </row>
    <row r="78">
      <c r="A78" s="66"/>
      <c r="B78" s="67"/>
      <c r="C78" s="68"/>
      <c r="D78" s="67"/>
      <c r="E78" s="69"/>
      <c r="F78" s="70"/>
      <c r="G78" s="70"/>
      <c r="H78" s="71"/>
    </row>
    <row r="79">
      <c r="A79" s="66"/>
      <c r="B79" s="67"/>
      <c r="C79" s="68"/>
      <c r="D79" s="67"/>
      <c r="E79" s="69"/>
      <c r="F79" s="70"/>
      <c r="G79" s="70"/>
      <c r="H79" s="71"/>
    </row>
    <row r="80">
      <c r="A80" s="72"/>
      <c r="B80" s="73"/>
      <c r="C80" s="74"/>
      <c r="D80" s="73"/>
      <c r="E80" s="75"/>
      <c r="F80" s="76"/>
      <c r="G80" s="76"/>
      <c r="H80" s="77"/>
    </row>
  </sheetData>
  <mergeCells count="1">
    <mergeCell ref="A1:F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H80">
    <cfRule type="expression" dxfId="1" priority="6">
      <formula>$E2="f"</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8" width="7.0"/>
    <col customWidth="1" min="9" max="9" width="9.38"/>
    <col customWidth="1" min="10" max="10" width="6.25"/>
    <col customWidth="1" min="11" max="11" width="43.25"/>
  </cols>
  <sheetData>
    <row r="1">
      <c r="A1" s="59" t="s">
        <v>4439</v>
      </c>
      <c r="B1" s="59"/>
      <c r="C1" s="59"/>
      <c r="D1" s="59"/>
      <c r="E1" s="59"/>
      <c r="F1" s="78" t="s">
        <v>4440</v>
      </c>
      <c r="I1" s="79" t="str">
        <f>if(_xlfn.isformula(A3),"Must paste values only! (No formulas)","none")</f>
        <v>none</v>
      </c>
    </row>
    <row r="2">
      <c r="A2" s="10" t="s">
        <v>4432</v>
      </c>
      <c r="B2" s="10" t="s">
        <v>4441</v>
      </c>
      <c r="C2" s="80" t="s">
        <v>4434</v>
      </c>
      <c r="D2" s="10" t="s">
        <v>4435</v>
      </c>
      <c r="E2" s="81" t="s">
        <v>2</v>
      </c>
      <c r="F2" s="82" t="s">
        <v>4436</v>
      </c>
      <c r="G2" s="82" t="s">
        <v>4437</v>
      </c>
      <c r="H2" s="83" t="s">
        <v>4438</v>
      </c>
      <c r="I2" s="84" t="s">
        <v>4442</v>
      </c>
      <c r="J2" s="85" t="s">
        <v>4443</v>
      </c>
      <c r="K2" s="85" t="s">
        <v>4444</v>
      </c>
    </row>
    <row r="3">
      <c r="A3" s="86" t="s">
        <v>3796</v>
      </c>
      <c r="B3" s="23" t="s">
        <v>3797</v>
      </c>
      <c r="C3" s="87" t="s">
        <v>3215</v>
      </c>
      <c r="D3" s="23" t="s">
        <v>60</v>
      </c>
      <c r="E3" s="88" t="s">
        <v>10</v>
      </c>
      <c r="F3" s="89" t="s">
        <v>4445</v>
      </c>
      <c r="G3" s="89" t="s">
        <v>3213</v>
      </c>
      <c r="H3" s="90" t="s">
        <v>3427</v>
      </c>
      <c r="I3" s="91" t="s">
        <v>4446</v>
      </c>
      <c r="J3" s="92"/>
      <c r="K3" s="93" t="s">
        <v>4447</v>
      </c>
    </row>
    <row r="4">
      <c r="A4" s="94" t="s">
        <v>3361</v>
      </c>
      <c r="B4" s="23" t="s">
        <v>3362</v>
      </c>
      <c r="C4" s="87" t="s">
        <v>3215</v>
      </c>
      <c r="D4" s="23" t="s">
        <v>60</v>
      </c>
      <c r="E4" s="88" t="s">
        <v>13</v>
      </c>
      <c r="F4" s="89" t="s">
        <v>4448</v>
      </c>
      <c r="G4" s="89" t="s">
        <v>3213</v>
      </c>
      <c r="H4" s="90" t="s">
        <v>3214</v>
      </c>
      <c r="I4" s="91" t="s">
        <v>4446</v>
      </c>
      <c r="J4" s="92"/>
      <c r="K4" s="93" t="s">
        <v>4449</v>
      </c>
    </row>
    <row r="5">
      <c r="A5" s="94" t="s">
        <v>4268</v>
      </c>
      <c r="B5" s="23" t="s">
        <v>4269</v>
      </c>
      <c r="C5" s="87" t="s">
        <v>3215</v>
      </c>
      <c r="D5" s="23" t="s">
        <v>60</v>
      </c>
      <c r="E5" s="88" t="s">
        <v>16</v>
      </c>
      <c r="F5" s="89" t="s">
        <v>4450</v>
      </c>
      <c r="G5" s="89" t="s">
        <v>3213</v>
      </c>
      <c r="H5" s="90" t="s">
        <v>4261</v>
      </c>
      <c r="I5" s="91" t="s">
        <v>4446</v>
      </c>
      <c r="J5" s="92"/>
      <c r="K5" s="93" t="s">
        <v>4451</v>
      </c>
    </row>
    <row r="6">
      <c r="A6" s="95" t="s">
        <v>1352</v>
      </c>
      <c r="B6" s="23" t="s">
        <v>1353</v>
      </c>
      <c r="C6" s="87" t="s">
        <v>6</v>
      </c>
      <c r="D6" s="23" t="s">
        <v>23</v>
      </c>
      <c r="E6" s="88" t="s">
        <v>10</v>
      </c>
      <c r="F6" s="89" t="s">
        <v>4445</v>
      </c>
      <c r="G6" s="89" t="s">
        <v>363</v>
      </c>
      <c r="H6" s="90" t="s">
        <v>364</v>
      </c>
      <c r="I6" s="96"/>
      <c r="J6" s="92"/>
      <c r="K6" s="93" t="s">
        <v>4452</v>
      </c>
    </row>
    <row r="7">
      <c r="A7" s="94" t="s">
        <v>832</v>
      </c>
      <c r="B7" s="23" t="s">
        <v>833</v>
      </c>
      <c r="C7" s="87" t="s">
        <v>6</v>
      </c>
      <c r="D7" s="23" t="s">
        <v>60</v>
      </c>
      <c r="E7" s="88" t="s">
        <v>13</v>
      </c>
      <c r="F7" s="89" t="s">
        <v>4448</v>
      </c>
      <c r="G7" s="89" t="s">
        <v>363</v>
      </c>
      <c r="H7" s="90" t="s">
        <v>387</v>
      </c>
      <c r="I7" s="96"/>
      <c r="J7" s="92"/>
      <c r="K7" s="93" t="s">
        <v>4453</v>
      </c>
    </row>
    <row r="8">
      <c r="A8" s="94" t="s">
        <v>817</v>
      </c>
      <c r="B8" s="23" t="s">
        <v>818</v>
      </c>
      <c r="C8" s="87" t="s">
        <v>6</v>
      </c>
      <c r="D8" s="23" t="s">
        <v>60</v>
      </c>
      <c r="E8" s="88" t="s">
        <v>21</v>
      </c>
      <c r="F8" s="89" t="s">
        <v>4454</v>
      </c>
      <c r="G8" s="89" t="s">
        <v>363</v>
      </c>
      <c r="H8" s="90" t="s">
        <v>387</v>
      </c>
      <c r="I8" s="96"/>
      <c r="J8" s="92"/>
      <c r="K8" s="93" t="s">
        <v>4455</v>
      </c>
    </row>
    <row r="9">
      <c r="A9" s="94" t="s">
        <v>2327</v>
      </c>
      <c r="B9" s="23" t="s">
        <v>2328</v>
      </c>
      <c r="C9" s="87" t="s">
        <v>7</v>
      </c>
      <c r="D9" s="23" t="s">
        <v>23</v>
      </c>
      <c r="E9" s="88" t="s">
        <v>16</v>
      </c>
      <c r="F9" s="89" t="s">
        <v>4450</v>
      </c>
      <c r="G9" s="89" t="s">
        <v>2076</v>
      </c>
      <c r="H9" s="90" t="s">
        <v>2092</v>
      </c>
      <c r="I9" s="96"/>
      <c r="J9" s="92"/>
      <c r="K9" s="93" t="s">
        <v>4456</v>
      </c>
    </row>
    <row r="10">
      <c r="A10" s="94" t="s">
        <v>2333</v>
      </c>
      <c r="B10" s="23" t="s">
        <v>2334</v>
      </c>
      <c r="C10" s="87" t="s">
        <v>7</v>
      </c>
      <c r="D10" s="23" t="s">
        <v>23</v>
      </c>
      <c r="E10" s="88" t="s">
        <v>18</v>
      </c>
      <c r="F10" s="89" t="s">
        <v>4457</v>
      </c>
      <c r="G10" s="89" t="s">
        <v>2076</v>
      </c>
      <c r="H10" s="90" t="s">
        <v>2092</v>
      </c>
      <c r="I10" s="96"/>
      <c r="J10" s="92"/>
      <c r="K10" s="93" t="s">
        <v>4458</v>
      </c>
    </row>
    <row r="11">
      <c r="A11" s="94" t="s">
        <v>3309</v>
      </c>
      <c r="B11" s="23" t="s">
        <v>3310</v>
      </c>
      <c r="C11" s="87" t="s">
        <v>3215</v>
      </c>
      <c r="D11" s="23" t="s">
        <v>60</v>
      </c>
      <c r="E11" s="88" t="s">
        <v>16</v>
      </c>
      <c r="F11" s="89" t="s">
        <v>4450</v>
      </c>
      <c r="G11" s="89" t="s">
        <v>3213</v>
      </c>
      <c r="H11" s="90" t="s">
        <v>3214</v>
      </c>
      <c r="I11" s="96"/>
      <c r="J11" s="92"/>
      <c r="K11" s="93" t="s">
        <v>4459</v>
      </c>
    </row>
    <row r="12">
      <c r="A12" s="94" t="s">
        <v>4266</v>
      </c>
      <c r="B12" s="23" t="s">
        <v>4267</v>
      </c>
      <c r="C12" s="87" t="s">
        <v>3215</v>
      </c>
      <c r="D12" s="23" t="s">
        <v>60</v>
      </c>
      <c r="E12" s="88" t="s">
        <v>16</v>
      </c>
      <c r="F12" s="89" t="s">
        <v>4450</v>
      </c>
      <c r="G12" s="89" t="s">
        <v>3213</v>
      </c>
      <c r="H12" s="90" t="s">
        <v>4261</v>
      </c>
      <c r="I12" s="96"/>
      <c r="J12" s="92"/>
      <c r="K12" s="93" t="s">
        <v>4459</v>
      </c>
    </row>
    <row r="13">
      <c r="A13" s="94" t="s">
        <v>3211</v>
      </c>
      <c r="B13" s="23" t="s">
        <v>3212</v>
      </c>
      <c r="C13" s="87" t="s">
        <v>3215</v>
      </c>
      <c r="D13" s="23" t="s">
        <v>60</v>
      </c>
      <c r="E13" s="88" t="s">
        <v>18</v>
      </c>
      <c r="F13" s="89" t="s">
        <v>4457</v>
      </c>
      <c r="G13" s="89" t="s">
        <v>3213</v>
      </c>
      <c r="H13" s="90" t="s">
        <v>3214</v>
      </c>
      <c r="I13" s="96"/>
      <c r="J13" s="92"/>
      <c r="K13" s="93" t="s">
        <v>4451</v>
      </c>
    </row>
    <row r="14">
      <c r="A14" s="94" t="s">
        <v>3311</v>
      </c>
      <c r="B14" s="23" t="s">
        <v>3312</v>
      </c>
      <c r="C14" s="87" t="s">
        <v>3215</v>
      </c>
      <c r="D14" s="23" t="s">
        <v>60</v>
      </c>
      <c r="E14" s="88" t="s">
        <v>18</v>
      </c>
      <c r="F14" s="89" t="s">
        <v>4457</v>
      </c>
      <c r="G14" s="89" t="s">
        <v>3213</v>
      </c>
      <c r="H14" s="90" t="s">
        <v>3214</v>
      </c>
      <c r="I14" s="96"/>
      <c r="J14" s="92"/>
      <c r="K14" s="93" t="s">
        <v>4451</v>
      </c>
    </row>
    <row r="15">
      <c r="A15" s="94" t="s">
        <v>3404</v>
      </c>
      <c r="B15" s="23" t="s">
        <v>3405</v>
      </c>
      <c r="C15" s="87" t="s">
        <v>3215</v>
      </c>
      <c r="D15" s="23" t="s">
        <v>60</v>
      </c>
      <c r="E15" s="88" t="s">
        <v>21</v>
      </c>
      <c r="F15" s="89" t="s">
        <v>4454</v>
      </c>
      <c r="G15" s="89" t="s">
        <v>3213</v>
      </c>
      <c r="H15" s="90" t="s">
        <v>3214</v>
      </c>
      <c r="I15" s="96"/>
      <c r="J15" s="92"/>
      <c r="K15" s="93" t="s">
        <v>4460</v>
      </c>
    </row>
    <row r="16">
      <c r="A16" s="94" t="s">
        <v>3893</v>
      </c>
      <c r="B16" s="23" t="s">
        <v>3894</v>
      </c>
      <c r="C16" s="87" t="s">
        <v>3215</v>
      </c>
      <c r="D16" s="23" t="s">
        <v>60</v>
      </c>
      <c r="E16" s="88" t="s">
        <v>23</v>
      </c>
      <c r="F16" s="89" t="s">
        <v>4461</v>
      </c>
      <c r="G16" s="89" t="s">
        <v>3213</v>
      </c>
      <c r="H16" s="90" t="s">
        <v>3427</v>
      </c>
      <c r="I16" s="96"/>
      <c r="J16" s="92"/>
      <c r="K16" s="93" t="s">
        <v>4462</v>
      </c>
    </row>
    <row r="17">
      <c r="A17" s="94" t="s">
        <v>213</v>
      </c>
      <c r="B17" s="23" t="s">
        <v>214</v>
      </c>
      <c r="C17" s="87" t="s">
        <v>61</v>
      </c>
      <c r="D17" s="23" t="s">
        <v>60</v>
      </c>
      <c r="E17" s="88" t="s">
        <v>23</v>
      </c>
      <c r="F17" s="89" t="s">
        <v>4461</v>
      </c>
      <c r="G17" s="89" t="s">
        <v>58</v>
      </c>
      <c r="H17" s="90" t="s">
        <v>80</v>
      </c>
      <c r="I17" s="96"/>
      <c r="J17" s="92"/>
      <c r="K17" s="93" t="s">
        <v>4463</v>
      </c>
    </row>
    <row r="18">
      <c r="A18" s="94"/>
      <c r="B18" s="23"/>
      <c r="C18" s="87"/>
      <c r="D18" s="23"/>
      <c r="E18" s="88"/>
      <c r="F18" s="89"/>
      <c r="G18" s="89"/>
      <c r="H18" s="90"/>
      <c r="I18" s="96"/>
      <c r="J18" s="92"/>
      <c r="K18" s="92"/>
    </row>
    <row r="19">
      <c r="A19" s="94"/>
      <c r="B19" s="23"/>
      <c r="C19" s="87"/>
      <c r="D19" s="23"/>
      <c r="E19" s="88"/>
      <c r="F19" s="89"/>
      <c r="G19" s="89"/>
      <c r="H19" s="90"/>
      <c r="I19" s="96"/>
      <c r="J19" s="92"/>
      <c r="K19" s="92"/>
    </row>
    <row r="20">
      <c r="A20" s="94"/>
      <c r="B20" s="23"/>
      <c r="C20" s="87"/>
      <c r="D20" s="23"/>
      <c r="E20" s="88"/>
      <c r="F20" s="89"/>
      <c r="G20" s="89"/>
      <c r="H20" s="90"/>
      <c r="I20" s="96"/>
      <c r="J20" s="92"/>
      <c r="K20" s="92"/>
    </row>
    <row r="21">
      <c r="A21" s="94"/>
      <c r="B21" s="23"/>
      <c r="C21" s="87"/>
      <c r="D21" s="23"/>
      <c r="E21" s="88"/>
      <c r="F21" s="89"/>
      <c r="G21" s="89"/>
      <c r="H21" s="90"/>
      <c r="I21" s="96"/>
      <c r="J21" s="92"/>
      <c r="K21" s="92"/>
    </row>
    <row r="22">
      <c r="A22" s="94"/>
      <c r="B22" s="23"/>
      <c r="C22" s="87"/>
      <c r="D22" s="23"/>
      <c r="E22" s="88"/>
      <c r="F22" s="89"/>
      <c r="G22" s="89"/>
      <c r="H22" s="90"/>
      <c r="I22" s="96"/>
      <c r="J22" s="92"/>
      <c r="K22" s="92"/>
    </row>
    <row r="23">
      <c r="A23" s="94"/>
      <c r="B23" s="23"/>
      <c r="C23" s="87"/>
      <c r="D23" s="23"/>
      <c r="E23" s="88"/>
      <c r="F23" s="89"/>
      <c r="G23" s="89"/>
      <c r="H23" s="90"/>
      <c r="I23" s="96"/>
      <c r="J23" s="92"/>
      <c r="K23" s="92"/>
    </row>
    <row r="24">
      <c r="A24" s="94"/>
      <c r="B24" s="23"/>
      <c r="C24" s="87"/>
      <c r="D24" s="23"/>
      <c r="E24" s="88"/>
      <c r="F24" s="89"/>
      <c r="G24" s="89"/>
      <c r="H24" s="90"/>
      <c r="I24" s="96"/>
      <c r="J24" s="92"/>
      <c r="K24" s="92"/>
    </row>
    <row r="25">
      <c r="A25" s="94"/>
      <c r="B25" s="23"/>
      <c r="C25" s="87"/>
      <c r="D25" s="23"/>
      <c r="E25" s="88"/>
      <c r="F25" s="89"/>
      <c r="G25" s="89"/>
      <c r="H25" s="90"/>
      <c r="I25" s="96"/>
      <c r="J25" s="92"/>
      <c r="K25" s="92"/>
    </row>
    <row r="26">
      <c r="A26" s="94"/>
      <c r="B26" s="23"/>
      <c r="C26" s="87"/>
      <c r="D26" s="23"/>
      <c r="E26" s="88"/>
      <c r="F26" s="89"/>
      <c r="G26" s="89"/>
      <c r="H26" s="90"/>
      <c r="I26" s="96"/>
      <c r="J26" s="92"/>
      <c r="K26" s="92"/>
    </row>
    <row r="27">
      <c r="A27" s="94"/>
      <c r="B27" s="23"/>
      <c r="C27" s="87"/>
      <c r="D27" s="23"/>
      <c r="E27" s="88"/>
      <c r="F27" s="89"/>
      <c r="G27" s="89"/>
      <c r="H27" s="90"/>
      <c r="I27" s="96"/>
      <c r="J27" s="92"/>
      <c r="K27" s="92"/>
    </row>
    <row r="28">
      <c r="A28" s="94"/>
      <c r="B28" s="23"/>
      <c r="C28" s="87"/>
      <c r="D28" s="23"/>
      <c r="E28" s="88"/>
      <c r="F28" s="89"/>
      <c r="G28" s="89"/>
      <c r="H28" s="90"/>
      <c r="I28" s="96"/>
      <c r="J28" s="92"/>
      <c r="K28" s="92"/>
    </row>
    <row r="29">
      <c r="A29" s="94"/>
      <c r="B29" s="23"/>
      <c r="C29" s="87"/>
      <c r="D29" s="23"/>
      <c r="E29" s="88"/>
      <c r="F29" s="89"/>
      <c r="G29" s="89"/>
      <c r="H29" s="90"/>
      <c r="I29" s="96"/>
      <c r="J29" s="92"/>
      <c r="K29" s="92"/>
    </row>
    <row r="30">
      <c r="A30" s="94"/>
      <c r="B30" s="23"/>
      <c r="C30" s="87"/>
      <c r="D30" s="23"/>
      <c r="E30" s="88"/>
      <c r="F30" s="89"/>
      <c r="G30" s="89"/>
      <c r="H30" s="90"/>
      <c r="I30" s="96"/>
      <c r="J30" s="92"/>
      <c r="K30" s="92"/>
    </row>
    <row r="31">
      <c r="A31" s="94"/>
      <c r="B31" s="23"/>
      <c r="C31" s="87"/>
      <c r="D31" s="23"/>
      <c r="E31" s="88"/>
      <c r="F31" s="89"/>
      <c r="G31" s="89"/>
      <c r="H31" s="90"/>
      <c r="I31" s="96"/>
      <c r="J31" s="92"/>
      <c r="K31" s="92"/>
    </row>
    <row r="32">
      <c r="A32" s="94"/>
      <c r="B32" s="23"/>
      <c r="C32" s="87"/>
      <c r="D32" s="23"/>
      <c r="E32" s="88"/>
      <c r="F32" s="89"/>
      <c r="G32" s="89"/>
      <c r="H32" s="90"/>
      <c r="I32" s="96"/>
      <c r="J32" s="92"/>
      <c r="K32" s="92"/>
    </row>
    <row r="33">
      <c r="A33" s="94"/>
      <c r="B33" s="23"/>
      <c r="C33" s="87"/>
      <c r="D33" s="23"/>
      <c r="E33" s="88"/>
      <c r="F33" s="89"/>
      <c r="G33" s="89"/>
      <c r="H33" s="90"/>
      <c r="I33" s="96"/>
      <c r="J33" s="92"/>
      <c r="K33" s="92"/>
    </row>
    <row r="34">
      <c r="A34" s="94"/>
      <c r="B34" s="23"/>
      <c r="C34" s="87"/>
      <c r="D34" s="23"/>
      <c r="E34" s="88"/>
      <c r="F34" s="89"/>
      <c r="G34" s="89"/>
      <c r="H34" s="90"/>
      <c r="I34" s="96"/>
      <c r="J34" s="92"/>
      <c r="K34" s="92"/>
    </row>
    <row r="35">
      <c r="A35" s="94"/>
      <c r="B35" s="23"/>
      <c r="C35" s="87"/>
      <c r="D35" s="23"/>
      <c r="E35" s="88"/>
      <c r="F35" s="89"/>
      <c r="G35" s="89"/>
      <c r="H35" s="90"/>
      <c r="I35" s="96"/>
      <c r="J35" s="92"/>
      <c r="K35" s="92"/>
    </row>
    <row r="36">
      <c r="A36" s="94"/>
      <c r="B36" s="23"/>
      <c r="C36" s="87"/>
      <c r="D36" s="23"/>
      <c r="E36" s="88"/>
      <c r="F36" s="89"/>
      <c r="G36" s="89"/>
      <c r="H36" s="90"/>
      <c r="I36" s="96"/>
      <c r="J36" s="92"/>
      <c r="K36" s="92"/>
    </row>
    <row r="37">
      <c r="A37" s="94"/>
      <c r="B37" s="23"/>
      <c r="C37" s="87"/>
      <c r="D37" s="23"/>
      <c r="E37" s="88"/>
      <c r="F37" s="89"/>
      <c r="G37" s="89"/>
      <c r="H37" s="90"/>
      <c r="I37" s="96"/>
      <c r="J37" s="92"/>
      <c r="K37" s="92"/>
    </row>
    <row r="38">
      <c r="A38" s="94"/>
      <c r="B38" s="23"/>
      <c r="C38" s="87"/>
      <c r="D38" s="23"/>
      <c r="E38" s="88"/>
      <c r="F38" s="89"/>
      <c r="G38" s="89"/>
      <c r="H38" s="90"/>
      <c r="I38" s="96"/>
      <c r="J38" s="92"/>
      <c r="K38" s="92"/>
    </row>
    <row r="39">
      <c r="A39" s="94"/>
      <c r="B39" s="23"/>
      <c r="C39" s="87"/>
      <c r="D39" s="23"/>
      <c r="E39" s="88"/>
      <c r="F39" s="89"/>
      <c r="G39" s="89"/>
      <c r="H39" s="90"/>
      <c r="I39" s="96"/>
      <c r="J39" s="92"/>
      <c r="K39" s="92"/>
    </row>
    <row r="40">
      <c r="A40" s="94"/>
      <c r="B40" s="23"/>
      <c r="C40" s="87"/>
      <c r="D40" s="23"/>
      <c r="E40" s="88"/>
      <c r="F40" s="89"/>
      <c r="G40" s="89"/>
      <c r="H40" s="90"/>
      <c r="I40" s="96"/>
      <c r="J40" s="92"/>
      <c r="K40" s="92"/>
    </row>
    <row r="41">
      <c r="A41" s="94"/>
      <c r="B41" s="23"/>
      <c r="C41" s="87"/>
      <c r="D41" s="23"/>
      <c r="E41" s="88"/>
      <c r="F41" s="89"/>
      <c r="G41" s="89"/>
      <c r="H41" s="90"/>
      <c r="I41" s="96"/>
      <c r="J41" s="92"/>
      <c r="K41" s="92"/>
    </row>
    <row r="42">
      <c r="A42" s="94"/>
      <c r="B42" s="23"/>
      <c r="C42" s="87"/>
      <c r="D42" s="23"/>
      <c r="E42" s="88"/>
      <c r="F42" s="89"/>
      <c r="G42" s="89"/>
      <c r="H42" s="90"/>
      <c r="I42" s="96"/>
      <c r="J42" s="92"/>
      <c r="K42" s="92"/>
    </row>
    <row r="43">
      <c r="A43" s="94"/>
      <c r="B43" s="23"/>
      <c r="C43" s="87"/>
      <c r="D43" s="23"/>
      <c r="E43" s="88"/>
      <c r="F43" s="89"/>
      <c r="G43" s="89"/>
      <c r="H43" s="90"/>
      <c r="I43" s="96"/>
      <c r="J43" s="92"/>
      <c r="K43" s="92"/>
    </row>
    <row r="44">
      <c r="A44" s="94"/>
      <c r="B44" s="23"/>
      <c r="C44" s="87"/>
      <c r="D44" s="23"/>
      <c r="E44" s="88"/>
      <c r="F44" s="89"/>
      <c r="G44" s="89"/>
      <c r="H44" s="90"/>
      <c r="I44" s="96"/>
      <c r="J44" s="92"/>
      <c r="K44" s="92"/>
    </row>
    <row r="45">
      <c r="A45" s="94"/>
      <c r="B45" s="23"/>
      <c r="C45" s="87"/>
      <c r="D45" s="23"/>
      <c r="E45" s="88"/>
      <c r="F45" s="89"/>
      <c r="G45" s="89"/>
      <c r="H45" s="90"/>
      <c r="I45" s="96"/>
      <c r="J45" s="92"/>
      <c r="K45" s="92"/>
    </row>
    <row r="46">
      <c r="A46" s="94"/>
      <c r="B46" s="23"/>
      <c r="C46" s="87"/>
      <c r="D46" s="23"/>
      <c r="E46" s="88"/>
      <c r="F46" s="89"/>
      <c r="G46" s="89"/>
      <c r="H46" s="90"/>
      <c r="I46" s="96"/>
      <c r="J46" s="92"/>
      <c r="K46" s="92"/>
    </row>
    <row r="47">
      <c r="A47" s="94"/>
      <c r="B47" s="23"/>
      <c r="C47" s="87"/>
      <c r="D47" s="23"/>
      <c r="E47" s="88"/>
      <c r="F47" s="89"/>
      <c r="G47" s="89"/>
      <c r="H47" s="90"/>
      <c r="I47" s="96"/>
      <c r="J47" s="92"/>
      <c r="K47" s="92"/>
    </row>
    <row r="48">
      <c r="A48" s="94"/>
      <c r="B48" s="23"/>
      <c r="C48" s="87"/>
      <c r="D48" s="23"/>
      <c r="E48" s="88"/>
      <c r="F48" s="89"/>
      <c r="G48" s="89"/>
      <c r="H48" s="90"/>
      <c r="I48" s="96"/>
      <c r="J48" s="92"/>
      <c r="K48" s="92"/>
    </row>
    <row r="49">
      <c r="A49" s="94"/>
      <c r="B49" s="23"/>
      <c r="C49" s="87"/>
      <c r="D49" s="23"/>
      <c r="E49" s="88"/>
      <c r="F49" s="89"/>
      <c r="G49" s="89"/>
      <c r="H49" s="90"/>
      <c r="I49" s="96"/>
      <c r="J49" s="92"/>
      <c r="K49" s="92"/>
    </row>
    <row r="50">
      <c r="A50" s="94"/>
      <c r="B50" s="23"/>
      <c r="C50" s="87"/>
      <c r="D50" s="23"/>
      <c r="E50" s="88"/>
      <c r="F50" s="89"/>
      <c r="G50" s="89"/>
      <c r="H50" s="90"/>
      <c r="I50" s="96"/>
      <c r="J50" s="92"/>
      <c r="K50" s="92"/>
    </row>
    <row r="51">
      <c r="A51" s="94"/>
      <c r="B51" s="23"/>
      <c r="C51" s="87"/>
      <c r="D51" s="23"/>
      <c r="E51" s="88"/>
      <c r="F51" s="89"/>
      <c r="G51" s="89"/>
      <c r="H51" s="90"/>
      <c r="I51" s="96"/>
      <c r="J51" s="92"/>
      <c r="K51" s="92"/>
    </row>
    <row r="52">
      <c r="A52" s="86" t="s">
        <v>4464</v>
      </c>
      <c r="B52" s="23" t="s">
        <v>4464</v>
      </c>
      <c r="C52" s="87" t="s">
        <v>4464</v>
      </c>
      <c r="D52" s="23" t="s">
        <v>4464</v>
      </c>
      <c r="E52" s="88" t="s">
        <v>4464</v>
      </c>
      <c r="F52" s="89" t="s">
        <v>4464</v>
      </c>
      <c r="G52" s="89"/>
      <c r="H52" s="89" t="s">
        <v>4464</v>
      </c>
      <c r="I52" s="96"/>
      <c r="J52" s="92"/>
      <c r="K52" s="92"/>
    </row>
    <row r="53">
      <c r="A53" s="86" t="s">
        <v>4464</v>
      </c>
      <c r="B53" s="23" t="s">
        <v>4464</v>
      </c>
      <c r="C53" s="87" t="s">
        <v>4464</v>
      </c>
      <c r="D53" s="23" t="s">
        <v>4464</v>
      </c>
      <c r="E53" s="88" t="s">
        <v>4464</v>
      </c>
      <c r="F53" s="89" t="s">
        <v>4464</v>
      </c>
      <c r="G53" s="89"/>
      <c r="H53" s="89" t="s">
        <v>4464</v>
      </c>
      <c r="I53" s="96"/>
      <c r="J53" s="92"/>
      <c r="K53" s="92"/>
    </row>
    <row r="54">
      <c r="A54" s="86" t="s">
        <v>4464</v>
      </c>
      <c r="B54" s="23" t="s">
        <v>4464</v>
      </c>
      <c r="C54" s="87" t="s">
        <v>4464</v>
      </c>
      <c r="D54" s="23" t="s">
        <v>4464</v>
      </c>
      <c r="E54" s="88" t="s">
        <v>4464</v>
      </c>
      <c r="F54" s="89" t="s">
        <v>4464</v>
      </c>
      <c r="G54" s="89"/>
      <c r="H54" s="89" t="s">
        <v>4464</v>
      </c>
      <c r="I54" s="96"/>
      <c r="J54" s="92"/>
      <c r="K54" s="92"/>
    </row>
    <row r="55">
      <c r="A55" s="86" t="s">
        <v>4464</v>
      </c>
      <c r="B55" s="23" t="s">
        <v>4464</v>
      </c>
      <c r="C55" s="87" t="s">
        <v>4464</v>
      </c>
      <c r="D55" s="23" t="s">
        <v>4464</v>
      </c>
      <c r="E55" s="88" t="s">
        <v>4464</v>
      </c>
      <c r="F55" s="89" t="s">
        <v>4464</v>
      </c>
      <c r="G55" s="89"/>
      <c r="H55" s="89" t="s">
        <v>4464</v>
      </c>
      <c r="I55" s="96"/>
      <c r="J55" s="92"/>
      <c r="K55" s="92"/>
    </row>
    <row r="56">
      <c r="A56" s="86" t="s">
        <v>4464</v>
      </c>
      <c r="B56" s="23" t="s">
        <v>4464</v>
      </c>
      <c r="C56" s="87" t="s">
        <v>4464</v>
      </c>
      <c r="D56" s="23" t="s">
        <v>4464</v>
      </c>
      <c r="E56" s="88" t="s">
        <v>4464</v>
      </c>
      <c r="F56" s="89" t="s">
        <v>4464</v>
      </c>
      <c r="G56" s="89"/>
      <c r="H56" s="89" t="s">
        <v>4464</v>
      </c>
      <c r="I56" s="96"/>
      <c r="J56" s="92"/>
      <c r="K56" s="92"/>
    </row>
    <row r="57">
      <c r="A57" s="86" t="s">
        <v>4464</v>
      </c>
      <c r="B57" s="23" t="s">
        <v>4464</v>
      </c>
      <c r="C57" s="87" t="s">
        <v>4464</v>
      </c>
      <c r="D57" s="23" t="s">
        <v>4464</v>
      </c>
      <c r="E57" s="88" t="s">
        <v>4464</v>
      </c>
      <c r="F57" s="89" t="s">
        <v>4464</v>
      </c>
      <c r="G57" s="89"/>
      <c r="H57" s="89" t="s">
        <v>4464</v>
      </c>
      <c r="I57" s="96"/>
      <c r="J57" s="92"/>
      <c r="K57" s="92"/>
    </row>
    <row r="58">
      <c r="A58" s="86" t="s">
        <v>4464</v>
      </c>
      <c r="B58" s="23" t="s">
        <v>4464</v>
      </c>
      <c r="C58" s="87" t="s">
        <v>4464</v>
      </c>
      <c r="D58" s="23" t="s">
        <v>4464</v>
      </c>
      <c r="E58" s="88" t="s">
        <v>4464</v>
      </c>
      <c r="F58" s="89" t="s">
        <v>4464</v>
      </c>
      <c r="G58" s="89"/>
      <c r="H58" s="89" t="s">
        <v>4464</v>
      </c>
      <c r="I58" s="96"/>
      <c r="J58" s="92"/>
      <c r="K58" s="92"/>
    </row>
    <row r="59">
      <c r="A59" s="86" t="s">
        <v>4464</v>
      </c>
      <c r="B59" s="23" t="s">
        <v>4464</v>
      </c>
      <c r="C59" s="87" t="s">
        <v>4464</v>
      </c>
      <c r="D59" s="23" t="s">
        <v>4464</v>
      </c>
      <c r="E59" s="88" t="s">
        <v>4464</v>
      </c>
      <c r="F59" s="89" t="s">
        <v>4464</v>
      </c>
      <c r="G59" s="89"/>
      <c r="H59" s="89" t="s">
        <v>4464</v>
      </c>
      <c r="I59" s="96"/>
      <c r="J59" s="92"/>
      <c r="K59" s="92"/>
    </row>
    <row r="60">
      <c r="A60" s="86" t="s">
        <v>4464</v>
      </c>
      <c r="B60" s="23" t="s">
        <v>4464</v>
      </c>
      <c r="C60" s="87" t="s">
        <v>4464</v>
      </c>
      <c r="D60" s="23" t="s">
        <v>4464</v>
      </c>
      <c r="E60" s="88" t="s">
        <v>4464</v>
      </c>
      <c r="F60" s="89" t="s">
        <v>4464</v>
      </c>
      <c r="G60" s="89"/>
      <c r="H60" s="89" t="s">
        <v>4464</v>
      </c>
      <c r="I60" s="96"/>
      <c r="J60" s="92"/>
      <c r="K60" s="92"/>
    </row>
    <row r="61">
      <c r="A61" s="86" t="s">
        <v>4464</v>
      </c>
      <c r="B61" s="23" t="s">
        <v>4464</v>
      </c>
      <c r="C61" s="87" t="s">
        <v>4464</v>
      </c>
      <c r="D61" s="23" t="s">
        <v>4464</v>
      </c>
      <c r="E61" s="88" t="s">
        <v>4464</v>
      </c>
      <c r="F61" s="89" t="s">
        <v>4464</v>
      </c>
      <c r="G61" s="89"/>
      <c r="H61" s="89" t="s">
        <v>4464</v>
      </c>
      <c r="I61" s="96"/>
      <c r="J61" s="92"/>
      <c r="K61" s="92"/>
    </row>
    <row r="62">
      <c r="A62" s="86" t="s">
        <v>4464</v>
      </c>
      <c r="B62" s="23" t="s">
        <v>4464</v>
      </c>
      <c r="C62" s="87" t="s">
        <v>4464</v>
      </c>
      <c r="D62" s="23" t="s">
        <v>4464</v>
      </c>
      <c r="E62" s="88" t="s">
        <v>4464</v>
      </c>
      <c r="F62" s="89" t="s">
        <v>4464</v>
      </c>
      <c r="G62" s="89"/>
      <c r="H62" s="89" t="s">
        <v>4464</v>
      </c>
      <c r="I62" s="96"/>
      <c r="J62" s="92"/>
      <c r="K62" s="92"/>
    </row>
    <row r="63">
      <c r="A63" s="86" t="s">
        <v>4464</v>
      </c>
      <c r="B63" s="23" t="s">
        <v>4464</v>
      </c>
      <c r="C63" s="87" t="s">
        <v>4464</v>
      </c>
      <c r="D63" s="23" t="s">
        <v>4464</v>
      </c>
      <c r="E63" s="88" t="s">
        <v>4464</v>
      </c>
      <c r="F63" s="89" t="s">
        <v>4464</v>
      </c>
      <c r="G63" s="89"/>
      <c r="H63" s="89" t="s">
        <v>4464</v>
      </c>
      <c r="I63" s="96"/>
      <c r="J63" s="92"/>
      <c r="K63" s="92"/>
    </row>
    <row r="64">
      <c r="A64" s="86" t="s">
        <v>4464</v>
      </c>
      <c r="B64" s="23" t="s">
        <v>4464</v>
      </c>
      <c r="C64" s="87" t="s">
        <v>4464</v>
      </c>
      <c r="D64" s="23" t="s">
        <v>4464</v>
      </c>
      <c r="E64" s="88" t="s">
        <v>4464</v>
      </c>
      <c r="F64" s="89" t="s">
        <v>4464</v>
      </c>
      <c r="G64" s="89"/>
      <c r="H64" s="89" t="s">
        <v>4464</v>
      </c>
      <c r="I64" s="96"/>
      <c r="J64" s="92"/>
      <c r="K64" s="92"/>
    </row>
    <row r="65">
      <c r="A65" s="86" t="s">
        <v>4464</v>
      </c>
      <c r="B65" s="23" t="s">
        <v>4464</v>
      </c>
      <c r="C65" s="87" t="s">
        <v>4464</v>
      </c>
      <c r="D65" s="23" t="s">
        <v>4464</v>
      </c>
      <c r="E65" s="88" t="s">
        <v>4464</v>
      </c>
      <c r="F65" s="89" t="s">
        <v>4464</v>
      </c>
      <c r="G65" s="89"/>
      <c r="H65" s="89" t="s">
        <v>4464</v>
      </c>
      <c r="I65" s="96"/>
      <c r="J65" s="92"/>
      <c r="K65" s="92"/>
    </row>
    <row r="66">
      <c r="A66" s="86" t="s">
        <v>4464</v>
      </c>
      <c r="B66" s="23" t="s">
        <v>4464</v>
      </c>
      <c r="C66" s="87" t="s">
        <v>4464</v>
      </c>
      <c r="D66" s="23" t="s">
        <v>4464</v>
      </c>
      <c r="E66" s="88" t="s">
        <v>4464</v>
      </c>
      <c r="F66" s="89" t="s">
        <v>4464</v>
      </c>
      <c r="G66" s="89"/>
      <c r="H66" s="89" t="s">
        <v>4464</v>
      </c>
      <c r="I66" s="96"/>
      <c r="J66" s="92"/>
      <c r="K66" s="92"/>
    </row>
    <row r="67">
      <c r="A67" s="86" t="s">
        <v>4464</v>
      </c>
      <c r="B67" s="23" t="s">
        <v>4464</v>
      </c>
      <c r="C67" s="87" t="s">
        <v>4464</v>
      </c>
      <c r="D67" s="23" t="s">
        <v>4464</v>
      </c>
      <c r="E67" s="88" t="s">
        <v>4464</v>
      </c>
      <c r="F67" s="89" t="s">
        <v>4464</v>
      </c>
      <c r="G67" s="89"/>
      <c r="H67" s="89" t="s">
        <v>4464</v>
      </c>
      <c r="I67" s="96"/>
      <c r="J67" s="92"/>
      <c r="K67" s="92"/>
    </row>
    <row r="68">
      <c r="A68" s="86" t="s">
        <v>4464</v>
      </c>
      <c r="B68" s="23" t="s">
        <v>4464</v>
      </c>
      <c r="C68" s="87" t="s">
        <v>4464</v>
      </c>
      <c r="D68" s="23" t="s">
        <v>4464</v>
      </c>
      <c r="E68" s="88" t="s">
        <v>4464</v>
      </c>
      <c r="F68" s="89" t="s">
        <v>4464</v>
      </c>
      <c r="G68" s="89"/>
      <c r="H68" s="89" t="s">
        <v>4464</v>
      </c>
      <c r="I68" s="96"/>
      <c r="J68" s="92"/>
      <c r="K68" s="92"/>
    </row>
    <row r="69">
      <c r="A69" s="86" t="s">
        <v>4464</v>
      </c>
      <c r="B69" s="23" t="s">
        <v>4464</v>
      </c>
      <c r="C69" s="87" t="s">
        <v>4464</v>
      </c>
      <c r="D69" s="23" t="s">
        <v>4464</v>
      </c>
      <c r="E69" s="88" t="s">
        <v>4464</v>
      </c>
      <c r="F69" s="89" t="s">
        <v>4464</v>
      </c>
      <c r="G69" s="89"/>
      <c r="H69" s="89" t="s">
        <v>4464</v>
      </c>
      <c r="I69" s="96"/>
      <c r="J69" s="92"/>
      <c r="K69" s="92"/>
    </row>
    <row r="70">
      <c r="A70" s="86" t="s">
        <v>4464</v>
      </c>
      <c r="B70" s="23" t="s">
        <v>4464</v>
      </c>
      <c r="C70" s="87" t="s">
        <v>4464</v>
      </c>
      <c r="D70" s="23" t="s">
        <v>4464</v>
      </c>
      <c r="E70" s="88" t="s">
        <v>4464</v>
      </c>
      <c r="F70" s="89" t="s">
        <v>4464</v>
      </c>
      <c r="G70" s="89"/>
      <c r="H70" s="89" t="s">
        <v>4464</v>
      </c>
      <c r="I70" s="96"/>
      <c r="J70" s="92"/>
      <c r="K70" s="92"/>
    </row>
    <row r="71">
      <c r="A71" s="86" t="s">
        <v>4464</v>
      </c>
      <c r="B71" s="23" t="s">
        <v>4464</v>
      </c>
      <c r="C71" s="87" t="s">
        <v>4464</v>
      </c>
      <c r="D71" s="23" t="s">
        <v>4464</v>
      </c>
      <c r="E71" s="88" t="s">
        <v>4464</v>
      </c>
      <c r="F71" s="89" t="s">
        <v>4464</v>
      </c>
      <c r="G71" s="89"/>
      <c r="H71" s="89" t="s">
        <v>4464</v>
      </c>
      <c r="I71" s="96"/>
      <c r="J71" s="92"/>
      <c r="K71" s="92"/>
    </row>
    <row r="72">
      <c r="A72" s="86" t="s">
        <v>4464</v>
      </c>
      <c r="B72" s="23" t="s">
        <v>4464</v>
      </c>
      <c r="C72" s="87" t="s">
        <v>4464</v>
      </c>
      <c r="D72" s="23" t="s">
        <v>4464</v>
      </c>
      <c r="E72" s="88" t="s">
        <v>4464</v>
      </c>
      <c r="F72" s="89" t="s">
        <v>4464</v>
      </c>
      <c r="G72" s="89"/>
      <c r="H72" s="89" t="s">
        <v>4464</v>
      </c>
      <c r="I72" s="96"/>
      <c r="J72" s="92"/>
      <c r="K72" s="92"/>
    </row>
    <row r="73">
      <c r="A73" s="86" t="s">
        <v>4464</v>
      </c>
      <c r="B73" s="23" t="s">
        <v>4464</v>
      </c>
      <c r="C73" s="87" t="s">
        <v>4464</v>
      </c>
      <c r="D73" s="23" t="s">
        <v>4464</v>
      </c>
      <c r="E73" s="88" t="s">
        <v>4464</v>
      </c>
      <c r="F73" s="89" t="s">
        <v>4464</v>
      </c>
      <c r="G73" s="89"/>
      <c r="H73" s="89" t="s">
        <v>4464</v>
      </c>
      <c r="I73" s="96"/>
      <c r="J73" s="92"/>
      <c r="K73" s="92"/>
    </row>
    <row r="74">
      <c r="A74" s="86" t="s">
        <v>4464</v>
      </c>
      <c r="B74" s="23" t="s">
        <v>4464</v>
      </c>
      <c r="C74" s="87" t="s">
        <v>4464</v>
      </c>
      <c r="D74" s="23" t="s">
        <v>4464</v>
      </c>
      <c r="E74" s="88" t="s">
        <v>4464</v>
      </c>
      <c r="F74" s="89" t="s">
        <v>4464</v>
      </c>
      <c r="G74" s="89"/>
      <c r="H74" s="89" t="s">
        <v>4464</v>
      </c>
      <c r="I74" s="96"/>
      <c r="J74" s="92"/>
      <c r="K74" s="92"/>
    </row>
    <row r="75">
      <c r="A75" s="86" t="s">
        <v>4464</v>
      </c>
      <c r="B75" s="23" t="s">
        <v>4464</v>
      </c>
      <c r="C75" s="87" t="s">
        <v>4464</v>
      </c>
      <c r="D75" s="23" t="s">
        <v>4464</v>
      </c>
      <c r="E75" s="88" t="s">
        <v>4464</v>
      </c>
      <c r="F75" s="89" t="s">
        <v>4464</v>
      </c>
      <c r="G75" s="89"/>
      <c r="H75" s="89" t="s">
        <v>4464</v>
      </c>
      <c r="I75" s="96"/>
      <c r="J75" s="92"/>
      <c r="K75" s="92"/>
    </row>
    <row r="76">
      <c r="A76" s="86" t="s">
        <v>4464</v>
      </c>
      <c r="B76" s="23" t="s">
        <v>4464</v>
      </c>
      <c r="C76" s="87" t="s">
        <v>4464</v>
      </c>
      <c r="D76" s="23" t="s">
        <v>4464</v>
      </c>
      <c r="E76" s="88" t="s">
        <v>4464</v>
      </c>
      <c r="F76" s="89" t="s">
        <v>4464</v>
      </c>
      <c r="G76" s="89"/>
      <c r="H76" s="89" t="s">
        <v>4464</v>
      </c>
      <c r="I76" s="96"/>
      <c r="J76" s="92"/>
      <c r="K76" s="92"/>
    </row>
    <row r="77">
      <c r="A77" s="86" t="s">
        <v>4464</v>
      </c>
      <c r="B77" s="23" t="s">
        <v>4464</v>
      </c>
      <c r="C77" s="87" t="s">
        <v>4464</v>
      </c>
      <c r="D77" s="23" t="s">
        <v>4464</v>
      </c>
      <c r="E77" s="88" t="s">
        <v>4464</v>
      </c>
      <c r="F77" s="89" t="s">
        <v>4464</v>
      </c>
      <c r="G77" s="89"/>
      <c r="H77" s="89" t="s">
        <v>4464</v>
      </c>
      <c r="I77" s="96"/>
      <c r="J77" s="92"/>
      <c r="K77" s="92"/>
    </row>
    <row r="78">
      <c r="A78" s="86" t="s">
        <v>4464</v>
      </c>
      <c r="B78" s="23" t="s">
        <v>4464</v>
      </c>
      <c r="C78" s="87" t="s">
        <v>4464</v>
      </c>
      <c r="D78" s="23" t="s">
        <v>4464</v>
      </c>
      <c r="E78" s="88" t="s">
        <v>4464</v>
      </c>
      <c r="F78" s="89" t="s">
        <v>4464</v>
      </c>
      <c r="G78" s="89"/>
      <c r="H78" s="89" t="s">
        <v>4464</v>
      </c>
      <c r="I78" s="96"/>
      <c r="J78" s="92"/>
      <c r="K78" s="92"/>
    </row>
    <row r="79">
      <c r="A79" s="86" t="s">
        <v>4464</v>
      </c>
      <c r="B79" s="23" t="s">
        <v>4464</v>
      </c>
      <c r="C79" s="87" t="s">
        <v>4464</v>
      </c>
      <c r="D79" s="23" t="s">
        <v>4464</v>
      </c>
      <c r="E79" s="88" t="s">
        <v>4464</v>
      </c>
      <c r="F79" s="89" t="s">
        <v>4464</v>
      </c>
      <c r="G79" s="89"/>
      <c r="H79" s="89" t="s">
        <v>4464</v>
      </c>
      <c r="I79" s="96"/>
      <c r="J79" s="92"/>
      <c r="K79" s="92"/>
    </row>
    <row r="80">
      <c r="A80" s="86" t="s">
        <v>4464</v>
      </c>
      <c r="B80" s="23" t="s">
        <v>4464</v>
      </c>
      <c r="C80" s="87" t="s">
        <v>4464</v>
      </c>
      <c r="D80" s="23" t="s">
        <v>4464</v>
      </c>
      <c r="E80" s="88" t="s">
        <v>4464</v>
      </c>
      <c r="F80" s="89" t="s">
        <v>4464</v>
      </c>
      <c r="G80" s="89"/>
      <c r="H80" s="89" t="s">
        <v>4464</v>
      </c>
      <c r="I80" s="96"/>
      <c r="J80" s="92"/>
      <c r="K80" s="92"/>
    </row>
    <row r="81">
      <c r="A81" s="86"/>
      <c r="B81" s="23"/>
      <c r="C81" s="87"/>
      <c r="D81" s="23"/>
      <c r="E81" s="89"/>
      <c r="F81" s="89"/>
      <c r="G81" s="89"/>
      <c r="H81" s="89"/>
      <c r="I81" s="96"/>
      <c r="J81" s="92"/>
      <c r="K81" s="92"/>
    </row>
    <row r="82">
      <c r="A82" s="86"/>
      <c r="B82" s="23"/>
      <c r="C82" s="87"/>
      <c r="D82" s="23"/>
      <c r="E82" s="89"/>
      <c r="F82" s="89"/>
      <c r="G82" s="89"/>
      <c r="H82" s="89"/>
      <c r="I82" s="96"/>
      <c r="J82" s="92"/>
      <c r="K82" s="92"/>
    </row>
    <row r="83">
      <c r="A83" s="86"/>
      <c r="B83" s="23"/>
      <c r="C83" s="87"/>
      <c r="D83" s="23"/>
      <c r="E83" s="89"/>
      <c r="F83" s="89"/>
      <c r="G83" s="89"/>
      <c r="H83" s="89"/>
      <c r="I83" s="96"/>
      <c r="J83" s="92"/>
      <c r="K83" s="92"/>
    </row>
    <row r="84">
      <c r="A84" s="86"/>
      <c r="B84" s="23"/>
      <c r="C84" s="87"/>
      <c r="D84" s="23"/>
      <c r="E84" s="89"/>
      <c r="F84" s="89"/>
      <c r="G84" s="89"/>
      <c r="H84" s="89"/>
      <c r="I84" s="96"/>
      <c r="J84" s="92"/>
      <c r="K84" s="92"/>
    </row>
    <row r="85">
      <c r="A85" s="86"/>
      <c r="B85" s="23"/>
      <c r="C85" s="87"/>
      <c r="D85" s="23"/>
      <c r="E85" s="89"/>
      <c r="F85" s="89"/>
      <c r="G85" s="89"/>
      <c r="H85" s="89"/>
      <c r="I85" s="96"/>
      <c r="J85" s="92"/>
      <c r="K85" s="92"/>
    </row>
    <row r="86">
      <c r="A86" s="86"/>
      <c r="B86" s="23"/>
      <c r="C86" s="87"/>
      <c r="D86" s="23"/>
      <c r="E86" s="89"/>
      <c r="F86" s="89"/>
      <c r="G86" s="89"/>
      <c r="H86" s="89"/>
      <c r="I86" s="96"/>
      <c r="J86" s="92"/>
      <c r="K86" s="92"/>
    </row>
    <row r="87">
      <c r="A87" s="86"/>
      <c r="B87" s="23"/>
      <c r="C87" s="87"/>
      <c r="D87" s="23"/>
      <c r="E87" s="89"/>
      <c r="F87" s="89"/>
      <c r="G87" s="89"/>
      <c r="H87" s="89"/>
      <c r="I87" s="96"/>
      <c r="J87" s="92"/>
      <c r="K87" s="92"/>
    </row>
    <row r="88">
      <c r="A88" s="86"/>
      <c r="B88" s="23"/>
      <c r="C88" s="87"/>
      <c r="D88" s="23"/>
      <c r="E88" s="89"/>
      <c r="F88" s="89"/>
      <c r="G88" s="89"/>
      <c r="H88" s="89"/>
      <c r="I88" s="96"/>
      <c r="J88" s="92"/>
      <c r="K88" s="92"/>
    </row>
    <row r="89">
      <c r="A89" s="86"/>
      <c r="B89" s="23"/>
      <c r="C89" s="87"/>
      <c r="D89" s="23"/>
      <c r="E89" s="89"/>
      <c r="F89" s="89"/>
      <c r="G89" s="89"/>
      <c r="H89" s="89"/>
      <c r="I89" s="96"/>
      <c r="J89" s="92"/>
      <c r="K89" s="92"/>
    </row>
    <row r="90">
      <c r="A90" s="86"/>
      <c r="B90" s="23"/>
      <c r="C90" s="87"/>
      <c r="D90" s="23"/>
      <c r="E90" s="89"/>
      <c r="F90" s="89"/>
      <c r="G90" s="89"/>
      <c r="H90" s="89"/>
      <c r="I90" s="96"/>
      <c r="J90" s="92"/>
      <c r="K90" s="92"/>
    </row>
    <row r="91">
      <c r="A91" s="86"/>
      <c r="B91" s="23"/>
      <c r="C91" s="87"/>
      <c r="D91" s="23"/>
      <c r="E91" s="89"/>
      <c r="F91" s="89"/>
      <c r="G91" s="89"/>
      <c r="H91" s="89"/>
      <c r="I91" s="96"/>
      <c r="J91" s="92"/>
      <c r="K91" s="92"/>
    </row>
    <row r="92">
      <c r="A92" s="86"/>
      <c r="B92" s="23"/>
      <c r="C92" s="87"/>
      <c r="D92" s="23"/>
      <c r="E92" s="89"/>
      <c r="F92" s="89"/>
      <c r="G92" s="89"/>
      <c r="H92" s="89"/>
      <c r="I92" s="96"/>
      <c r="J92" s="92"/>
      <c r="K92" s="92"/>
    </row>
    <row r="93">
      <c r="A93" s="86"/>
      <c r="B93" s="23"/>
      <c r="C93" s="87"/>
      <c r="D93" s="23"/>
      <c r="E93" s="89"/>
      <c r="F93" s="89"/>
      <c r="G93" s="89"/>
      <c r="H93" s="89"/>
      <c r="I93" s="96"/>
      <c r="J93" s="92"/>
      <c r="K93" s="92"/>
    </row>
    <row r="94">
      <c r="A94" s="86"/>
      <c r="B94" s="23"/>
      <c r="C94" s="87"/>
      <c r="D94" s="23"/>
      <c r="E94" s="89"/>
      <c r="F94" s="89"/>
      <c r="G94" s="89"/>
      <c r="H94" s="89"/>
      <c r="I94" s="96"/>
      <c r="J94" s="92"/>
      <c r="K94" s="92"/>
    </row>
    <row r="95">
      <c r="A95" s="86"/>
      <c r="B95" s="23"/>
      <c r="C95" s="87"/>
      <c r="D95" s="23"/>
      <c r="E95" s="89"/>
      <c r="F95" s="89"/>
      <c r="G95" s="89"/>
      <c r="H95" s="89"/>
      <c r="I95" s="96"/>
      <c r="J95" s="92"/>
      <c r="K95" s="92"/>
    </row>
    <row r="96">
      <c r="A96" s="86"/>
      <c r="B96" s="23"/>
      <c r="C96" s="87"/>
      <c r="D96" s="23"/>
      <c r="E96" s="89"/>
      <c r="F96" s="89"/>
      <c r="G96" s="89"/>
      <c r="H96" s="89"/>
      <c r="I96" s="96"/>
      <c r="J96" s="92"/>
      <c r="K96" s="92"/>
    </row>
    <row r="97">
      <c r="A97" s="86"/>
      <c r="B97" s="23"/>
      <c r="C97" s="87"/>
      <c r="D97" s="23"/>
      <c r="E97" s="89"/>
      <c r="F97" s="89"/>
      <c r="G97" s="89"/>
      <c r="H97" s="89"/>
      <c r="I97" s="96"/>
      <c r="J97" s="92"/>
      <c r="K97" s="92"/>
    </row>
    <row r="98">
      <c r="A98" s="86"/>
      <c r="B98" s="23"/>
      <c r="C98" s="87"/>
      <c r="D98" s="23"/>
      <c r="E98" s="89"/>
      <c r="F98" s="89"/>
      <c r="G98" s="89"/>
      <c r="H98" s="89"/>
      <c r="I98" s="96"/>
      <c r="J98" s="92"/>
      <c r="K98" s="92"/>
    </row>
    <row r="99">
      <c r="A99" s="86"/>
      <c r="B99" s="23"/>
      <c r="C99" s="87"/>
      <c r="D99" s="23"/>
      <c r="E99" s="89"/>
      <c r="F99" s="89"/>
      <c r="G99" s="89"/>
      <c r="H99" s="89"/>
      <c r="I99" s="96"/>
      <c r="J99" s="92"/>
      <c r="K99" s="92"/>
    </row>
    <row r="100">
      <c r="A100" s="86"/>
      <c r="B100" s="23"/>
      <c r="C100" s="87"/>
      <c r="D100" s="23"/>
      <c r="E100" s="89"/>
      <c r="F100" s="89"/>
      <c r="G100" s="89"/>
      <c r="H100" s="89"/>
      <c r="I100" s="96"/>
      <c r="J100" s="92"/>
      <c r="K100" s="92"/>
    </row>
    <row r="101">
      <c r="A101" s="86"/>
      <c r="B101" s="23"/>
      <c r="C101" s="87"/>
      <c r="D101" s="23"/>
      <c r="E101" s="89"/>
      <c r="F101" s="89"/>
      <c r="G101" s="89"/>
      <c r="H101" s="89"/>
      <c r="I101" s="96"/>
      <c r="J101" s="92"/>
      <c r="K101" s="92"/>
    </row>
    <row r="102">
      <c r="A102" s="86"/>
      <c r="B102" s="23"/>
      <c r="C102" s="87"/>
      <c r="D102" s="23"/>
      <c r="E102" s="89"/>
      <c r="F102" s="89"/>
      <c r="G102" s="89"/>
      <c r="H102" s="89"/>
      <c r="I102" s="96"/>
      <c r="J102" s="92"/>
      <c r="K102" s="92"/>
    </row>
    <row r="103">
      <c r="A103" s="86"/>
      <c r="B103" s="23"/>
      <c r="C103" s="87"/>
      <c r="D103" s="23"/>
      <c r="E103" s="89"/>
      <c r="F103" s="89"/>
      <c r="G103" s="89"/>
      <c r="H103" s="89"/>
      <c r="I103" s="96"/>
      <c r="J103" s="92"/>
      <c r="K103" s="92"/>
    </row>
    <row r="104">
      <c r="A104" s="86"/>
      <c r="B104" s="23"/>
      <c r="C104" s="87"/>
      <c r="D104" s="23"/>
      <c r="E104" s="89"/>
      <c r="F104" s="89"/>
      <c r="G104" s="89"/>
      <c r="H104" s="89"/>
      <c r="I104" s="96"/>
      <c r="J104" s="92"/>
      <c r="K104" s="92"/>
    </row>
    <row r="105">
      <c r="A105" s="86"/>
      <c r="B105" s="23"/>
      <c r="C105" s="87"/>
      <c r="D105" s="23"/>
      <c r="E105" s="89"/>
      <c r="F105" s="89"/>
      <c r="G105" s="89"/>
      <c r="H105" s="89"/>
      <c r="I105" s="96"/>
      <c r="J105" s="92"/>
      <c r="K105" s="92"/>
    </row>
    <row r="106">
      <c r="A106" s="86"/>
      <c r="B106" s="23"/>
      <c r="C106" s="87"/>
      <c r="D106" s="23"/>
      <c r="E106" s="89"/>
      <c r="F106" s="89"/>
      <c r="G106" s="89"/>
      <c r="H106" s="89"/>
      <c r="I106" s="96"/>
      <c r="J106" s="92"/>
      <c r="K106" s="92"/>
    </row>
    <row r="107">
      <c r="A107" s="86"/>
      <c r="B107" s="23"/>
      <c r="C107" s="87"/>
      <c r="D107" s="23"/>
      <c r="E107" s="89"/>
      <c r="F107" s="89"/>
      <c r="G107" s="89"/>
      <c r="H107" s="89"/>
      <c r="I107" s="96"/>
      <c r="J107" s="92"/>
      <c r="K107" s="92"/>
    </row>
    <row r="108">
      <c r="A108" s="86"/>
      <c r="B108" s="23"/>
      <c r="C108" s="87"/>
      <c r="D108" s="23"/>
      <c r="E108" s="89"/>
      <c r="F108" s="89"/>
      <c r="G108" s="89"/>
      <c r="H108" s="89"/>
      <c r="I108" s="96"/>
      <c r="J108" s="92"/>
      <c r="K108" s="92"/>
    </row>
    <row r="109">
      <c r="A109" s="86"/>
      <c r="B109" s="23"/>
      <c r="C109" s="87"/>
      <c r="D109" s="23"/>
      <c r="E109" s="89"/>
      <c r="F109" s="89"/>
      <c r="G109" s="89"/>
      <c r="H109" s="89"/>
      <c r="I109" s="96"/>
      <c r="J109" s="92"/>
      <c r="K109" s="92"/>
    </row>
    <row r="110">
      <c r="A110" s="86"/>
      <c r="B110" s="23"/>
      <c r="C110" s="87"/>
      <c r="D110" s="23"/>
      <c r="E110" s="89"/>
      <c r="F110" s="89"/>
      <c r="G110" s="89"/>
      <c r="H110" s="89"/>
      <c r="I110" s="96"/>
      <c r="J110" s="92"/>
      <c r="K110" s="92"/>
    </row>
    <row r="111">
      <c r="A111" s="86"/>
      <c r="B111" s="23"/>
      <c r="C111" s="87"/>
      <c r="D111" s="23"/>
      <c r="E111" s="89"/>
      <c r="F111" s="89"/>
      <c r="G111" s="89"/>
      <c r="H111" s="89"/>
      <c r="I111" s="96"/>
      <c r="J111" s="92"/>
      <c r="K111" s="92"/>
    </row>
    <row r="112">
      <c r="A112" s="86"/>
      <c r="B112" s="23"/>
      <c r="C112" s="87"/>
      <c r="D112" s="23"/>
      <c r="E112" s="89"/>
      <c r="F112" s="89"/>
      <c r="G112" s="89"/>
      <c r="H112" s="89"/>
      <c r="I112" s="96"/>
      <c r="J112" s="92"/>
      <c r="K112" s="92"/>
    </row>
    <row r="113">
      <c r="A113" s="86"/>
      <c r="B113" s="23"/>
      <c r="C113" s="87"/>
      <c r="D113" s="23"/>
      <c r="E113" s="89"/>
      <c r="F113" s="89"/>
      <c r="G113" s="89"/>
      <c r="H113" s="89"/>
      <c r="I113" s="96"/>
      <c r="J113" s="92"/>
      <c r="K113" s="92"/>
    </row>
    <row r="114">
      <c r="A114" s="86"/>
      <c r="B114" s="23"/>
      <c r="C114" s="87"/>
      <c r="D114" s="23"/>
      <c r="E114" s="89"/>
      <c r="F114" s="89"/>
      <c r="G114" s="89"/>
      <c r="H114" s="89"/>
      <c r="I114" s="96"/>
      <c r="J114" s="92"/>
      <c r="K114" s="92"/>
    </row>
    <row r="115">
      <c r="A115" s="86"/>
      <c r="B115" s="23"/>
      <c r="C115" s="87"/>
      <c r="D115" s="23"/>
      <c r="E115" s="89"/>
      <c r="F115" s="89"/>
      <c r="G115" s="89"/>
      <c r="H115" s="89"/>
      <c r="I115" s="96"/>
      <c r="J115" s="92"/>
      <c r="K115" s="92"/>
    </row>
    <row r="116">
      <c r="A116" s="86"/>
      <c r="B116" s="23"/>
      <c r="C116" s="87"/>
      <c r="D116" s="23"/>
      <c r="E116" s="89"/>
      <c r="F116" s="89"/>
      <c r="G116" s="89"/>
      <c r="H116" s="89"/>
      <c r="I116" s="96"/>
      <c r="J116" s="92"/>
      <c r="K116" s="92"/>
    </row>
    <row r="117">
      <c r="A117" s="86"/>
      <c r="B117" s="23"/>
      <c r="C117" s="87"/>
      <c r="D117" s="23"/>
      <c r="E117" s="89"/>
      <c r="F117" s="89"/>
      <c r="G117" s="89"/>
      <c r="H117" s="89"/>
      <c r="I117" s="96"/>
      <c r="J117" s="92"/>
      <c r="K117" s="92"/>
    </row>
    <row r="118">
      <c r="A118" s="86"/>
      <c r="B118" s="23"/>
      <c r="C118" s="87"/>
      <c r="D118" s="23"/>
      <c r="E118" s="89"/>
      <c r="F118" s="89"/>
      <c r="G118" s="89"/>
      <c r="H118" s="89"/>
      <c r="I118" s="96"/>
      <c r="J118" s="92"/>
      <c r="K118" s="92"/>
    </row>
    <row r="119">
      <c r="A119" s="86"/>
      <c r="B119" s="23"/>
      <c r="C119" s="87"/>
      <c r="D119" s="23"/>
      <c r="E119" s="89"/>
      <c r="F119" s="89"/>
      <c r="G119" s="89"/>
      <c r="H119" s="89"/>
      <c r="I119" s="96"/>
      <c r="J119" s="92"/>
      <c r="K119" s="92"/>
    </row>
    <row r="120">
      <c r="A120" s="86"/>
      <c r="B120" s="23"/>
      <c r="C120" s="87"/>
      <c r="D120" s="23"/>
      <c r="E120" s="89"/>
      <c r="F120" s="89"/>
      <c r="G120" s="89"/>
      <c r="H120" s="89"/>
      <c r="I120" s="96"/>
      <c r="J120" s="92"/>
      <c r="K120" s="92"/>
    </row>
    <row r="121">
      <c r="A121" s="86"/>
      <c r="B121" s="23"/>
      <c r="C121" s="87"/>
      <c r="D121" s="23"/>
      <c r="E121" s="89"/>
      <c r="F121" s="89"/>
      <c r="G121" s="89"/>
      <c r="H121" s="89"/>
      <c r="I121" s="96"/>
      <c r="J121" s="92"/>
      <c r="K121" s="92"/>
    </row>
    <row r="122">
      <c r="A122" s="86"/>
      <c r="B122" s="23"/>
      <c r="C122" s="87"/>
      <c r="D122" s="23"/>
      <c r="E122" s="89"/>
      <c r="F122" s="89"/>
      <c r="G122" s="89"/>
      <c r="H122" s="89"/>
      <c r="I122" s="96"/>
      <c r="J122" s="92"/>
      <c r="K122" s="92"/>
    </row>
    <row r="123">
      <c r="A123" s="86"/>
      <c r="B123" s="23"/>
      <c r="C123" s="87"/>
      <c r="D123" s="23"/>
      <c r="E123" s="89"/>
      <c r="F123" s="89"/>
      <c r="G123" s="89"/>
      <c r="H123" s="89"/>
      <c r="I123" s="96"/>
      <c r="J123" s="92"/>
      <c r="K123" s="92"/>
    </row>
    <row r="124">
      <c r="A124" s="86"/>
      <c r="B124" s="23"/>
      <c r="C124" s="87"/>
      <c r="D124" s="23"/>
      <c r="E124" s="89"/>
      <c r="F124" s="89"/>
      <c r="G124" s="89"/>
      <c r="H124" s="89"/>
      <c r="I124" s="96"/>
      <c r="J124" s="92"/>
      <c r="K124" s="92"/>
    </row>
    <row r="125">
      <c r="A125" s="86"/>
      <c r="B125" s="23"/>
      <c r="C125" s="87"/>
      <c r="D125" s="23"/>
      <c r="E125" s="89"/>
      <c r="F125" s="89"/>
      <c r="G125" s="89"/>
      <c r="H125" s="89"/>
      <c r="I125" s="96"/>
      <c r="J125" s="92"/>
      <c r="K125" s="92"/>
    </row>
    <row r="126">
      <c r="A126" s="86"/>
      <c r="B126" s="23"/>
      <c r="C126" s="87"/>
      <c r="D126" s="23"/>
      <c r="E126" s="89"/>
      <c r="F126" s="89"/>
      <c r="G126" s="89"/>
      <c r="H126" s="89"/>
      <c r="I126" s="96"/>
      <c r="J126" s="92"/>
      <c r="K126" s="92"/>
    </row>
    <row r="127">
      <c r="A127" s="86"/>
      <c r="B127" s="23"/>
      <c r="C127" s="87"/>
      <c r="D127" s="23"/>
      <c r="E127" s="89"/>
      <c r="F127" s="89"/>
      <c r="G127" s="89"/>
      <c r="H127" s="89"/>
      <c r="I127" s="96"/>
      <c r="J127" s="92"/>
      <c r="K127" s="92"/>
    </row>
    <row r="128">
      <c r="A128" s="86"/>
      <c r="B128" s="23"/>
      <c r="C128" s="87"/>
      <c r="D128" s="23"/>
      <c r="E128" s="89"/>
      <c r="F128" s="89"/>
      <c r="G128" s="89"/>
      <c r="H128" s="89"/>
      <c r="I128" s="96"/>
      <c r="J128" s="92"/>
      <c r="K128" s="92"/>
    </row>
    <row r="129">
      <c r="A129" s="86"/>
      <c r="B129" s="23"/>
      <c r="C129" s="87"/>
      <c r="D129" s="23"/>
      <c r="E129" s="89"/>
      <c r="F129" s="89"/>
      <c r="G129" s="89"/>
      <c r="H129" s="89"/>
      <c r="I129" s="96"/>
      <c r="J129" s="92"/>
      <c r="K129" s="92"/>
    </row>
    <row r="130">
      <c r="A130" s="86"/>
      <c r="B130" s="23"/>
      <c r="C130" s="87"/>
      <c r="D130" s="23"/>
      <c r="E130" s="89"/>
      <c r="F130" s="89"/>
      <c r="G130" s="89"/>
      <c r="H130" s="89"/>
      <c r="I130" s="96"/>
      <c r="J130" s="92"/>
      <c r="K130" s="92"/>
    </row>
    <row r="131">
      <c r="A131" s="86"/>
      <c r="B131" s="23"/>
      <c r="C131" s="87"/>
      <c r="D131" s="23"/>
      <c r="E131" s="89"/>
      <c r="F131" s="89"/>
      <c r="G131" s="89"/>
      <c r="H131" s="89"/>
      <c r="I131" s="96"/>
      <c r="J131" s="92"/>
      <c r="K131" s="92"/>
    </row>
    <row r="132">
      <c r="A132" s="86"/>
      <c r="B132" s="23"/>
      <c r="C132" s="87"/>
      <c r="D132" s="23"/>
      <c r="E132" s="89"/>
      <c r="F132" s="89"/>
      <c r="G132" s="89"/>
      <c r="H132" s="89"/>
      <c r="I132" s="96"/>
      <c r="J132" s="92"/>
      <c r="K132" s="92"/>
    </row>
    <row r="133">
      <c r="A133" s="86"/>
      <c r="B133" s="23"/>
      <c r="C133" s="87"/>
      <c r="D133" s="23"/>
      <c r="E133" s="89"/>
      <c r="F133" s="89"/>
      <c r="G133" s="89"/>
      <c r="H133" s="89"/>
      <c r="I133" s="96"/>
      <c r="J133" s="92"/>
      <c r="K133" s="92"/>
    </row>
    <row r="134">
      <c r="A134" s="86"/>
      <c r="B134" s="23"/>
      <c r="C134" s="87"/>
      <c r="D134" s="23"/>
      <c r="E134" s="89"/>
      <c r="F134" s="89"/>
      <c r="G134" s="89"/>
      <c r="H134" s="89"/>
      <c r="I134" s="96"/>
      <c r="J134" s="92"/>
      <c r="K134" s="92"/>
    </row>
    <row r="135">
      <c r="A135" s="86"/>
      <c r="B135" s="23"/>
      <c r="C135" s="87"/>
      <c r="D135" s="23"/>
      <c r="E135" s="89"/>
      <c r="F135" s="89"/>
      <c r="G135" s="89"/>
      <c r="H135" s="89"/>
      <c r="I135" s="96"/>
      <c r="J135" s="92"/>
      <c r="K135" s="92"/>
    </row>
    <row r="136">
      <c r="A136" s="86"/>
      <c r="B136" s="23"/>
      <c r="C136" s="87"/>
      <c r="D136" s="23"/>
      <c r="E136" s="89"/>
      <c r="F136" s="89"/>
      <c r="G136" s="89"/>
      <c r="H136" s="89"/>
      <c r="I136" s="96"/>
      <c r="J136" s="92"/>
      <c r="K136" s="92"/>
    </row>
    <row r="137">
      <c r="A137" s="86"/>
      <c r="B137" s="23"/>
      <c r="C137" s="87"/>
      <c r="D137" s="23"/>
      <c r="E137" s="89"/>
      <c r="F137" s="89"/>
      <c r="G137" s="89"/>
      <c r="H137" s="89"/>
      <c r="I137" s="96"/>
      <c r="J137" s="92"/>
      <c r="K137" s="92"/>
    </row>
    <row r="138">
      <c r="A138" s="86"/>
      <c r="B138" s="23"/>
      <c r="C138" s="87"/>
      <c r="D138" s="23"/>
      <c r="E138" s="89"/>
      <c r="F138" s="89"/>
      <c r="G138" s="89"/>
      <c r="H138" s="89"/>
      <c r="I138" s="96"/>
      <c r="J138" s="92"/>
      <c r="K138" s="92"/>
    </row>
    <row r="139">
      <c r="A139" s="86"/>
      <c r="B139" s="23"/>
      <c r="C139" s="87"/>
      <c r="D139" s="23"/>
      <c r="E139" s="89"/>
      <c r="F139" s="89"/>
      <c r="G139" s="89"/>
      <c r="H139" s="89"/>
      <c r="I139" s="96"/>
      <c r="J139" s="92"/>
      <c r="K139" s="92"/>
    </row>
    <row r="140">
      <c r="A140" s="86"/>
      <c r="B140" s="23"/>
      <c r="C140" s="87"/>
      <c r="D140" s="23"/>
      <c r="E140" s="89"/>
      <c r="F140" s="89"/>
      <c r="G140" s="89"/>
      <c r="H140" s="89"/>
      <c r="I140" s="96"/>
      <c r="J140" s="92"/>
      <c r="K140" s="92"/>
    </row>
    <row r="141">
      <c r="A141" s="86"/>
      <c r="B141" s="23"/>
      <c r="C141" s="87"/>
      <c r="D141" s="23"/>
      <c r="E141" s="89"/>
      <c r="F141" s="89"/>
      <c r="G141" s="89"/>
      <c r="H141" s="89"/>
      <c r="I141" s="96"/>
      <c r="J141" s="92"/>
      <c r="K141" s="92"/>
    </row>
    <row r="142">
      <c r="A142" s="86"/>
      <c r="B142" s="23"/>
      <c r="C142" s="87"/>
      <c r="D142" s="23"/>
      <c r="E142" s="89"/>
      <c r="F142" s="89"/>
      <c r="G142" s="89"/>
      <c r="H142" s="89"/>
      <c r="I142" s="96"/>
      <c r="J142" s="92"/>
      <c r="K142" s="92"/>
    </row>
    <row r="143">
      <c r="A143" s="86"/>
      <c r="B143" s="23"/>
      <c r="C143" s="87"/>
      <c r="D143" s="23"/>
      <c r="E143" s="89"/>
      <c r="F143" s="89"/>
      <c r="G143" s="89"/>
      <c r="H143" s="89"/>
      <c r="I143" s="96"/>
      <c r="J143" s="92"/>
      <c r="K143" s="92"/>
    </row>
    <row r="144">
      <c r="A144" s="86"/>
      <c r="B144" s="23"/>
      <c r="C144" s="87"/>
      <c r="D144" s="23"/>
      <c r="E144" s="89"/>
      <c r="F144" s="89"/>
      <c r="G144" s="89"/>
      <c r="H144" s="89"/>
      <c r="I144" s="96"/>
      <c r="J144" s="92"/>
      <c r="K144" s="92"/>
    </row>
    <row r="145">
      <c r="A145" s="86"/>
      <c r="B145" s="23"/>
      <c r="C145" s="87"/>
      <c r="D145" s="23"/>
      <c r="E145" s="89"/>
      <c r="F145" s="89"/>
      <c r="G145" s="89"/>
      <c r="H145" s="89"/>
      <c r="I145" s="96"/>
      <c r="J145" s="92"/>
      <c r="K145" s="92"/>
    </row>
    <row r="146">
      <c r="A146" s="86"/>
      <c r="B146" s="23"/>
      <c r="C146" s="87"/>
      <c r="D146" s="23"/>
      <c r="E146" s="89"/>
      <c r="F146" s="89"/>
      <c r="G146" s="89"/>
      <c r="H146" s="89"/>
      <c r="I146" s="96"/>
      <c r="J146" s="92"/>
      <c r="K146" s="92"/>
    </row>
    <row r="147">
      <c r="A147" s="86"/>
      <c r="B147" s="23"/>
      <c r="C147" s="87"/>
      <c r="D147" s="23"/>
      <c r="E147" s="89"/>
      <c r="F147" s="89"/>
      <c r="G147" s="89"/>
      <c r="H147" s="89"/>
      <c r="I147" s="96"/>
      <c r="J147" s="92"/>
      <c r="K147" s="92"/>
    </row>
    <row r="148">
      <c r="A148" s="86"/>
      <c r="B148" s="23"/>
      <c r="C148" s="87"/>
      <c r="D148" s="23"/>
      <c r="E148" s="89"/>
      <c r="F148" s="89"/>
      <c r="G148" s="89"/>
      <c r="H148" s="89"/>
      <c r="I148" s="96"/>
      <c r="J148" s="92"/>
      <c r="K148" s="92"/>
    </row>
    <row r="149">
      <c r="A149" s="86"/>
      <c r="B149" s="23"/>
      <c r="C149" s="87"/>
      <c r="D149" s="23"/>
      <c r="E149" s="89"/>
      <c r="F149" s="89"/>
      <c r="G149" s="89"/>
      <c r="H149" s="89"/>
      <c r="I149" s="96"/>
      <c r="J149" s="92"/>
      <c r="K149" s="92"/>
    </row>
    <row r="150">
      <c r="A150" s="86"/>
      <c r="B150" s="23"/>
      <c r="C150" s="87"/>
      <c r="D150" s="23"/>
      <c r="E150" s="89"/>
      <c r="F150" s="89"/>
      <c r="G150" s="89"/>
      <c r="H150" s="89"/>
      <c r="I150" s="96"/>
      <c r="J150" s="92"/>
      <c r="K150" s="92"/>
    </row>
    <row r="151">
      <c r="A151" s="86"/>
      <c r="B151" s="23"/>
      <c r="C151" s="87"/>
      <c r="D151" s="23"/>
      <c r="E151" s="89"/>
      <c r="F151" s="89"/>
      <c r="G151" s="89"/>
      <c r="H151" s="89"/>
      <c r="I151" s="96"/>
      <c r="J151" s="92"/>
      <c r="K151" s="92"/>
    </row>
    <row r="152">
      <c r="A152" s="86"/>
      <c r="B152" s="23"/>
      <c r="C152" s="87"/>
      <c r="D152" s="23"/>
      <c r="E152" s="89"/>
      <c r="F152" s="89"/>
      <c r="G152" s="89"/>
      <c r="H152" s="89"/>
      <c r="I152" s="96"/>
      <c r="J152" s="92"/>
      <c r="K152" s="92"/>
    </row>
    <row r="153">
      <c r="A153" s="86"/>
      <c r="B153" s="23"/>
      <c r="C153" s="87"/>
      <c r="D153" s="23"/>
      <c r="E153" s="89"/>
      <c r="F153" s="89"/>
      <c r="G153" s="89"/>
      <c r="H153" s="89"/>
      <c r="I153" s="96"/>
      <c r="J153" s="92"/>
      <c r="K153" s="92"/>
    </row>
    <row r="154">
      <c r="A154" s="86"/>
      <c r="B154" s="23"/>
      <c r="C154" s="87"/>
      <c r="D154" s="23"/>
      <c r="E154" s="89"/>
      <c r="F154" s="89"/>
      <c r="G154" s="89"/>
      <c r="H154" s="89"/>
      <c r="I154" s="96"/>
      <c r="J154" s="92"/>
      <c r="K154" s="92"/>
    </row>
    <row r="155">
      <c r="A155" s="86"/>
      <c r="B155" s="23"/>
      <c r="C155" s="87"/>
      <c r="D155" s="23"/>
      <c r="E155" s="89"/>
      <c r="F155" s="89"/>
      <c r="G155" s="89"/>
      <c r="H155" s="89"/>
      <c r="I155" s="96"/>
      <c r="J155" s="92"/>
      <c r="K155" s="92"/>
    </row>
    <row r="156">
      <c r="A156" s="86"/>
      <c r="B156" s="23"/>
      <c r="C156" s="87"/>
      <c r="D156" s="23"/>
      <c r="E156" s="89"/>
      <c r="F156" s="89"/>
      <c r="G156" s="89"/>
      <c r="H156" s="89"/>
      <c r="I156" s="96"/>
      <c r="J156" s="92"/>
      <c r="K156" s="92"/>
    </row>
    <row r="157">
      <c r="A157" s="86"/>
      <c r="B157" s="23"/>
      <c r="C157" s="87"/>
      <c r="D157" s="23"/>
      <c r="E157" s="89"/>
      <c r="F157" s="89"/>
      <c r="G157" s="89"/>
      <c r="H157" s="89"/>
      <c r="I157" s="96"/>
      <c r="J157" s="92"/>
      <c r="K157" s="92"/>
    </row>
    <row r="158">
      <c r="A158" s="86"/>
      <c r="B158" s="23"/>
      <c r="C158" s="87"/>
      <c r="D158" s="23"/>
      <c r="E158" s="89"/>
      <c r="F158" s="89"/>
      <c r="G158" s="89"/>
      <c r="H158" s="89"/>
      <c r="I158" s="96"/>
      <c r="J158" s="92"/>
      <c r="K158" s="92"/>
    </row>
    <row r="159">
      <c r="A159" s="86"/>
      <c r="B159" s="23"/>
      <c r="C159" s="87"/>
      <c r="D159" s="23"/>
      <c r="E159" s="89"/>
      <c r="F159" s="89"/>
      <c r="G159" s="89"/>
      <c r="H159" s="89"/>
      <c r="I159" s="96"/>
      <c r="J159" s="92"/>
      <c r="K159" s="92"/>
    </row>
    <row r="160">
      <c r="A160" s="86"/>
      <c r="B160" s="23"/>
      <c r="C160" s="87"/>
      <c r="D160" s="23"/>
      <c r="E160" s="89"/>
      <c r="F160" s="89"/>
      <c r="G160" s="89"/>
      <c r="H160" s="89"/>
      <c r="I160" s="96"/>
      <c r="J160" s="92"/>
      <c r="K160" s="92"/>
    </row>
    <row r="161">
      <c r="A161" s="86"/>
      <c r="B161" s="23"/>
      <c r="C161" s="87"/>
      <c r="D161" s="23"/>
      <c r="E161" s="89"/>
      <c r="F161" s="89"/>
      <c r="G161" s="89"/>
      <c r="H161" s="89"/>
      <c r="I161" s="96"/>
      <c r="J161" s="92"/>
      <c r="K161" s="92"/>
    </row>
    <row r="162">
      <c r="A162" s="86"/>
      <c r="B162" s="23"/>
      <c r="C162" s="87"/>
      <c r="D162" s="23"/>
      <c r="E162" s="89"/>
      <c r="F162" s="89"/>
      <c r="G162" s="89"/>
      <c r="H162" s="89"/>
      <c r="I162" s="96"/>
      <c r="J162" s="92"/>
      <c r="K162" s="92"/>
    </row>
    <row r="163">
      <c r="A163" s="86"/>
      <c r="B163" s="23"/>
      <c r="C163" s="87"/>
      <c r="D163" s="23"/>
      <c r="E163" s="89"/>
      <c r="F163" s="89"/>
      <c r="G163" s="89"/>
      <c r="H163" s="89"/>
      <c r="I163" s="96"/>
      <c r="J163" s="92"/>
      <c r="K163" s="92"/>
    </row>
    <row r="164">
      <c r="A164" s="86"/>
      <c r="B164" s="23"/>
      <c r="C164" s="87"/>
      <c r="D164" s="23"/>
      <c r="E164" s="89"/>
      <c r="F164" s="89"/>
      <c r="G164" s="89"/>
      <c r="H164" s="89"/>
      <c r="I164" s="96"/>
      <c r="J164" s="92"/>
      <c r="K164" s="92"/>
    </row>
    <row r="165">
      <c r="A165" s="86"/>
      <c r="B165" s="23"/>
      <c r="C165" s="87"/>
      <c r="D165" s="23"/>
      <c r="E165" s="89"/>
      <c r="F165" s="89"/>
      <c r="G165" s="89"/>
      <c r="H165" s="89"/>
      <c r="I165" s="96"/>
      <c r="J165" s="92"/>
      <c r="K165" s="92"/>
    </row>
    <row r="166">
      <c r="A166" s="86"/>
      <c r="B166" s="23"/>
      <c r="C166" s="87"/>
      <c r="D166" s="23"/>
      <c r="E166" s="89"/>
      <c r="F166" s="89"/>
      <c r="G166" s="89"/>
      <c r="H166" s="89"/>
      <c r="I166" s="96"/>
      <c r="J166" s="92"/>
      <c r="K166" s="92"/>
    </row>
    <row r="167">
      <c r="A167" s="86"/>
      <c r="B167" s="23"/>
      <c r="C167" s="87"/>
      <c r="D167" s="23"/>
      <c r="E167" s="89"/>
      <c r="F167" s="89"/>
      <c r="G167" s="89"/>
      <c r="H167" s="89"/>
      <c r="I167" s="96"/>
      <c r="J167" s="92"/>
      <c r="K167" s="92"/>
    </row>
    <row r="168">
      <c r="A168" s="86"/>
      <c r="B168" s="23"/>
      <c r="C168" s="87"/>
      <c r="D168" s="23"/>
      <c r="E168" s="89"/>
      <c r="F168" s="89"/>
      <c r="G168" s="89"/>
      <c r="H168" s="89"/>
      <c r="I168" s="96"/>
      <c r="J168" s="92"/>
      <c r="K168" s="92"/>
    </row>
    <row r="169">
      <c r="A169" s="86"/>
      <c r="B169" s="23"/>
      <c r="C169" s="87"/>
      <c r="D169" s="23"/>
      <c r="E169" s="89"/>
      <c r="F169" s="89"/>
      <c r="G169" s="89"/>
      <c r="H169" s="89"/>
      <c r="I169" s="96"/>
      <c r="J169" s="92"/>
      <c r="K169" s="92"/>
    </row>
    <row r="170">
      <c r="A170" s="86"/>
      <c r="B170" s="23"/>
      <c r="C170" s="87"/>
      <c r="D170" s="23"/>
      <c r="E170" s="89"/>
      <c r="F170" s="89"/>
      <c r="G170" s="89"/>
      <c r="H170" s="89"/>
      <c r="I170" s="96"/>
      <c r="J170" s="92"/>
      <c r="K170" s="92"/>
    </row>
    <row r="171">
      <c r="A171" s="86"/>
      <c r="B171" s="23"/>
      <c r="C171" s="87"/>
      <c r="D171" s="23"/>
      <c r="E171" s="89"/>
      <c r="F171" s="89"/>
      <c r="G171" s="89"/>
      <c r="H171" s="89"/>
      <c r="I171" s="96"/>
      <c r="J171" s="92"/>
      <c r="K171" s="92"/>
    </row>
    <row r="172">
      <c r="A172" s="86"/>
      <c r="B172" s="23"/>
      <c r="C172" s="87"/>
      <c r="D172" s="23"/>
      <c r="E172" s="89"/>
      <c r="F172" s="89"/>
      <c r="G172" s="89"/>
      <c r="H172" s="89"/>
      <c r="I172" s="96"/>
      <c r="J172" s="92"/>
      <c r="K172" s="92"/>
    </row>
    <row r="173">
      <c r="A173" s="86"/>
      <c r="B173" s="23"/>
      <c r="C173" s="87"/>
      <c r="D173" s="23"/>
      <c r="E173" s="89"/>
      <c r="F173" s="89"/>
      <c r="G173" s="89"/>
      <c r="H173" s="89"/>
      <c r="I173" s="96"/>
      <c r="J173" s="92"/>
      <c r="K173" s="92"/>
    </row>
    <row r="174">
      <c r="A174" s="86"/>
      <c r="B174" s="23"/>
      <c r="C174" s="87"/>
      <c r="D174" s="23"/>
      <c r="E174" s="89"/>
      <c r="F174" s="89"/>
      <c r="G174" s="89"/>
      <c r="H174" s="89"/>
      <c r="I174" s="96"/>
      <c r="J174" s="92"/>
      <c r="K174" s="92"/>
    </row>
    <row r="175">
      <c r="A175" s="86"/>
      <c r="B175" s="23"/>
      <c r="C175" s="87"/>
      <c r="D175" s="23"/>
      <c r="E175" s="89"/>
      <c r="F175" s="89"/>
      <c r="G175" s="89"/>
      <c r="H175" s="89"/>
      <c r="I175" s="96"/>
      <c r="J175" s="92"/>
      <c r="K175" s="92"/>
    </row>
    <row r="176">
      <c r="A176" s="86"/>
      <c r="B176" s="23"/>
      <c r="C176" s="87"/>
      <c r="D176" s="23"/>
      <c r="E176" s="89"/>
      <c r="F176" s="89"/>
      <c r="G176" s="89"/>
      <c r="H176" s="89"/>
      <c r="I176" s="96"/>
      <c r="J176" s="92"/>
      <c r="K176" s="92"/>
    </row>
    <row r="177">
      <c r="A177" s="86"/>
      <c r="B177" s="23"/>
      <c r="C177" s="87"/>
      <c r="D177" s="23"/>
      <c r="E177" s="89"/>
      <c r="F177" s="89"/>
      <c r="G177" s="89"/>
      <c r="H177" s="89"/>
      <c r="I177" s="96"/>
      <c r="J177" s="92"/>
      <c r="K177" s="92"/>
    </row>
    <row r="178">
      <c r="A178" s="86"/>
      <c r="B178" s="23"/>
      <c r="C178" s="87"/>
      <c r="D178" s="23"/>
      <c r="E178" s="89"/>
      <c r="F178" s="89"/>
      <c r="G178" s="89"/>
      <c r="H178" s="89"/>
      <c r="I178" s="96"/>
      <c r="J178" s="92"/>
      <c r="K178" s="92"/>
    </row>
    <row r="179">
      <c r="A179" s="86"/>
      <c r="B179" s="23"/>
      <c r="C179" s="87"/>
      <c r="D179" s="23"/>
      <c r="E179" s="89"/>
      <c r="F179" s="89"/>
      <c r="G179" s="89"/>
      <c r="H179" s="89"/>
      <c r="I179" s="96"/>
      <c r="J179" s="92"/>
      <c r="K179" s="92"/>
    </row>
    <row r="180">
      <c r="A180" s="86"/>
      <c r="B180" s="23"/>
      <c r="C180" s="87"/>
      <c r="D180" s="23"/>
      <c r="E180" s="89"/>
      <c r="F180" s="89"/>
      <c r="G180" s="89"/>
      <c r="H180" s="89"/>
      <c r="I180" s="96"/>
      <c r="J180" s="92"/>
      <c r="K180" s="92"/>
    </row>
    <row r="181">
      <c r="A181" s="86"/>
      <c r="B181" s="23"/>
      <c r="C181" s="87"/>
      <c r="D181" s="23"/>
      <c r="E181" s="89"/>
      <c r="F181" s="89"/>
      <c r="G181" s="89"/>
      <c r="H181" s="89"/>
      <c r="I181" s="96"/>
      <c r="J181" s="92"/>
      <c r="K181" s="92"/>
    </row>
    <row r="182">
      <c r="A182" s="86"/>
      <c r="B182" s="23"/>
      <c r="C182" s="87"/>
      <c r="D182" s="23"/>
      <c r="E182" s="89"/>
      <c r="F182" s="89"/>
      <c r="G182" s="89"/>
      <c r="H182" s="89"/>
      <c r="I182" s="96"/>
      <c r="J182" s="92"/>
      <c r="K182" s="92"/>
    </row>
    <row r="183">
      <c r="A183" s="86"/>
      <c r="B183" s="23"/>
      <c r="C183" s="87"/>
      <c r="D183" s="23"/>
      <c r="E183" s="89"/>
      <c r="F183" s="89"/>
      <c r="G183" s="89"/>
      <c r="H183" s="89"/>
      <c r="I183" s="96"/>
      <c r="J183" s="92"/>
      <c r="K183" s="92"/>
    </row>
    <row r="184">
      <c r="A184" s="86"/>
      <c r="B184" s="23"/>
      <c r="C184" s="87"/>
      <c r="D184" s="23"/>
      <c r="E184" s="89"/>
      <c r="F184" s="89"/>
      <c r="G184" s="89"/>
      <c r="H184" s="89"/>
      <c r="I184" s="96"/>
      <c r="J184" s="92"/>
      <c r="K184" s="92"/>
    </row>
    <row r="185">
      <c r="A185" s="86"/>
      <c r="B185" s="23"/>
      <c r="C185" s="87"/>
      <c r="D185" s="23"/>
      <c r="E185" s="89"/>
      <c r="F185" s="89"/>
      <c r="G185" s="89"/>
      <c r="H185" s="89"/>
      <c r="I185" s="96"/>
      <c r="J185" s="92"/>
      <c r="K185" s="92"/>
    </row>
    <row r="186">
      <c r="A186" s="86"/>
      <c r="B186" s="23"/>
      <c r="C186" s="87"/>
      <c r="D186" s="23"/>
      <c r="E186" s="89"/>
      <c r="F186" s="89"/>
      <c r="G186" s="89"/>
      <c r="H186" s="89"/>
      <c r="I186" s="96"/>
      <c r="J186" s="92"/>
      <c r="K186" s="92"/>
    </row>
    <row r="187">
      <c r="A187" s="86"/>
      <c r="B187" s="23"/>
      <c r="C187" s="87"/>
      <c r="D187" s="23"/>
      <c r="E187" s="89"/>
      <c r="F187" s="89"/>
      <c r="G187" s="89"/>
      <c r="H187" s="89"/>
      <c r="I187" s="96"/>
      <c r="J187" s="92"/>
      <c r="K187" s="92"/>
    </row>
    <row r="188">
      <c r="A188" s="86"/>
      <c r="B188" s="23"/>
      <c r="C188" s="87"/>
      <c r="D188" s="23"/>
      <c r="E188" s="89"/>
      <c r="F188" s="89"/>
      <c r="G188" s="89"/>
      <c r="H188" s="89"/>
      <c r="I188" s="96"/>
      <c r="J188" s="92"/>
      <c r="K188" s="92"/>
    </row>
    <row r="189">
      <c r="A189" s="86"/>
      <c r="B189" s="23"/>
      <c r="C189" s="87"/>
      <c r="D189" s="23"/>
      <c r="E189" s="89"/>
      <c r="F189" s="89"/>
      <c r="G189" s="89"/>
      <c r="H189" s="89"/>
      <c r="I189" s="96"/>
      <c r="J189" s="92"/>
      <c r="K189" s="92"/>
    </row>
    <row r="190">
      <c r="A190" s="86"/>
      <c r="B190" s="23"/>
      <c r="C190" s="87"/>
      <c r="D190" s="23"/>
      <c r="E190" s="89"/>
      <c r="F190" s="89"/>
      <c r="G190" s="89"/>
      <c r="H190" s="89"/>
      <c r="I190" s="96"/>
      <c r="J190" s="92"/>
      <c r="K190" s="92"/>
    </row>
    <row r="191">
      <c r="A191" s="86"/>
      <c r="B191" s="23"/>
      <c r="C191" s="87"/>
      <c r="D191" s="23"/>
      <c r="E191" s="89"/>
      <c r="F191" s="89"/>
      <c r="G191" s="89"/>
      <c r="H191" s="89"/>
      <c r="I191" s="96"/>
      <c r="J191" s="92"/>
      <c r="K191" s="92"/>
    </row>
    <row r="192">
      <c r="A192" s="86"/>
      <c r="B192" s="23"/>
      <c r="C192" s="87"/>
      <c r="D192" s="23"/>
      <c r="E192" s="89"/>
      <c r="F192" s="89"/>
      <c r="G192" s="89"/>
      <c r="H192" s="89"/>
      <c r="I192" s="96"/>
      <c r="J192" s="92"/>
      <c r="K192" s="92"/>
    </row>
    <row r="193">
      <c r="A193" s="86"/>
      <c r="B193" s="23"/>
      <c r="C193" s="87"/>
      <c r="D193" s="23"/>
      <c r="E193" s="89"/>
      <c r="F193" s="89"/>
      <c r="G193" s="89"/>
      <c r="H193" s="89"/>
      <c r="I193" s="96"/>
      <c r="J193" s="92"/>
      <c r="K193" s="92"/>
    </row>
    <row r="194">
      <c r="A194" s="86"/>
      <c r="B194" s="23"/>
      <c r="C194" s="87"/>
      <c r="D194" s="23"/>
      <c r="E194" s="89"/>
      <c r="F194" s="89"/>
      <c r="G194" s="89"/>
      <c r="H194" s="89"/>
      <c r="I194" s="96"/>
      <c r="J194" s="92"/>
      <c r="K194" s="92"/>
    </row>
    <row r="195">
      <c r="A195" s="86"/>
      <c r="B195" s="23"/>
      <c r="C195" s="87"/>
      <c r="D195" s="23"/>
      <c r="E195" s="89"/>
      <c r="F195" s="89"/>
      <c r="G195" s="89"/>
      <c r="H195" s="89"/>
      <c r="I195" s="96"/>
      <c r="J195" s="92"/>
      <c r="K195" s="92"/>
    </row>
    <row r="196">
      <c r="A196" s="86"/>
      <c r="B196" s="23"/>
      <c r="C196" s="87"/>
      <c r="D196" s="23"/>
      <c r="E196" s="89"/>
      <c r="F196" s="89"/>
      <c r="G196" s="89"/>
      <c r="H196" s="89"/>
      <c r="I196" s="96"/>
      <c r="J196" s="92"/>
      <c r="K196" s="92"/>
    </row>
    <row r="197">
      <c r="A197" s="86"/>
      <c r="B197" s="23"/>
      <c r="C197" s="87"/>
      <c r="D197" s="23"/>
      <c r="E197" s="89"/>
      <c r="F197" s="89"/>
      <c r="G197" s="89"/>
      <c r="H197" s="89"/>
      <c r="I197" s="96"/>
      <c r="J197" s="92"/>
      <c r="K197" s="92"/>
    </row>
    <row r="198">
      <c r="A198" s="86"/>
      <c r="B198" s="23"/>
      <c r="C198" s="87"/>
      <c r="D198" s="23"/>
      <c r="E198" s="89"/>
      <c r="F198" s="89"/>
      <c r="G198" s="89"/>
      <c r="H198" s="89"/>
      <c r="I198" s="96"/>
      <c r="J198" s="92"/>
      <c r="K198" s="92"/>
    </row>
    <row r="199">
      <c r="A199" s="86"/>
      <c r="B199" s="23"/>
      <c r="C199" s="87"/>
      <c r="D199" s="23"/>
      <c r="E199" s="89"/>
      <c r="F199" s="89"/>
      <c r="G199" s="89"/>
      <c r="H199" s="89"/>
      <c r="I199" s="96"/>
      <c r="J199" s="92"/>
      <c r="K199" s="92"/>
    </row>
    <row r="200">
      <c r="A200" s="86"/>
      <c r="B200" s="23"/>
      <c r="C200" s="87"/>
      <c r="D200" s="23"/>
      <c r="E200" s="89"/>
      <c r="F200" s="89"/>
      <c r="G200" s="89"/>
      <c r="H200" s="89"/>
      <c r="I200" s="96"/>
      <c r="J200" s="92"/>
      <c r="K200" s="92"/>
    </row>
    <row r="201">
      <c r="A201" s="86"/>
      <c r="B201" s="23"/>
      <c r="C201" s="87"/>
      <c r="D201" s="23"/>
      <c r="E201" s="89"/>
      <c r="F201" s="89"/>
      <c r="G201" s="89"/>
      <c r="H201" s="89"/>
      <c r="I201" s="96"/>
      <c r="J201" s="92"/>
      <c r="K201" s="92"/>
    </row>
    <row r="202">
      <c r="A202" s="86"/>
      <c r="B202" s="23"/>
      <c r="C202" s="87"/>
      <c r="D202" s="23"/>
      <c r="E202" s="89"/>
      <c r="F202" s="89"/>
      <c r="G202" s="89"/>
      <c r="H202" s="89"/>
      <c r="I202" s="96"/>
      <c r="J202" s="92"/>
      <c r="K202" s="92"/>
    </row>
    <row r="203">
      <c r="A203" s="86"/>
      <c r="B203" s="23"/>
      <c r="C203" s="87"/>
      <c r="D203" s="23"/>
      <c r="E203" s="89"/>
      <c r="F203" s="89"/>
      <c r="G203" s="89"/>
      <c r="H203" s="89"/>
      <c r="I203" s="96"/>
      <c r="J203" s="92"/>
      <c r="K203" s="92"/>
    </row>
    <row r="204">
      <c r="A204" s="86"/>
      <c r="B204" s="23"/>
      <c r="C204" s="87"/>
      <c r="D204" s="23"/>
      <c r="E204" s="89"/>
      <c r="F204" s="89"/>
      <c r="G204" s="89"/>
      <c r="H204" s="89"/>
      <c r="I204" s="96"/>
      <c r="J204" s="92"/>
      <c r="K204" s="92"/>
    </row>
    <row r="205">
      <c r="A205" s="86"/>
      <c r="B205" s="23"/>
      <c r="C205" s="87"/>
      <c r="D205" s="23"/>
      <c r="E205" s="89"/>
      <c r="F205" s="89"/>
      <c r="G205" s="89"/>
      <c r="H205" s="89"/>
      <c r="I205" s="96"/>
      <c r="J205" s="92"/>
      <c r="K205" s="92"/>
    </row>
    <row r="206">
      <c r="A206" s="86"/>
      <c r="B206" s="23"/>
      <c r="C206" s="87"/>
      <c r="D206" s="23"/>
      <c r="E206" s="89"/>
      <c r="F206" s="89"/>
      <c r="G206" s="89"/>
      <c r="H206" s="89"/>
      <c r="I206" s="96"/>
      <c r="J206" s="92"/>
      <c r="K206" s="92"/>
    </row>
    <row r="207">
      <c r="A207" s="86"/>
      <c r="B207" s="23"/>
      <c r="C207" s="87"/>
      <c r="D207" s="23"/>
      <c r="E207" s="89"/>
      <c r="F207" s="89"/>
      <c r="G207" s="89"/>
      <c r="H207" s="89"/>
      <c r="I207" s="96"/>
      <c r="J207" s="92"/>
      <c r="K207" s="92"/>
    </row>
    <row r="208">
      <c r="A208" s="86"/>
      <c r="B208" s="23"/>
      <c r="C208" s="87"/>
      <c r="D208" s="23"/>
      <c r="E208" s="89"/>
      <c r="F208" s="89"/>
      <c r="G208" s="89"/>
      <c r="H208" s="89"/>
      <c r="I208" s="96"/>
      <c r="J208" s="92"/>
      <c r="K208" s="92"/>
    </row>
    <row r="209">
      <c r="A209" s="86"/>
      <c r="B209" s="23"/>
      <c r="C209" s="87"/>
      <c r="D209" s="23"/>
      <c r="E209" s="89"/>
      <c r="F209" s="89"/>
      <c r="G209" s="89"/>
      <c r="H209" s="89"/>
      <c r="I209" s="96"/>
      <c r="J209" s="92"/>
      <c r="K209" s="92"/>
    </row>
    <row r="210">
      <c r="A210" s="86"/>
      <c r="B210" s="23"/>
      <c r="C210" s="87"/>
      <c r="D210" s="23"/>
      <c r="E210" s="89"/>
      <c r="F210" s="89"/>
      <c r="G210" s="89"/>
      <c r="H210" s="89"/>
      <c r="I210" s="96"/>
      <c r="J210" s="92"/>
      <c r="K210" s="92"/>
    </row>
    <row r="211">
      <c r="A211" s="86"/>
      <c r="B211" s="23"/>
      <c r="C211" s="87"/>
      <c r="D211" s="23"/>
      <c r="E211" s="89"/>
      <c r="F211" s="89"/>
      <c r="G211" s="89"/>
      <c r="H211" s="89"/>
      <c r="I211" s="96"/>
      <c r="J211" s="92"/>
      <c r="K211" s="92"/>
    </row>
    <row r="212">
      <c r="A212" s="86"/>
      <c r="B212" s="23"/>
      <c r="C212" s="87"/>
      <c r="D212" s="23"/>
      <c r="E212" s="89"/>
      <c r="F212" s="89"/>
      <c r="G212" s="89"/>
      <c r="H212" s="89"/>
      <c r="I212" s="96"/>
      <c r="J212" s="92"/>
      <c r="K212" s="92"/>
    </row>
    <row r="213">
      <c r="A213" s="86"/>
      <c r="B213" s="23"/>
      <c r="C213" s="87"/>
      <c r="D213" s="23"/>
      <c r="E213" s="89"/>
      <c r="F213" s="89"/>
      <c r="G213" s="89"/>
      <c r="H213" s="89"/>
      <c r="I213" s="96"/>
      <c r="J213" s="92"/>
      <c r="K213" s="92"/>
    </row>
    <row r="214">
      <c r="A214" s="86"/>
      <c r="B214" s="23"/>
      <c r="C214" s="87"/>
      <c r="D214" s="23"/>
      <c r="E214" s="89"/>
      <c r="F214" s="89"/>
      <c r="G214" s="89"/>
      <c r="H214" s="89"/>
      <c r="I214" s="96"/>
      <c r="J214" s="92"/>
      <c r="K214" s="92"/>
    </row>
    <row r="215">
      <c r="A215" s="86"/>
      <c r="B215" s="23"/>
      <c r="C215" s="87"/>
      <c r="D215" s="23"/>
      <c r="E215" s="89"/>
      <c r="F215" s="89"/>
      <c r="G215" s="89"/>
      <c r="H215" s="89"/>
      <c r="I215" s="96"/>
      <c r="J215" s="92"/>
      <c r="K215" s="92"/>
    </row>
    <row r="216">
      <c r="A216" s="86"/>
      <c r="B216" s="23"/>
      <c r="C216" s="87"/>
      <c r="D216" s="23"/>
      <c r="E216" s="89"/>
      <c r="F216" s="89"/>
      <c r="G216" s="89"/>
      <c r="H216" s="89"/>
      <c r="I216" s="96"/>
      <c r="J216" s="92"/>
      <c r="K216" s="92"/>
    </row>
    <row r="217">
      <c r="A217" s="86"/>
      <c r="B217" s="23"/>
      <c r="C217" s="87"/>
      <c r="D217" s="23"/>
      <c r="E217" s="89"/>
      <c r="F217" s="89"/>
      <c r="G217" s="89"/>
      <c r="H217" s="89"/>
      <c r="I217" s="96"/>
      <c r="J217" s="92"/>
      <c r="K217" s="92"/>
    </row>
    <row r="218">
      <c r="A218" s="86"/>
      <c r="B218" s="23"/>
      <c r="C218" s="87"/>
      <c r="D218" s="23"/>
      <c r="E218" s="89"/>
      <c r="F218" s="89"/>
      <c r="G218" s="89"/>
      <c r="H218" s="89"/>
      <c r="I218" s="96"/>
      <c r="J218" s="92"/>
      <c r="K218" s="92"/>
    </row>
    <row r="219">
      <c r="A219" s="86"/>
      <c r="B219" s="23"/>
      <c r="C219" s="87"/>
      <c r="D219" s="23"/>
      <c r="E219" s="89"/>
      <c r="F219" s="89"/>
      <c r="G219" s="89"/>
      <c r="H219" s="89"/>
      <c r="I219" s="96"/>
      <c r="J219" s="92"/>
      <c r="K219" s="92"/>
    </row>
    <row r="220">
      <c r="A220" s="86"/>
      <c r="B220" s="23"/>
      <c r="C220" s="87"/>
      <c r="D220" s="23"/>
      <c r="E220" s="89"/>
      <c r="F220" s="89"/>
      <c r="G220" s="89"/>
      <c r="H220" s="89"/>
      <c r="I220" s="96"/>
      <c r="J220" s="92"/>
      <c r="K220" s="92"/>
    </row>
    <row r="221">
      <c r="A221" s="86"/>
      <c r="B221" s="23"/>
      <c r="C221" s="87"/>
      <c r="D221" s="23"/>
      <c r="E221" s="89"/>
      <c r="F221" s="89"/>
      <c r="G221" s="89"/>
      <c r="H221" s="89"/>
      <c r="I221" s="96"/>
      <c r="J221" s="92"/>
      <c r="K221" s="92"/>
    </row>
    <row r="222">
      <c r="A222" s="86"/>
      <c r="B222" s="23"/>
      <c r="C222" s="87"/>
      <c r="D222" s="23"/>
      <c r="E222" s="89"/>
      <c r="F222" s="89"/>
      <c r="G222" s="89"/>
      <c r="H222" s="89"/>
      <c r="I222" s="96"/>
      <c r="J222" s="92"/>
      <c r="K222" s="92"/>
    </row>
    <row r="223">
      <c r="A223" s="86"/>
      <c r="B223" s="23"/>
      <c r="C223" s="87"/>
      <c r="D223" s="23"/>
      <c r="E223" s="89"/>
      <c r="F223" s="89"/>
      <c r="G223" s="89"/>
      <c r="H223" s="89"/>
      <c r="I223" s="96"/>
      <c r="J223" s="92"/>
      <c r="K223" s="92"/>
    </row>
    <row r="224">
      <c r="A224" s="86"/>
      <c r="B224" s="23"/>
      <c r="C224" s="87"/>
      <c r="D224" s="23"/>
      <c r="E224" s="89"/>
      <c r="F224" s="89"/>
      <c r="G224" s="89"/>
      <c r="H224" s="89"/>
      <c r="I224" s="96"/>
      <c r="J224" s="92"/>
      <c r="K224" s="92"/>
    </row>
    <row r="225">
      <c r="A225" s="86"/>
      <c r="B225" s="23"/>
      <c r="C225" s="87"/>
      <c r="D225" s="23"/>
      <c r="E225" s="89"/>
      <c r="F225" s="89"/>
      <c r="G225" s="89"/>
      <c r="H225" s="89"/>
      <c r="I225" s="96"/>
      <c r="J225" s="92"/>
      <c r="K225" s="92"/>
    </row>
    <row r="226">
      <c r="A226" s="86"/>
      <c r="B226" s="23"/>
      <c r="C226" s="87"/>
      <c r="D226" s="23"/>
      <c r="E226" s="89"/>
      <c r="F226" s="89"/>
      <c r="G226" s="89"/>
      <c r="H226" s="89"/>
      <c r="I226" s="96"/>
      <c r="J226" s="92"/>
      <c r="K226" s="92"/>
    </row>
    <row r="227">
      <c r="A227" s="86"/>
      <c r="B227" s="23"/>
      <c r="C227" s="87"/>
      <c r="D227" s="23"/>
      <c r="E227" s="89"/>
      <c r="F227" s="89"/>
      <c r="G227" s="89"/>
      <c r="H227" s="89"/>
      <c r="I227" s="96"/>
      <c r="J227" s="92"/>
      <c r="K227" s="92"/>
    </row>
    <row r="228">
      <c r="A228" s="86"/>
      <c r="B228" s="23"/>
      <c r="C228" s="87"/>
      <c r="D228" s="23"/>
      <c r="E228" s="89"/>
      <c r="F228" s="89"/>
      <c r="G228" s="89"/>
      <c r="H228" s="89"/>
      <c r="I228" s="96"/>
      <c r="J228" s="92"/>
      <c r="K228" s="92"/>
    </row>
    <row r="229">
      <c r="A229" s="86"/>
      <c r="B229" s="23"/>
      <c r="C229" s="87"/>
      <c r="D229" s="23"/>
      <c r="E229" s="89"/>
      <c r="F229" s="89"/>
      <c r="G229" s="89"/>
      <c r="H229" s="89"/>
      <c r="I229" s="96"/>
      <c r="J229" s="92"/>
      <c r="K229" s="92"/>
    </row>
    <row r="230">
      <c r="A230" s="86"/>
      <c r="B230" s="23"/>
      <c r="C230" s="87"/>
      <c r="D230" s="23"/>
      <c r="E230" s="89"/>
      <c r="F230" s="89"/>
      <c r="G230" s="89"/>
      <c r="H230" s="89"/>
      <c r="I230" s="96"/>
      <c r="J230" s="92"/>
      <c r="K230" s="92"/>
    </row>
    <row r="231">
      <c r="A231" s="86"/>
      <c r="B231" s="23"/>
      <c r="C231" s="87"/>
      <c r="D231" s="23"/>
      <c r="E231" s="89"/>
      <c r="F231" s="89"/>
      <c r="G231" s="89"/>
      <c r="H231" s="89"/>
      <c r="I231" s="96"/>
      <c r="J231" s="92"/>
      <c r="K231" s="92"/>
    </row>
    <row r="232">
      <c r="A232" s="86"/>
      <c r="B232" s="23"/>
      <c r="C232" s="87"/>
      <c r="D232" s="23"/>
      <c r="E232" s="89"/>
      <c r="F232" s="89"/>
      <c r="G232" s="89"/>
      <c r="H232" s="89"/>
      <c r="I232" s="96"/>
      <c r="J232" s="92"/>
      <c r="K232" s="92"/>
    </row>
    <row r="233">
      <c r="A233" s="86"/>
      <c r="B233" s="23"/>
      <c r="C233" s="87"/>
      <c r="D233" s="23"/>
      <c r="E233" s="89"/>
      <c r="F233" s="89"/>
      <c r="G233" s="89"/>
      <c r="H233" s="89"/>
      <c r="I233" s="96"/>
      <c r="J233" s="92"/>
      <c r="K233" s="92"/>
    </row>
    <row r="234">
      <c r="A234" s="86"/>
      <c r="B234" s="23"/>
      <c r="C234" s="87"/>
      <c r="D234" s="23"/>
      <c r="E234" s="89"/>
      <c r="F234" s="89"/>
      <c r="G234" s="89"/>
      <c r="H234" s="89"/>
      <c r="I234" s="96"/>
      <c r="J234" s="92"/>
      <c r="K234" s="92"/>
    </row>
    <row r="235">
      <c r="A235" s="86"/>
      <c r="B235" s="23"/>
      <c r="C235" s="87"/>
      <c r="D235" s="23"/>
      <c r="E235" s="89"/>
      <c r="F235" s="89"/>
      <c r="G235" s="89"/>
      <c r="H235" s="89"/>
      <c r="I235" s="96"/>
      <c r="J235" s="92"/>
      <c r="K235" s="92"/>
    </row>
    <row r="236">
      <c r="A236" s="86"/>
      <c r="B236" s="23"/>
      <c r="C236" s="87"/>
      <c r="D236" s="23"/>
      <c r="E236" s="89"/>
      <c r="F236" s="89"/>
      <c r="G236" s="89"/>
      <c r="H236" s="89"/>
      <c r="I236" s="96"/>
      <c r="J236" s="92"/>
      <c r="K236" s="92"/>
    </row>
    <row r="237">
      <c r="A237" s="86"/>
      <c r="B237" s="23"/>
      <c r="C237" s="87"/>
      <c r="D237" s="23"/>
      <c r="E237" s="89"/>
      <c r="F237" s="89"/>
      <c r="G237" s="89"/>
      <c r="H237" s="89"/>
      <c r="I237" s="96"/>
      <c r="J237" s="92"/>
      <c r="K237" s="92"/>
    </row>
    <row r="238">
      <c r="A238" s="86"/>
      <c r="B238" s="23"/>
      <c r="C238" s="87"/>
      <c r="D238" s="23"/>
      <c r="E238" s="89"/>
      <c r="F238" s="89"/>
      <c r="G238" s="89"/>
      <c r="H238" s="89"/>
      <c r="I238" s="96"/>
      <c r="J238" s="92"/>
      <c r="K238" s="92"/>
    </row>
    <row r="239">
      <c r="A239" s="86"/>
      <c r="B239" s="23"/>
      <c r="C239" s="87"/>
      <c r="D239" s="23"/>
      <c r="E239" s="89"/>
      <c r="F239" s="89"/>
      <c r="G239" s="89"/>
      <c r="H239" s="89"/>
      <c r="I239" s="96"/>
      <c r="J239" s="92"/>
      <c r="K239" s="92"/>
    </row>
    <row r="240">
      <c r="A240" s="86"/>
      <c r="B240" s="23"/>
      <c r="C240" s="87"/>
      <c r="D240" s="23"/>
      <c r="E240" s="89"/>
      <c r="F240" s="89"/>
      <c r="G240" s="89"/>
      <c r="H240" s="89"/>
      <c r="I240" s="96"/>
      <c r="J240" s="92"/>
      <c r="K240" s="92"/>
    </row>
    <row r="241">
      <c r="A241" s="86"/>
      <c r="B241" s="23"/>
      <c r="C241" s="87"/>
      <c r="D241" s="23"/>
      <c r="E241" s="89"/>
      <c r="F241" s="89"/>
      <c r="G241" s="89"/>
      <c r="H241" s="89"/>
      <c r="I241" s="96"/>
      <c r="J241" s="92"/>
      <c r="K241" s="92"/>
    </row>
    <row r="242">
      <c r="A242" s="86"/>
      <c r="B242" s="23"/>
      <c r="C242" s="87"/>
      <c r="D242" s="23"/>
      <c r="E242" s="89"/>
      <c r="F242" s="89"/>
      <c r="G242" s="89"/>
      <c r="H242" s="89"/>
      <c r="I242" s="96"/>
      <c r="J242" s="92"/>
      <c r="K242" s="92"/>
    </row>
    <row r="243">
      <c r="A243" s="86"/>
      <c r="B243" s="23"/>
      <c r="C243" s="87"/>
      <c r="D243" s="23"/>
      <c r="E243" s="89"/>
      <c r="F243" s="89"/>
      <c r="G243" s="89"/>
      <c r="H243" s="89"/>
      <c r="I243" s="96"/>
      <c r="J243" s="92"/>
      <c r="K243" s="92"/>
    </row>
    <row r="244">
      <c r="A244" s="86"/>
      <c r="B244" s="23"/>
      <c r="C244" s="87"/>
      <c r="D244" s="23"/>
      <c r="E244" s="89"/>
      <c r="F244" s="89"/>
      <c r="G244" s="89"/>
      <c r="H244" s="89"/>
      <c r="I244" s="96"/>
      <c r="J244" s="92"/>
      <c r="K244" s="92"/>
    </row>
    <row r="245">
      <c r="A245" s="86"/>
      <c r="B245" s="23"/>
      <c r="C245" s="87"/>
      <c r="D245" s="23"/>
      <c r="E245" s="89"/>
      <c r="F245" s="89"/>
      <c r="G245" s="89"/>
      <c r="H245" s="89"/>
      <c r="I245" s="96"/>
      <c r="J245" s="92"/>
      <c r="K245" s="92"/>
    </row>
    <row r="246">
      <c r="A246" s="86"/>
      <c r="B246" s="23"/>
      <c r="C246" s="87"/>
      <c r="D246" s="23"/>
      <c r="E246" s="89"/>
      <c r="F246" s="89"/>
      <c r="G246" s="89"/>
      <c r="H246" s="89"/>
      <c r="I246" s="96"/>
      <c r="J246" s="92"/>
      <c r="K246" s="92"/>
    </row>
    <row r="247">
      <c r="A247" s="86"/>
      <c r="B247" s="23"/>
      <c r="C247" s="87"/>
      <c r="D247" s="23"/>
      <c r="E247" s="89"/>
      <c r="F247" s="89"/>
      <c r="G247" s="89"/>
      <c r="H247" s="89"/>
      <c r="I247" s="96"/>
      <c r="J247" s="92"/>
      <c r="K247" s="92"/>
    </row>
    <row r="248">
      <c r="A248" s="86"/>
      <c r="B248" s="23"/>
      <c r="C248" s="87"/>
      <c r="D248" s="23"/>
      <c r="E248" s="89"/>
      <c r="F248" s="89"/>
      <c r="G248" s="89"/>
      <c r="H248" s="89"/>
      <c r="I248" s="96"/>
      <c r="J248" s="92"/>
      <c r="K248" s="92"/>
    </row>
    <row r="249">
      <c r="A249" s="86"/>
      <c r="B249" s="23"/>
      <c r="C249" s="87"/>
      <c r="D249" s="23"/>
      <c r="E249" s="89"/>
      <c r="F249" s="89"/>
      <c r="G249" s="89"/>
      <c r="H249" s="89"/>
      <c r="I249" s="96"/>
      <c r="J249" s="92"/>
      <c r="K249" s="92"/>
    </row>
    <row r="250">
      <c r="A250" s="86"/>
      <c r="B250" s="23"/>
      <c r="C250" s="87"/>
      <c r="D250" s="23"/>
      <c r="E250" s="89"/>
      <c r="F250" s="89"/>
      <c r="G250" s="89"/>
      <c r="H250" s="89"/>
      <c r="I250" s="96"/>
      <c r="J250" s="92"/>
      <c r="K250" s="92"/>
    </row>
    <row r="251">
      <c r="A251" s="86"/>
      <c r="B251" s="23"/>
      <c r="C251" s="87"/>
      <c r="D251" s="23"/>
      <c r="E251" s="89"/>
      <c r="F251" s="89"/>
      <c r="G251" s="89"/>
      <c r="H251" s="89"/>
      <c r="I251" s="96"/>
      <c r="J251" s="92"/>
      <c r="K251" s="92"/>
    </row>
    <row r="252">
      <c r="A252" s="86"/>
      <c r="B252" s="23"/>
      <c r="C252" s="87"/>
      <c r="D252" s="23"/>
      <c r="E252" s="89"/>
      <c r="F252" s="89"/>
      <c r="G252" s="89"/>
      <c r="H252" s="89"/>
      <c r="I252" s="96"/>
      <c r="J252" s="92"/>
      <c r="K252" s="92"/>
    </row>
    <row r="253">
      <c r="A253" s="86"/>
      <c r="B253" s="23"/>
      <c r="C253" s="87"/>
      <c r="D253" s="23"/>
      <c r="E253" s="89"/>
      <c r="F253" s="89"/>
      <c r="G253" s="89"/>
      <c r="H253" s="89"/>
      <c r="I253" s="96"/>
      <c r="J253" s="92"/>
      <c r="K253" s="92"/>
    </row>
    <row r="254">
      <c r="A254" s="86"/>
      <c r="B254" s="23"/>
      <c r="C254" s="87"/>
      <c r="D254" s="23"/>
      <c r="E254" s="89"/>
      <c r="F254" s="89"/>
      <c r="G254" s="89"/>
      <c r="H254" s="89"/>
      <c r="I254" s="96"/>
      <c r="J254" s="92"/>
      <c r="K254" s="92"/>
    </row>
    <row r="255">
      <c r="A255" s="86"/>
      <c r="B255" s="23"/>
      <c r="C255" s="87"/>
      <c r="D255" s="23"/>
      <c r="E255" s="89"/>
      <c r="F255" s="89"/>
      <c r="G255" s="89"/>
      <c r="H255" s="89"/>
      <c r="I255" s="96"/>
      <c r="J255" s="92"/>
      <c r="K255" s="92"/>
    </row>
    <row r="256">
      <c r="A256" s="86"/>
      <c r="B256" s="23"/>
      <c r="C256" s="87"/>
      <c r="D256" s="23"/>
      <c r="E256" s="89"/>
      <c r="F256" s="89"/>
      <c r="G256" s="89"/>
      <c r="H256" s="89"/>
      <c r="I256" s="96"/>
      <c r="J256" s="92"/>
      <c r="K256" s="92"/>
    </row>
    <row r="257">
      <c r="A257" s="86"/>
      <c r="B257" s="23"/>
      <c r="C257" s="87"/>
      <c r="D257" s="23"/>
      <c r="E257" s="89"/>
      <c r="F257" s="89"/>
      <c r="G257" s="89"/>
      <c r="H257" s="89"/>
      <c r="I257" s="96"/>
      <c r="J257" s="92"/>
      <c r="K257" s="92"/>
    </row>
    <row r="258">
      <c r="A258" s="86"/>
      <c r="B258" s="23"/>
      <c r="C258" s="87"/>
      <c r="D258" s="23"/>
      <c r="E258" s="89"/>
      <c r="F258" s="89"/>
      <c r="G258" s="89"/>
      <c r="H258" s="89"/>
      <c r="I258" s="96"/>
      <c r="J258" s="92"/>
      <c r="K258" s="92"/>
    </row>
    <row r="259">
      <c r="A259" s="86"/>
      <c r="B259" s="23"/>
      <c r="C259" s="87"/>
      <c r="D259" s="23"/>
      <c r="E259" s="89"/>
      <c r="F259" s="89"/>
      <c r="G259" s="89"/>
      <c r="H259" s="89"/>
      <c r="I259" s="96"/>
      <c r="J259" s="92"/>
      <c r="K259" s="92"/>
    </row>
    <row r="260">
      <c r="A260" s="86"/>
      <c r="B260" s="23"/>
      <c r="C260" s="87"/>
      <c r="D260" s="23"/>
      <c r="E260" s="89"/>
      <c r="F260" s="89"/>
      <c r="G260" s="89"/>
      <c r="H260" s="89"/>
      <c r="I260" s="96"/>
      <c r="J260" s="92"/>
      <c r="K260" s="92"/>
    </row>
    <row r="261">
      <c r="A261" s="86"/>
      <c r="B261" s="23"/>
      <c r="C261" s="87"/>
      <c r="D261" s="23"/>
      <c r="E261" s="89"/>
      <c r="F261" s="89"/>
      <c r="G261" s="89"/>
      <c r="H261" s="89"/>
      <c r="I261" s="96"/>
      <c r="J261" s="92"/>
      <c r="K261" s="92"/>
    </row>
    <row r="262">
      <c r="A262" s="86"/>
      <c r="B262" s="23"/>
      <c r="C262" s="87"/>
      <c r="D262" s="23"/>
      <c r="E262" s="89"/>
      <c r="F262" s="89"/>
      <c r="G262" s="89"/>
      <c r="H262" s="89"/>
      <c r="I262" s="96"/>
      <c r="J262" s="92"/>
      <c r="K262" s="92"/>
    </row>
    <row r="263">
      <c r="A263" s="86"/>
      <c r="B263" s="23"/>
      <c r="C263" s="87"/>
      <c r="D263" s="23"/>
      <c r="E263" s="89"/>
      <c r="F263" s="89"/>
      <c r="G263" s="89"/>
      <c r="H263" s="89"/>
      <c r="I263" s="96"/>
      <c r="J263" s="92"/>
      <c r="K263" s="92"/>
    </row>
    <row r="264">
      <c r="A264" s="86"/>
      <c r="B264" s="23"/>
      <c r="C264" s="87"/>
      <c r="D264" s="23"/>
      <c r="E264" s="89"/>
      <c r="F264" s="89"/>
      <c r="G264" s="89"/>
      <c r="H264" s="89"/>
      <c r="I264" s="96"/>
      <c r="J264" s="92"/>
      <c r="K264" s="92"/>
    </row>
    <row r="265">
      <c r="A265" s="86"/>
      <c r="B265" s="23"/>
      <c r="C265" s="87"/>
      <c r="D265" s="23"/>
      <c r="E265" s="89"/>
      <c r="F265" s="89"/>
      <c r="G265" s="89"/>
      <c r="H265" s="89"/>
      <c r="I265" s="96"/>
      <c r="J265" s="92"/>
      <c r="K265" s="92"/>
    </row>
    <row r="266">
      <c r="A266" s="86"/>
      <c r="B266" s="23"/>
      <c r="C266" s="87"/>
      <c r="D266" s="23"/>
      <c r="E266" s="89"/>
      <c r="F266" s="89"/>
      <c r="G266" s="89"/>
      <c r="H266" s="89"/>
      <c r="I266" s="96"/>
      <c r="J266" s="92"/>
      <c r="K266" s="92"/>
    </row>
    <row r="267">
      <c r="A267" s="86"/>
      <c r="B267" s="23"/>
      <c r="C267" s="87"/>
      <c r="D267" s="23"/>
      <c r="E267" s="89"/>
      <c r="F267" s="89"/>
      <c r="G267" s="89"/>
      <c r="H267" s="89"/>
      <c r="I267" s="96"/>
      <c r="J267" s="92"/>
      <c r="K267" s="92"/>
    </row>
    <row r="268">
      <c r="A268" s="86"/>
      <c r="B268" s="23"/>
      <c r="C268" s="87"/>
      <c r="D268" s="23"/>
      <c r="E268" s="89"/>
      <c r="F268" s="89"/>
      <c r="G268" s="89"/>
      <c r="H268" s="89"/>
      <c r="I268" s="96"/>
      <c r="J268" s="92"/>
      <c r="K268" s="92"/>
    </row>
    <row r="269">
      <c r="A269" s="86"/>
      <c r="B269" s="23"/>
      <c r="C269" s="87"/>
      <c r="D269" s="23"/>
      <c r="E269" s="89"/>
      <c r="F269" s="89"/>
      <c r="G269" s="89"/>
      <c r="H269" s="89"/>
      <c r="I269" s="96"/>
      <c r="J269" s="92"/>
      <c r="K269" s="92"/>
    </row>
    <row r="270">
      <c r="A270" s="86"/>
      <c r="B270" s="23"/>
      <c r="C270" s="87"/>
      <c r="D270" s="23"/>
      <c r="E270" s="89"/>
      <c r="F270" s="89"/>
      <c r="G270" s="89"/>
      <c r="H270" s="89"/>
      <c r="I270" s="96"/>
      <c r="J270" s="92"/>
      <c r="K270" s="92"/>
    </row>
    <row r="271">
      <c r="A271" s="86"/>
      <c r="B271" s="23"/>
      <c r="C271" s="87"/>
      <c r="D271" s="23"/>
      <c r="E271" s="89"/>
      <c r="F271" s="89"/>
      <c r="G271" s="89"/>
      <c r="H271" s="89"/>
      <c r="I271" s="96"/>
      <c r="J271" s="92"/>
      <c r="K271" s="92"/>
    </row>
    <row r="272">
      <c r="A272" s="86"/>
      <c r="B272" s="23"/>
      <c r="C272" s="87"/>
      <c r="D272" s="23"/>
      <c r="E272" s="89"/>
      <c r="F272" s="89"/>
      <c r="G272" s="89"/>
      <c r="H272" s="89"/>
      <c r="I272" s="96"/>
      <c r="J272" s="92"/>
      <c r="K272" s="92"/>
    </row>
    <row r="273">
      <c r="A273" s="86"/>
      <c r="B273" s="23"/>
      <c r="C273" s="87"/>
      <c r="D273" s="23"/>
      <c r="E273" s="89"/>
      <c r="F273" s="89"/>
      <c r="G273" s="89"/>
      <c r="H273" s="89"/>
      <c r="I273" s="96"/>
      <c r="J273" s="92"/>
      <c r="K273" s="92"/>
    </row>
    <row r="274">
      <c r="A274" s="86"/>
      <c r="B274" s="23"/>
      <c r="C274" s="87"/>
      <c r="D274" s="23"/>
      <c r="E274" s="89"/>
      <c r="F274" s="89"/>
      <c r="G274" s="89"/>
      <c r="H274" s="89"/>
      <c r="I274" s="96"/>
      <c r="J274" s="92"/>
      <c r="K274" s="92"/>
    </row>
    <row r="275">
      <c r="A275" s="86"/>
      <c r="B275" s="23"/>
      <c r="C275" s="87"/>
      <c r="D275" s="23"/>
      <c r="E275" s="89"/>
      <c r="F275" s="89"/>
      <c r="G275" s="89"/>
      <c r="H275" s="89"/>
      <c r="I275" s="96"/>
      <c r="J275" s="92"/>
      <c r="K275" s="92"/>
    </row>
    <row r="276">
      <c r="A276" s="86"/>
      <c r="B276" s="23"/>
      <c r="C276" s="87"/>
      <c r="D276" s="23"/>
      <c r="E276" s="89"/>
      <c r="F276" s="89"/>
      <c r="G276" s="89"/>
      <c r="H276" s="89"/>
      <c r="I276" s="96"/>
      <c r="J276" s="92"/>
      <c r="K276" s="92"/>
    </row>
    <row r="277">
      <c r="A277" s="86"/>
      <c r="B277" s="23"/>
      <c r="C277" s="87"/>
      <c r="D277" s="23"/>
      <c r="E277" s="89"/>
      <c r="F277" s="89"/>
      <c r="G277" s="89"/>
      <c r="H277" s="89"/>
      <c r="I277" s="96"/>
      <c r="J277" s="92"/>
      <c r="K277" s="92"/>
    </row>
    <row r="278">
      <c r="A278" s="86"/>
      <c r="B278" s="23"/>
      <c r="C278" s="87"/>
      <c r="D278" s="23"/>
      <c r="E278" s="89"/>
      <c r="F278" s="89"/>
      <c r="G278" s="89"/>
      <c r="H278" s="89"/>
      <c r="I278" s="96"/>
      <c r="J278" s="92"/>
      <c r="K278" s="92"/>
    </row>
    <row r="279">
      <c r="A279" s="86"/>
      <c r="B279" s="23"/>
      <c r="C279" s="87"/>
      <c r="D279" s="23"/>
      <c r="E279" s="89"/>
      <c r="F279" s="89"/>
      <c r="G279" s="89"/>
      <c r="H279" s="89"/>
      <c r="I279" s="96"/>
      <c r="J279" s="92"/>
      <c r="K279" s="92"/>
    </row>
    <row r="280">
      <c r="A280" s="86"/>
      <c r="B280" s="23"/>
      <c r="C280" s="87"/>
      <c r="D280" s="23"/>
      <c r="E280" s="89"/>
      <c r="F280" s="89"/>
      <c r="G280" s="89"/>
      <c r="H280" s="89"/>
      <c r="I280" s="96"/>
      <c r="J280" s="92"/>
      <c r="K280" s="92"/>
    </row>
    <row r="281">
      <c r="A281" s="86"/>
      <c r="B281" s="23"/>
      <c r="C281" s="87"/>
      <c r="D281" s="23"/>
      <c r="E281" s="89"/>
      <c r="F281" s="89"/>
      <c r="G281" s="89"/>
      <c r="H281" s="89"/>
      <c r="I281" s="96"/>
      <c r="J281" s="92"/>
      <c r="K281" s="92"/>
    </row>
    <row r="282">
      <c r="A282" s="86"/>
      <c r="B282" s="23"/>
      <c r="C282" s="87"/>
      <c r="D282" s="23"/>
      <c r="E282" s="89"/>
      <c r="F282" s="89"/>
      <c r="G282" s="89"/>
      <c r="H282" s="89"/>
      <c r="I282" s="96"/>
      <c r="J282" s="92"/>
      <c r="K282" s="92"/>
    </row>
    <row r="283">
      <c r="A283" s="86"/>
      <c r="B283" s="23"/>
      <c r="C283" s="87"/>
      <c r="D283" s="23"/>
      <c r="E283" s="89"/>
      <c r="F283" s="89"/>
      <c r="G283" s="89"/>
      <c r="H283" s="89"/>
      <c r="I283" s="96"/>
      <c r="J283" s="92"/>
      <c r="K283" s="92"/>
    </row>
    <row r="284">
      <c r="A284" s="86"/>
      <c r="B284" s="23"/>
      <c r="C284" s="87"/>
      <c r="D284" s="23"/>
      <c r="E284" s="89"/>
      <c r="F284" s="89"/>
      <c r="G284" s="89"/>
      <c r="H284" s="89"/>
      <c r="I284" s="96"/>
      <c r="J284" s="92"/>
      <c r="K284" s="92"/>
    </row>
    <row r="285">
      <c r="A285" s="86"/>
      <c r="B285" s="23"/>
      <c r="C285" s="87"/>
      <c r="D285" s="23"/>
      <c r="E285" s="89"/>
      <c r="F285" s="89"/>
      <c r="G285" s="89"/>
      <c r="H285" s="89"/>
      <c r="I285" s="96"/>
      <c r="J285" s="92"/>
      <c r="K285" s="92"/>
    </row>
    <row r="286">
      <c r="A286" s="86"/>
      <c r="B286" s="23"/>
      <c r="C286" s="87"/>
      <c r="D286" s="23"/>
      <c r="E286" s="89"/>
      <c r="F286" s="89"/>
      <c r="G286" s="89"/>
      <c r="H286" s="89"/>
      <c r="I286" s="96"/>
      <c r="J286" s="92"/>
      <c r="K286" s="92"/>
    </row>
    <row r="287">
      <c r="A287" s="86"/>
      <c r="B287" s="23"/>
      <c r="C287" s="87"/>
      <c r="D287" s="23"/>
      <c r="E287" s="89"/>
      <c r="F287" s="89"/>
      <c r="G287" s="89"/>
      <c r="H287" s="89"/>
      <c r="I287" s="96"/>
      <c r="J287" s="92"/>
      <c r="K287" s="92"/>
    </row>
    <row r="288">
      <c r="A288" s="86"/>
      <c r="B288" s="23"/>
      <c r="C288" s="87"/>
      <c r="D288" s="23"/>
      <c r="E288" s="89"/>
      <c r="F288" s="89"/>
      <c r="G288" s="89"/>
      <c r="H288" s="89"/>
      <c r="I288" s="96"/>
      <c r="J288" s="92"/>
      <c r="K288" s="92"/>
    </row>
    <row r="289">
      <c r="A289" s="86"/>
      <c r="B289" s="23"/>
      <c r="C289" s="87"/>
      <c r="D289" s="23"/>
      <c r="E289" s="89"/>
      <c r="F289" s="89"/>
      <c r="G289" s="89"/>
      <c r="H289" s="89"/>
      <c r="I289" s="96"/>
      <c r="J289" s="92"/>
      <c r="K289" s="92"/>
    </row>
    <row r="290">
      <c r="A290" s="86"/>
      <c r="B290" s="23"/>
      <c r="C290" s="87"/>
      <c r="D290" s="23"/>
      <c r="E290" s="89"/>
      <c r="F290" s="89"/>
      <c r="G290" s="89"/>
      <c r="H290" s="89"/>
      <c r="I290" s="96"/>
      <c r="J290" s="92"/>
      <c r="K290" s="92"/>
    </row>
    <row r="291">
      <c r="A291" s="86"/>
      <c r="B291" s="23"/>
      <c r="C291" s="87"/>
      <c r="D291" s="23"/>
      <c r="E291" s="89"/>
      <c r="F291" s="89"/>
      <c r="G291" s="89"/>
      <c r="H291" s="89"/>
      <c r="I291" s="96"/>
      <c r="J291" s="92"/>
      <c r="K291" s="92"/>
    </row>
    <row r="292">
      <c r="A292" s="86"/>
      <c r="B292" s="23"/>
      <c r="C292" s="87"/>
      <c r="D292" s="23"/>
      <c r="E292" s="89"/>
      <c r="F292" s="89"/>
      <c r="G292" s="89"/>
      <c r="H292" s="89"/>
      <c r="I292" s="96"/>
      <c r="J292" s="92"/>
      <c r="K292" s="92"/>
    </row>
    <row r="293">
      <c r="A293" s="86"/>
      <c r="B293" s="23"/>
      <c r="C293" s="87"/>
      <c r="D293" s="23"/>
      <c r="E293" s="89"/>
      <c r="F293" s="89"/>
      <c r="G293" s="89"/>
      <c r="H293" s="89"/>
      <c r="I293" s="96"/>
      <c r="J293" s="92"/>
      <c r="K293" s="92"/>
    </row>
    <row r="294">
      <c r="A294" s="86"/>
      <c r="B294" s="23"/>
      <c r="C294" s="87"/>
      <c r="D294" s="23"/>
      <c r="E294" s="89"/>
      <c r="F294" s="89"/>
      <c r="G294" s="89"/>
      <c r="H294" s="89"/>
      <c r="I294" s="96"/>
      <c r="J294" s="92"/>
      <c r="K294" s="92"/>
    </row>
    <row r="295">
      <c r="A295" s="86"/>
      <c r="B295" s="23"/>
      <c r="C295" s="87"/>
      <c r="D295" s="23"/>
      <c r="E295" s="89"/>
      <c r="F295" s="89"/>
      <c r="G295" s="89"/>
      <c r="H295" s="89"/>
      <c r="I295" s="96"/>
      <c r="J295" s="92"/>
      <c r="K295" s="92"/>
    </row>
    <row r="296">
      <c r="A296" s="86"/>
      <c r="B296" s="23"/>
      <c r="C296" s="87"/>
      <c r="D296" s="23"/>
      <c r="E296" s="89"/>
      <c r="F296" s="89"/>
      <c r="G296" s="89"/>
      <c r="H296" s="89"/>
      <c r="I296" s="96"/>
      <c r="J296" s="92"/>
      <c r="K296" s="92"/>
    </row>
    <row r="297">
      <c r="A297" s="86"/>
      <c r="B297" s="23"/>
      <c r="C297" s="87"/>
      <c r="D297" s="23"/>
      <c r="E297" s="89"/>
      <c r="F297" s="89"/>
      <c r="G297" s="89"/>
      <c r="H297" s="89"/>
      <c r="I297" s="96"/>
      <c r="J297" s="92"/>
      <c r="K297" s="92"/>
    </row>
    <row r="298">
      <c r="A298" s="86"/>
      <c r="B298" s="23"/>
      <c r="C298" s="87"/>
      <c r="D298" s="23"/>
      <c r="E298" s="89"/>
      <c r="F298" s="89"/>
      <c r="G298" s="89"/>
      <c r="H298" s="89"/>
      <c r="I298" s="96"/>
      <c r="J298" s="92"/>
      <c r="K298" s="92"/>
    </row>
    <row r="299">
      <c r="A299" s="86"/>
      <c r="B299" s="23"/>
      <c r="C299" s="87"/>
      <c r="D299" s="23"/>
      <c r="E299" s="89"/>
      <c r="F299" s="89"/>
      <c r="G299" s="89"/>
      <c r="H299" s="89"/>
      <c r="I299" s="96"/>
      <c r="J299" s="92"/>
      <c r="K299" s="92"/>
    </row>
    <row r="300">
      <c r="A300" s="86"/>
      <c r="B300" s="23"/>
      <c r="C300" s="87"/>
      <c r="D300" s="23"/>
      <c r="E300" s="89"/>
      <c r="F300" s="89"/>
      <c r="G300" s="89"/>
      <c r="H300" s="89"/>
      <c r="I300" s="96"/>
      <c r="J300" s="92"/>
      <c r="K300" s="92"/>
    </row>
    <row r="301">
      <c r="A301" s="86"/>
      <c r="B301" s="23"/>
      <c r="C301" s="87"/>
      <c r="D301" s="23"/>
      <c r="E301" s="89"/>
      <c r="F301" s="89"/>
      <c r="G301" s="89"/>
      <c r="H301" s="89"/>
      <c r="I301" s="96"/>
      <c r="J301" s="92"/>
      <c r="K301" s="92"/>
    </row>
    <row r="302">
      <c r="A302" s="86"/>
      <c r="B302" s="23"/>
      <c r="C302" s="87"/>
      <c r="D302" s="23"/>
      <c r="E302" s="89"/>
      <c r="F302" s="89"/>
      <c r="G302" s="89"/>
      <c r="H302" s="89"/>
      <c r="I302" s="96"/>
      <c r="J302" s="92"/>
      <c r="K302" s="92"/>
    </row>
    <row r="303">
      <c r="A303" s="86"/>
      <c r="B303" s="23"/>
      <c r="C303" s="87"/>
      <c r="D303" s="23"/>
      <c r="E303" s="89"/>
      <c r="F303" s="89"/>
      <c r="G303" s="89"/>
      <c r="H303" s="89"/>
      <c r="I303" s="96"/>
      <c r="J303" s="92"/>
      <c r="K303" s="92"/>
    </row>
    <row r="304">
      <c r="A304" s="86"/>
      <c r="B304" s="23"/>
      <c r="C304" s="87"/>
      <c r="D304" s="23"/>
      <c r="E304" s="89"/>
      <c r="F304" s="89"/>
      <c r="G304" s="89"/>
      <c r="H304" s="89"/>
      <c r="I304" s="96"/>
      <c r="J304" s="92"/>
      <c r="K304" s="92"/>
    </row>
    <row r="305">
      <c r="A305" s="86"/>
      <c r="B305" s="23"/>
      <c r="C305" s="87"/>
      <c r="D305" s="23"/>
      <c r="E305" s="89"/>
      <c r="F305" s="89"/>
      <c r="G305" s="89"/>
      <c r="H305" s="89"/>
      <c r="I305" s="96"/>
      <c r="J305" s="92"/>
      <c r="K305" s="92"/>
    </row>
    <row r="306">
      <c r="A306" s="86"/>
      <c r="B306" s="23"/>
      <c r="C306" s="87"/>
      <c r="D306" s="23"/>
      <c r="E306" s="89"/>
      <c r="F306" s="89"/>
      <c r="G306" s="89"/>
      <c r="H306" s="89"/>
      <c r="I306" s="96"/>
      <c r="J306" s="92"/>
      <c r="K306" s="92"/>
    </row>
    <row r="307">
      <c r="A307" s="86"/>
      <c r="B307" s="23"/>
      <c r="C307" s="87"/>
      <c r="D307" s="23"/>
      <c r="E307" s="89"/>
      <c r="F307" s="89"/>
      <c r="G307" s="89"/>
      <c r="H307" s="89"/>
      <c r="I307" s="96"/>
      <c r="J307" s="92"/>
      <c r="K307" s="92"/>
    </row>
    <row r="308">
      <c r="A308" s="86"/>
      <c r="B308" s="23"/>
      <c r="C308" s="87"/>
      <c r="D308" s="23"/>
      <c r="E308" s="89"/>
      <c r="F308" s="89"/>
      <c r="G308" s="89"/>
      <c r="H308" s="89"/>
      <c r="I308" s="96"/>
      <c r="J308" s="92"/>
      <c r="K308" s="92"/>
    </row>
    <row r="309">
      <c r="A309" s="86"/>
      <c r="B309" s="23"/>
      <c r="C309" s="87"/>
      <c r="D309" s="23"/>
      <c r="E309" s="89"/>
      <c r="F309" s="89"/>
      <c r="G309" s="89"/>
      <c r="H309" s="89"/>
      <c r="I309" s="96"/>
      <c r="J309" s="92"/>
      <c r="K309" s="92"/>
    </row>
    <row r="310">
      <c r="A310" s="86"/>
      <c r="B310" s="23"/>
      <c r="C310" s="87"/>
      <c r="D310" s="23"/>
      <c r="E310" s="89"/>
      <c r="F310" s="89"/>
      <c r="G310" s="89"/>
      <c r="H310" s="89"/>
      <c r="I310" s="96"/>
      <c r="J310" s="92"/>
      <c r="K310" s="92"/>
    </row>
    <row r="311">
      <c r="A311" s="86"/>
      <c r="B311" s="23"/>
      <c r="C311" s="87"/>
      <c r="D311" s="23"/>
      <c r="E311" s="89"/>
      <c r="F311" s="89"/>
      <c r="G311" s="89"/>
      <c r="H311" s="89"/>
      <c r="I311" s="96"/>
      <c r="J311" s="92"/>
      <c r="K311" s="92"/>
    </row>
    <row r="312">
      <c r="A312" s="86"/>
      <c r="B312" s="23"/>
      <c r="C312" s="87"/>
      <c r="D312" s="23"/>
      <c r="E312" s="89"/>
      <c r="F312" s="89"/>
      <c r="G312" s="89"/>
      <c r="H312" s="89"/>
      <c r="I312" s="96"/>
      <c r="J312" s="92"/>
      <c r="K312" s="92"/>
    </row>
    <row r="313">
      <c r="A313" s="86"/>
      <c r="B313" s="23"/>
      <c r="C313" s="87"/>
      <c r="D313" s="23"/>
      <c r="E313" s="89"/>
      <c r="F313" s="89"/>
      <c r="G313" s="89"/>
      <c r="H313" s="89"/>
      <c r="I313" s="96"/>
      <c r="J313" s="92"/>
      <c r="K313" s="92"/>
    </row>
    <row r="314">
      <c r="A314" s="86"/>
      <c r="B314" s="23"/>
      <c r="C314" s="87"/>
      <c r="D314" s="23"/>
      <c r="E314" s="89"/>
      <c r="F314" s="89"/>
      <c r="G314" s="89"/>
      <c r="H314" s="89"/>
      <c r="I314" s="96"/>
      <c r="J314" s="92"/>
      <c r="K314" s="92"/>
    </row>
    <row r="315">
      <c r="A315" s="86"/>
      <c r="B315" s="23"/>
      <c r="C315" s="87"/>
      <c r="D315" s="23"/>
      <c r="E315" s="89"/>
      <c r="F315" s="89"/>
      <c r="G315" s="89"/>
      <c r="H315" s="89"/>
      <c r="I315" s="96"/>
      <c r="J315" s="92"/>
      <c r="K315" s="92"/>
    </row>
    <row r="316">
      <c r="A316" s="86"/>
      <c r="B316" s="23"/>
      <c r="C316" s="87"/>
      <c r="D316" s="23"/>
      <c r="E316" s="89"/>
      <c r="F316" s="89"/>
      <c r="G316" s="89"/>
      <c r="H316" s="89"/>
      <c r="I316" s="96"/>
      <c r="J316" s="92"/>
      <c r="K316" s="92"/>
    </row>
    <row r="317">
      <c r="A317" s="86"/>
      <c r="B317" s="23"/>
      <c r="C317" s="87"/>
      <c r="D317" s="23"/>
      <c r="E317" s="89"/>
      <c r="F317" s="89"/>
      <c r="G317" s="89"/>
      <c r="H317" s="89"/>
      <c r="I317" s="96"/>
      <c r="J317" s="92"/>
      <c r="K317" s="92"/>
    </row>
    <row r="318">
      <c r="A318" s="86"/>
      <c r="B318" s="23"/>
      <c r="C318" s="87"/>
      <c r="D318" s="23"/>
      <c r="E318" s="89"/>
      <c r="F318" s="89"/>
      <c r="G318" s="89"/>
      <c r="H318" s="89"/>
      <c r="I318" s="96"/>
      <c r="J318" s="92"/>
      <c r="K318" s="92"/>
    </row>
    <row r="319">
      <c r="A319" s="86"/>
      <c r="B319" s="23"/>
      <c r="C319" s="87"/>
      <c r="D319" s="23"/>
      <c r="E319" s="89"/>
      <c r="F319" s="89"/>
      <c r="G319" s="89"/>
      <c r="H319" s="89"/>
      <c r="I319" s="96"/>
      <c r="J319" s="92"/>
      <c r="K319" s="92"/>
    </row>
    <row r="320">
      <c r="A320" s="86"/>
      <c r="B320" s="23"/>
      <c r="C320" s="87"/>
      <c r="D320" s="23"/>
      <c r="E320" s="89"/>
      <c r="F320" s="89"/>
      <c r="G320" s="89"/>
      <c r="H320" s="89"/>
      <c r="I320" s="96"/>
      <c r="J320" s="92"/>
      <c r="K320" s="92"/>
    </row>
    <row r="321">
      <c r="A321" s="86"/>
      <c r="B321" s="23"/>
      <c r="C321" s="87"/>
      <c r="D321" s="23"/>
      <c r="E321" s="89"/>
      <c r="F321" s="89"/>
      <c r="G321" s="89"/>
      <c r="H321" s="89"/>
      <c r="I321" s="96"/>
      <c r="J321" s="92"/>
      <c r="K321" s="92"/>
    </row>
    <row r="322">
      <c r="A322" s="86"/>
      <c r="B322" s="23"/>
      <c r="C322" s="87"/>
      <c r="D322" s="23"/>
      <c r="E322" s="89"/>
      <c r="F322" s="89"/>
      <c r="G322" s="89"/>
      <c r="H322" s="89"/>
      <c r="I322" s="96"/>
      <c r="J322" s="92"/>
      <c r="K322" s="92"/>
    </row>
    <row r="323">
      <c r="A323" s="86"/>
      <c r="B323" s="23"/>
      <c r="C323" s="87"/>
      <c r="D323" s="23"/>
      <c r="E323" s="89"/>
      <c r="F323" s="89"/>
      <c r="G323" s="89"/>
      <c r="H323" s="89"/>
      <c r="I323" s="96"/>
      <c r="J323" s="92"/>
      <c r="K323" s="92"/>
    </row>
    <row r="324">
      <c r="A324" s="86"/>
      <c r="B324" s="23"/>
      <c r="C324" s="87"/>
      <c r="D324" s="23"/>
      <c r="E324" s="89"/>
      <c r="F324" s="89"/>
      <c r="G324" s="89"/>
      <c r="H324" s="89"/>
      <c r="I324" s="96"/>
      <c r="J324" s="92"/>
      <c r="K324" s="92"/>
    </row>
    <row r="325">
      <c r="A325" s="86"/>
      <c r="B325" s="23"/>
      <c r="C325" s="87"/>
      <c r="D325" s="23"/>
      <c r="E325" s="89"/>
      <c r="F325" s="89"/>
      <c r="G325" s="89"/>
      <c r="H325" s="89"/>
      <c r="I325" s="96"/>
      <c r="J325" s="92"/>
      <c r="K325" s="92"/>
    </row>
    <row r="326">
      <c r="A326" s="86"/>
      <c r="B326" s="23"/>
      <c r="C326" s="87"/>
      <c r="D326" s="23"/>
      <c r="E326" s="89"/>
      <c r="F326" s="89"/>
      <c r="G326" s="89"/>
      <c r="H326" s="89"/>
      <c r="I326" s="96"/>
      <c r="J326" s="92"/>
      <c r="K326" s="92"/>
    </row>
    <row r="327">
      <c r="A327" s="86"/>
      <c r="B327" s="23"/>
      <c r="C327" s="87"/>
      <c r="D327" s="23"/>
      <c r="E327" s="89"/>
      <c r="F327" s="89"/>
      <c r="G327" s="89"/>
      <c r="H327" s="89"/>
      <c r="I327" s="96"/>
      <c r="J327" s="92"/>
      <c r="K327" s="92"/>
    </row>
    <row r="328">
      <c r="A328" s="86"/>
      <c r="B328" s="23"/>
      <c r="C328" s="87"/>
      <c r="D328" s="23"/>
      <c r="E328" s="89"/>
      <c r="F328" s="89"/>
      <c r="G328" s="89"/>
      <c r="H328" s="89"/>
      <c r="I328" s="96"/>
      <c r="J328" s="92"/>
      <c r="K328" s="92"/>
    </row>
    <row r="329">
      <c r="A329" s="86"/>
      <c r="B329" s="23"/>
      <c r="C329" s="87"/>
      <c r="D329" s="23"/>
      <c r="E329" s="89"/>
      <c r="F329" s="89"/>
      <c r="G329" s="89"/>
      <c r="H329" s="89"/>
      <c r="I329" s="96"/>
      <c r="J329" s="92"/>
      <c r="K329" s="92"/>
    </row>
    <row r="330">
      <c r="A330" s="86"/>
      <c r="B330" s="23"/>
      <c r="C330" s="87"/>
      <c r="D330" s="23"/>
      <c r="E330" s="89"/>
      <c r="F330" s="89"/>
      <c r="G330" s="89"/>
      <c r="H330" s="89"/>
      <c r="I330" s="96"/>
      <c r="J330" s="92"/>
      <c r="K330" s="92"/>
    </row>
    <row r="331">
      <c r="A331" s="86"/>
      <c r="B331" s="23"/>
      <c r="C331" s="87"/>
      <c r="D331" s="23"/>
      <c r="E331" s="89"/>
      <c r="F331" s="89"/>
      <c r="G331" s="89"/>
      <c r="H331" s="89"/>
      <c r="I331" s="96"/>
      <c r="J331" s="92"/>
      <c r="K331" s="92"/>
    </row>
    <row r="332">
      <c r="A332" s="86"/>
      <c r="B332" s="23"/>
      <c r="C332" s="87"/>
      <c r="D332" s="23"/>
      <c r="E332" s="89"/>
      <c r="F332" s="89"/>
      <c r="G332" s="89"/>
      <c r="H332" s="89"/>
      <c r="I332" s="96"/>
      <c r="J332" s="92"/>
      <c r="K332" s="92"/>
    </row>
    <row r="333">
      <c r="A333" s="86"/>
      <c r="B333" s="23"/>
      <c r="C333" s="87"/>
      <c r="D333" s="23"/>
      <c r="E333" s="89"/>
      <c r="F333" s="89"/>
      <c r="G333" s="89"/>
      <c r="H333" s="89"/>
      <c r="I333" s="96"/>
      <c r="J333" s="92"/>
      <c r="K333" s="92"/>
    </row>
    <row r="334">
      <c r="A334" s="86"/>
      <c r="B334" s="23"/>
      <c r="C334" s="87"/>
      <c r="D334" s="23"/>
      <c r="E334" s="89"/>
      <c r="F334" s="89"/>
      <c r="G334" s="89"/>
      <c r="H334" s="89"/>
      <c r="I334" s="96"/>
      <c r="J334" s="92"/>
      <c r="K334" s="92"/>
    </row>
    <row r="335">
      <c r="A335" s="86"/>
      <c r="B335" s="23"/>
      <c r="C335" s="87"/>
      <c r="D335" s="23"/>
      <c r="E335" s="89"/>
      <c r="F335" s="89"/>
      <c r="G335" s="89"/>
      <c r="H335" s="89"/>
      <c r="I335" s="96"/>
      <c r="J335" s="92"/>
      <c r="K335" s="92"/>
    </row>
    <row r="336">
      <c r="A336" s="86"/>
      <c r="B336" s="23"/>
      <c r="C336" s="87"/>
      <c r="D336" s="23"/>
      <c r="E336" s="89"/>
      <c r="F336" s="89"/>
      <c r="G336" s="89"/>
      <c r="H336" s="89"/>
      <c r="I336" s="96"/>
      <c r="J336" s="92"/>
      <c r="K336" s="92"/>
    </row>
    <row r="337">
      <c r="A337" s="86"/>
      <c r="B337" s="23"/>
      <c r="C337" s="87"/>
      <c r="D337" s="23"/>
      <c r="E337" s="89"/>
      <c r="F337" s="89"/>
      <c r="G337" s="89"/>
      <c r="H337" s="89"/>
      <c r="I337" s="96"/>
      <c r="J337" s="92"/>
      <c r="K337" s="92"/>
    </row>
    <row r="338">
      <c r="A338" s="86"/>
      <c r="B338" s="23"/>
      <c r="C338" s="87"/>
      <c r="D338" s="23"/>
      <c r="E338" s="89"/>
      <c r="F338" s="89"/>
      <c r="G338" s="89"/>
      <c r="H338" s="89"/>
      <c r="I338" s="96"/>
      <c r="J338" s="92"/>
      <c r="K338" s="92"/>
    </row>
    <row r="339">
      <c r="A339" s="86"/>
      <c r="B339" s="23"/>
      <c r="C339" s="87"/>
      <c r="D339" s="23"/>
      <c r="E339" s="89"/>
      <c r="F339" s="89"/>
      <c r="G339" s="89"/>
      <c r="H339" s="89"/>
      <c r="I339" s="96"/>
      <c r="J339" s="92"/>
      <c r="K339" s="92"/>
    </row>
    <row r="340">
      <c r="A340" s="86"/>
      <c r="B340" s="23"/>
      <c r="C340" s="87"/>
      <c r="D340" s="23"/>
      <c r="E340" s="89"/>
      <c r="F340" s="89"/>
      <c r="G340" s="89"/>
      <c r="H340" s="89"/>
      <c r="I340" s="96"/>
      <c r="J340" s="92"/>
      <c r="K340" s="92"/>
    </row>
    <row r="341">
      <c r="A341" s="86"/>
      <c r="B341" s="23"/>
      <c r="C341" s="87"/>
      <c r="D341" s="23"/>
      <c r="E341" s="89"/>
      <c r="F341" s="89"/>
      <c r="G341" s="89"/>
      <c r="H341" s="89"/>
      <c r="I341" s="96"/>
      <c r="J341" s="92"/>
      <c r="K341" s="92"/>
    </row>
    <row r="342">
      <c r="A342" s="86"/>
      <c r="B342" s="23"/>
      <c r="C342" s="87"/>
      <c r="D342" s="23"/>
      <c r="E342" s="89"/>
      <c r="F342" s="89"/>
      <c r="G342" s="89"/>
      <c r="H342" s="89"/>
      <c r="I342" s="96"/>
      <c r="J342" s="92"/>
      <c r="K342" s="92"/>
    </row>
    <row r="343">
      <c r="A343" s="86"/>
      <c r="B343" s="23"/>
      <c r="C343" s="87"/>
      <c r="D343" s="23"/>
      <c r="E343" s="89"/>
      <c r="F343" s="89"/>
      <c r="G343" s="89"/>
      <c r="H343" s="89"/>
      <c r="I343" s="96"/>
      <c r="J343" s="92"/>
      <c r="K343" s="92"/>
    </row>
    <row r="344">
      <c r="A344" s="86"/>
      <c r="B344" s="23"/>
      <c r="C344" s="87"/>
      <c r="D344" s="23"/>
      <c r="E344" s="89"/>
      <c r="F344" s="89"/>
      <c r="G344" s="89"/>
      <c r="H344" s="89"/>
      <c r="I344" s="96"/>
      <c r="J344" s="92"/>
      <c r="K344" s="92"/>
    </row>
    <row r="345">
      <c r="A345" s="86"/>
      <c r="B345" s="23"/>
      <c r="C345" s="87"/>
      <c r="D345" s="23"/>
      <c r="E345" s="89"/>
      <c r="F345" s="89"/>
      <c r="G345" s="89"/>
      <c r="H345" s="89"/>
      <c r="I345" s="96"/>
      <c r="J345" s="92"/>
      <c r="K345" s="92"/>
    </row>
    <row r="346">
      <c r="A346" s="86"/>
      <c r="B346" s="23"/>
      <c r="C346" s="87"/>
      <c r="D346" s="23"/>
      <c r="E346" s="89"/>
      <c r="F346" s="89"/>
      <c r="G346" s="89"/>
      <c r="H346" s="89"/>
      <c r="I346" s="96"/>
      <c r="J346" s="92"/>
      <c r="K346" s="92"/>
    </row>
    <row r="347">
      <c r="A347" s="86"/>
      <c r="B347" s="23"/>
      <c r="C347" s="87"/>
      <c r="D347" s="23"/>
      <c r="E347" s="89"/>
      <c r="F347" s="89"/>
      <c r="G347" s="89"/>
      <c r="H347" s="89"/>
      <c r="I347" s="96"/>
      <c r="J347" s="92"/>
      <c r="K347" s="92"/>
    </row>
    <row r="348">
      <c r="A348" s="86"/>
      <c r="B348" s="23"/>
      <c r="C348" s="87"/>
      <c r="D348" s="23"/>
      <c r="E348" s="89"/>
      <c r="F348" s="89"/>
      <c r="G348" s="89"/>
      <c r="H348" s="89"/>
      <c r="I348" s="96"/>
      <c r="J348" s="92"/>
      <c r="K348" s="92"/>
    </row>
    <row r="349">
      <c r="A349" s="86"/>
      <c r="B349" s="23"/>
      <c r="C349" s="87"/>
      <c r="D349" s="23"/>
      <c r="E349" s="89"/>
      <c r="F349" s="89"/>
      <c r="G349" s="89"/>
      <c r="H349" s="89"/>
      <c r="I349" s="96"/>
      <c r="J349" s="92"/>
      <c r="K349" s="92"/>
    </row>
    <row r="350">
      <c r="A350" s="86"/>
      <c r="B350" s="23"/>
      <c r="C350" s="87"/>
      <c r="D350" s="23"/>
      <c r="E350" s="89"/>
      <c r="F350" s="89"/>
      <c r="G350" s="89"/>
      <c r="H350" s="89"/>
      <c r="I350" s="96"/>
      <c r="J350" s="92"/>
      <c r="K350" s="92"/>
    </row>
    <row r="351">
      <c r="A351" s="86"/>
      <c r="B351" s="23"/>
      <c r="C351" s="87"/>
      <c r="D351" s="23"/>
      <c r="E351" s="89"/>
      <c r="F351" s="89"/>
      <c r="G351" s="89"/>
      <c r="H351" s="89"/>
      <c r="I351" s="96"/>
      <c r="J351" s="92"/>
      <c r="K351" s="92"/>
    </row>
    <row r="352">
      <c r="A352" s="86"/>
      <c r="B352" s="23"/>
      <c r="C352" s="87"/>
      <c r="D352" s="23"/>
      <c r="E352" s="89"/>
      <c r="F352" s="89"/>
      <c r="G352" s="89"/>
      <c r="H352" s="89"/>
      <c r="I352" s="96"/>
      <c r="J352" s="92"/>
      <c r="K352" s="92"/>
    </row>
    <row r="353">
      <c r="A353" s="86"/>
      <c r="B353" s="23"/>
      <c r="C353" s="87"/>
      <c r="D353" s="23"/>
      <c r="E353" s="89"/>
      <c r="F353" s="89"/>
      <c r="G353" s="89"/>
      <c r="H353" s="89"/>
      <c r="I353" s="96"/>
      <c r="J353" s="92"/>
      <c r="K353" s="92"/>
    </row>
    <row r="354">
      <c r="A354" s="86"/>
      <c r="B354" s="23"/>
      <c r="C354" s="87"/>
      <c r="D354" s="23"/>
      <c r="E354" s="89"/>
      <c r="F354" s="89"/>
      <c r="G354" s="89"/>
      <c r="H354" s="89"/>
      <c r="I354" s="96"/>
      <c r="J354" s="92"/>
      <c r="K354" s="92"/>
    </row>
    <row r="355">
      <c r="A355" s="86"/>
      <c r="B355" s="23"/>
      <c r="C355" s="87"/>
      <c r="D355" s="23"/>
      <c r="E355" s="89"/>
      <c r="F355" s="89"/>
      <c r="G355" s="89"/>
      <c r="H355" s="89"/>
      <c r="I355" s="96"/>
      <c r="J355" s="92"/>
      <c r="K355" s="92"/>
    </row>
    <row r="356">
      <c r="A356" s="86"/>
      <c r="B356" s="23"/>
      <c r="C356" s="87"/>
      <c r="D356" s="23"/>
      <c r="E356" s="89"/>
      <c r="F356" s="89"/>
      <c r="G356" s="89"/>
      <c r="H356" s="89"/>
      <c r="I356" s="96"/>
      <c r="J356" s="92"/>
      <c r="K356" s="92"/>
    </row>
    <row r="357">
      <c r="A357" s="86"/>
      <c r="B357" s="23"/>
      <c r="C357" s="87"/>
      <c r="D357" s="23"/>
      <c r="E357" s="89"/>
      <c r="F357" s="89"/>
      <c r="G357" s="89"/>
      <c r="H357" s="89"/>
      <c r="I357" s="96"/>
      <c r="J357" s="92"/>
      <c r="K357" s="92"/>
    </row>
    <row r="358">
      <c r="A358" s="86"/>
      <c r="B358" s="23"/>
      <c r="C358" s="87"/>
      <c r="D358" s="23"/>
      <c r="E358" s="89"/>
      <c r="F358" s="89"/>
      <c r="G358" s="89"/>
      <c r="H358" s="89"/>
      <c r="I358" s="96"/>
      <c r="J358" s="92"/>
      <c r="K358" s="92"/>
    </row>
    <row r="359">
      <c r="A359" s="86"/>
      <c r="B359" s="23"/>
      <c r="C359" s="87"/>
      <c r="D359" s="23"/>
      <c r="E359" s="89"/>
      <c r="F359" s="89"/>
      <c r="G359" s="89"/>
      <c r="H359" s="89"/>
      <c r="I359" s="96"/>
      <c r="J359" s="92"/>
      <c r="K359" s="92"/>
    </row>
    <row r="360">
      <c r="A360" s="86"/>
      <c r="B360" s="23"/>
      <c r="C360" s="87"/>
      <c r="D360" s="23"/>
      <c r="E360" s="89"/>
      <c r="F360" s="89"/>
      <c r="G360" s="89"/>
      <c r="H360" s="89"/>
      <c r="I360" s="96"/>
      <c r="J360" s="92"/>
      <c r="K360" s="92"/>
    </row>
    <row r="361">
      <c r="A361" s="86"/>
      <c r="B361" s="23"/>
      <c r="C361" s="87"/>
      <c r="D361" s="23"/>
      <c r="E361" s="89"/>
      <c r="F361" s="89"/>
      <c r="G361" s="89"/>
      <c r="H361" s="89"/>
      <c r="I361" s="96"/>
      <c r="J361" s="92"/>
      <c r="K361" s="92"/>
    </row>
    <row r="362">
      <c r="A362" s="86"/>
      <c r="B362" s="23"/>
      <c r="C362" s="87"/>
      <c r="D362" s="23"/>
      <c r="E362" s="89"/>
      <c r="F362" s="89"/>
      <c r="G362" s="89"/>
      <c r="H362" s="89"/>
      <c r="I362" s="96"/>
      <c r="J362" s="92"/>
      <c r="K362" s="92"/>
    </row>
    <row r="363">
      <c r="A363" s="86"/>
      <c r="B363" s="23"/>
      <c r="C363" s="87"/>
      <c r="D363" s="23"/>
      <c r="E363" s="89"/>
      <c r="F363" s="89"/>
      <c r="G363" s="89"/>
      <c r="H363" s="89"/>
      <c r="I363" s="96"/>
      <c r="J363" s="92"/>
      <c r="K363" s="92"/>
    </row>
    <row r="364">
      <c r="A364" s="86"/>
      <c r="B364" s="23"/>
      <c r="C364" s="87"/>
      <c r="D364" s="23"/>
      <c r="E364" s="89"/>
      <c r="F364" s="89"/>
      <c r="G364" s="89"/>
      <c r="H364" s="89"/>
      <c r="I364" s="96"/>
      <c r="J364" s="92"/>
      <c r="K364" s="92"/>
    </row>
    <row r="365">
      <c r="A365" s="86"/>
      <c r="B365" s="23"/>
      <c r="C365" s="87"/>
      <c r="D365" s="23"/>
      <c r="E365" s="89"/>
      <c r="F365" s="89"/>
      <c r="G365" s="89"/>
      <c r="H365" s="89"/>
      <c r="I365" s="96"/>
      <c r="J365" s="92"/>
      <c r="K365" s="92"/>
    </row>
    <row r="366">
      <c r="A366" s="86"/>
      <c r="B366" s="23"/>
      <c r="C366" s="87"/>
      <c r="D366" s="23"/>
      <c r="E366" s="89"/>
      <c r="F366" s="89"/>
      <c r="G366" s="89"/>
      <c r="H366" s="89"/>
      <c r="I366" s="96"/>
      <c r="J366" s="92"/>
      <c r="K366" s="92"/>
    </row>
    <row r="367">
      <c r="A367" s="86"/>
      <c r="B367" s="23"/>
      <c r="C367" s="87"/>
      <c r="D367" s="23"/>
      <c r="E367" s="89"/>
      <c r="F367" s="89"/>
      <c r="G367" s="89"/>
      <c r="H367" s="89"/>
      <c r="I367" s="96"/>
      <c r="J367" s="92"/>
      <c r="K367" s="92"/>
    </row>
    <row r="368">
      <c r="A368" s="86"/>
      <c r="B368" s="23"/>
      <c r="C368" s="87"/>
      <c r="D368" s="23"/>
      <c r="E368" s="89"/>
      <c r="F368" s="89"/>
      <c r="G368" s="89"/>
      <c r="H368" s="89"/>
      <c r="I368" s="96"/>
      <c r="J368" s="92"/>
      <c r="K368" s="92"/>
    </row>
    <row r="369">
      <c r="A369" s="86"/>
      <c r="B369" s="23"/>
      <c r="C369" s="87"/>
      <c r="D369" s="23"/>
      <c r="E369" s="89"/>
      <c r="F369" s="89"/>
      <c r="G369" s="89"/>
      <c r="H369" s="89"/>
      <c r="I369" s="96"/>
      <c r="J369" s="92"/>
      <c r="K369" s="92"/>
    </row>
    <row r="370">
      <c r="A370" s="86"/>
      <c r="B370" s="23"/>
      <c r="C370" s="87"/>
      <c r="D370" s="23"/>
      <c r="E370" s="89"/>
      <c r="F370" s="89"/>
      <c r="G370" s="89"/>
      <c r="H370" s="89"/>
      <c r="I370" s="96"/>
      <c r="J370" s="92"/>
      <c r="K370" s="92"/>
    </row>
    <row r="371">
      <c r="A371" s="86"/>
      <c r="B371" s="23"/>
      <c r="C371" s="87"/>
      <c r="D371" s="23"/>
      <c r="E371" s="89"/>
      <c r="F371" s="89"/>
      <c r="G371" s="89"/>
      <c r="H371" s="89"/>
      <c r="I371" s="96"/>
      <c r="J371" s="92"/>
      <c r="K371" s="92"/>
    </row>
    <row r="372">
      <c r="A372" s="86"/>
      <c r="B372" s="23"/>
      <c r="C372" s="87"/>
      <c r="D372" s="23"/>
      <c r="E372" s="89"/>
      <c r="F372" s="89"/>
      <c r="G372" s="89"/>
      <c r="H372" s="89"/>
      <c r="I372" s="96"/>
      <c r="J372" s="92"/>
      <c r="K372" s="92"/>
    </row>
    <row r="373">
      <c r="A373" s="86"/>
      <c r="B373" s="23"/>
      <c r="C373" s="87"/>
      <c r="D373" s="23"/>
      <c r="E373" s="89"/>
      <c r="F373" s="89"/>
      <c r="G373" s="89"/>
      <c r="H373" s="89"/>
      <c r="I373" s="96"/>
      <c r="J373" s="92"/>
      <c r="K373" s="92"/>
    </row>
    <row r="374">
      <c r="A374" s="86"/>
      <c r="B374" s="23"/>
      <c r="C374" s="87"/>
      <c r="D374" s="23"/>
      <c r="E374" s="89"/>
      <c r="F374" s="89"/>
      <c r="G374" s="89"/>
      <c r="H374" s="89"/>
      <c r="I374" s="96"/>
      <c r="J374" s="92"/>
      <c r="K374" s="92"/>
    </row>
    <row r="375">
      <c r="A375" s="86"/>
      <c r="B375" s="23"/>
      <c r="C375" s="87"/>
      <c r="D375" s="23"/>
      <c r="E375" s="89"/>
      <c r="F375" s="89"/>
      <c r="G375" s="89"/>
      <c r="H375" s="89"/>
      <c r="I375" s="96"/>
      <c r="J375" s="92"/>
      <c r="K375" s="92"/>
    </row>
    <row r="376">
      <c r="A376" s="86"/>
      <c r="B376" s="23"/>
      <c r="C376" s="87"/>
      <c r="D376" s="23"/>
      <c r="E376" s="89"/>
      <c r="F376" s="89"/>
      <c r="G376" s="89"/>
      <c r="H376" s="89"/>
      <c r="I376" s="96"/>
      <c r="J376" s="92"/>
      <c r="K376" s="92"/>
    </row>
    <row r="377">
      <c r="A377" s="86"/>
      <c r="B377" s="23"/>
      <c r="C377" s="87"/>
      <c r="D377" s="23"/>
      <c r="E377" s="89"/>
      <c r="F377" s="89"/>
      <c r="G377" s="89"/>
      <c r="H377" s="89"/>
      <c r="I377" s="96"/>
      <c r="J377" s="92"/>
      <c r="K377" s="92"/>
    </row>
    <row r="378">
      <c r="A378" s="86"/>
      <c r="B378" s="23"/>
      <c r="C378" s="87"/>
      <c r="D378" s="23"/>
      <c r="E378" s="89"/>
      <c r="F378" s="89"/>
      <c r="G378" s="89"/>
      <c r="H378" s="89"/>
      <c r="I378" s="96"/>
      <c r="J378" s="92"/>
      <c r="K378" s="92"/>
    </row>
    <row r="379">
      <c r="A379" s="86"/>
      <c r="B379" s="23"/>
      <c r="C379" s="87"/>
      <c r="D379" s="23"/>
      <c r="E379" s="89"/>
      <c r="F379" s="89"/>
      <c r="G379" s="89"/>
      <c r="H379" s="89"/>
      <c r="I379" s="96"/>
      <c r="J379" s="92"/>
      <c r="K379" s="92"/>
    </row>
    <row r="380">
      <c r="A380" s="86"/>
      <c r="B380" s="23"/>
      <c r="C380" s="87"/>
      <c r="D380" s="23"/>
      <c r="E380" s="89"/>
      <c r="F380" s="89"/>
      <c r="G380" s="89"/>
      <c r="H380" s="89"/>
      <c r="I380" s="96"/>
      <c r="J380" s="92"/>
      <c r="K380" s="92"/>
    </row>
    <row r="381">
      <c r="A381" s="86"/>
      <c r="B381" s="23"/>
      <c r="C381" s="87"/>
      <c r="D381" s="23"/>
      <c r="E381" s="89"/>
      <c r="F381" s="89"/>
      <c r="G381" s="89"/>
      <c r="H381" s="89"/>
      <c r="I381" s="96"/>
      <c r="J381" s="92"/>
      <c r="K381" s="92"/>
    </row>
    <row r="382">
      <c r="A382" s="86"/>
      <c r="B382" s="23"/>
      <c r="C382" s="87"/>
      <c r="D382" s="23"/>
      <c r="E382" s="89"/>
      <c r="F382" s="89"/>
      <c r="G382" s="89"/>
      <c r="H382" s="89"/>
      <c r="I382" s="96"/>
      <c r="J382" s="92"/>
      <c r="K382" s="92"/>
    </row>
    <row r="383">
      <c r="A383" s="86"/>
      <c r="B383" s="23"/>
      <c r="C383" s="87"/>
      <c r="D383" s="23"/>
      <c r="E383" s="89"/>
      <c r="F383" s="89"/>
      <c r="G383" s="89"/>
      <c r="H383" s="89"/>
      <c r="I383" s="96"/>
      <c r="J383" s="92"/>
      <c r="K383" s="92"/>
    </row>
    <row r="384">
      <c r="A384" s="86"/>
      <c r="B384" s="23"/>
      <c r="C384" s="87"/>
      <c r="D384" s="23"/>
      <c r="E384" s="89"/>
      <c r="F384" s="89"/>
      <c r="G384" s="89"/>
      <c r="H384" s="89"/>
      <c r="I384" s="96"/>
      <c r="J384" s="92"/>
      <c r="K384" s="92"/>
    </row>
    <row r="385">
      <c r="A385" s="86"/>
      <c r="B385" s="23"/>
      <c r="C385" s="87"/>
      <c r="D385" s="23"/>
      <c r="E385" s="89"/>
      <c r="F385" s="89"/>
      <c r="G385" s="89"/>
      <c r="H385" s="89"/>
      <c r="I385" s="96"/>
      <c r="J385" s="92"/>
      <c r="K385" s="92"/>
    </row>
    <row r="386">
      <c r="A386" s="86"/>
      <c r="B386" s="23"/>
      <c r="C386" s="87"/>
      <c r="D386" s="23"/>
      <c r="E386" s="89"/>
      <c r="F386" s="89"/>
      <c r="G386" s="89"/>
      <c r="H386" s="89"/>
      <c r="I386" s="96"/>
      <c r="J386" s="92"/>
      <c r="K386" s="92"/>
    </row>
    <row r="387">
      <c r="A387" s="86"/>
      <c r="B387" s="23"/>
      <c r="C387" s="87"/>
      <c r="D387" s="23"/>
      <c r="E387" s="89"/>
      <c r="F387" s="89"/>
      <c r="G387" s="89"/>
      <c r="H387" s="89"/>
      <c r="I387" s="96"/>
      <c r="J387" s="92"/>
      <c r="K387" s="92"/>
    </row>
    <row r="388">
      <c r="A388" s="86"/>
      <c r="B388" s="23"/>
      <c r="C388" s="87"/>
      <c r="D388" s="23"/>
      <c r="E388" s="89"/>
      <c r="F388" s="89"/>
      <c r="G388" s="89"/>
      <c r="H388" s="89"/>
      <c r="I388" s="96"/>
      <c r="J388" s="92"/>
      <c r="K388" s="92"/>
    </row>
    <row r="389">
      <c r="A389" s="86"/>
      <c r="B389" s="23"/>
      <c r="C389" s="87"/>
      <c r="D389" s="23"/>
      <c r="E389" s="89"/>
      <c r="F389" s="89"/>
      <c r="G389" s="89"/>
      <c r="H389" s="89"/>
      <c r="I389" s="96"/>
      <c r="J389" s="92"/>
      <c r="K389" s="92"/>
    </row>
    <row r="390">
      <c r="A390" s="86"/>
      <c r="B390" s="23"/>
      <c r="C390" s="87"/>
      <c r="D390" s="23"/>
      <c r="E390" s="89"/>
      <c r="F390" s="89"/>
      <c r="G390" s="89"/>
      <c r="H390" s="89"/>
      <c r="I390" s="96"/>
      <c r="J390" s="92"/>
      <c r="K390" s="92"/>
    </row>
    <row r="391">
      <c r="A391" s="86"/>
      <c r="B391" s="23"/>
      <c r="C391" s="87"/>
      <c r="D391" s="23"/>
      <c r="E391" s="89"/>
      <c r="F391" s="89"/>
      <c r="G391" s="89"/>
      <c r="H391" s="89"/>
      <c r="I391" s="96"/>
      <c r="J391" s="92"/>
      <c r="K391" s="92"/>
    </row>
    <row r="392">
      <c r="A392" s="86"/>
      <c r="B392" s="23"/>
      <c r="C392" s="87"/>
      <c r="D392" s="23"/>
      <c r="E392" s="89"/>
      <c r="F392" s="89"/>
      <c r="G392" s="89"/>
      <c r="H392" s="89"/>
      <c r="I392" s="96"/>
      <c r="J392" s="92"/>
      <c r="K392" s="92"/>
    </row>
    <row r="393">
      <c r="A393" s="86"/>
      <c r="B393" s="23"/>
      <c r="C393" s="87"/>
      <c r="D393" s="23"/>
      <c r="E393" s="89"/>
      <c r="F393" s="89"/>
      <c r="G393" s="89"/>
      <c r="H393" s="89"/>
      <c r="I393" s="96"/>
      <c r="J393" s="92"/>
      <c r="K393" s="92"/>
    </row>
    <row r="394">
      <c r="A394" s="86"/>
      <c r="B394" s="23"/>
      <c r="C394" s="87"/>
      <c r="D394" s="23"/>
      <c r="E394" s="89"/>
      <c r="F394" s="89"/>
      <c r="G394" s="89"/>
      <c r="H394" s="89"/>
      <c r="I394" s="96"/>
      <c r="J394" s="92"/>
      <c r="K394" s="92"/>
    </row>
    <row r="395">
      <c r="A395" s="86"/>
      <c r="B395" s="23"/>
      <c r="C395" s="87"/>
      <c r="D395" s="23"/>
      <c r="E395" s="89"/>
      <c r="F395" s="89"/>
      <c r="G395" s="89"/>
      <c r="H395" s="89"/>
      <c r="I395" s="96"/>
      <c r="J395" s="92"/>
      <c r="K395" s="92"/>
    </row>
    <row r="396">
      <c r="A396" s="86"/>
      <c r="B396" s="23"/>
      <c r="C396" s="87"/>
      <c r="D396" s="23"/>
      <c r="E396" s="89"/>
      <c r="F396" s="89"/>
      <c r="G396" s="89"/>
      <c r="H396" s="89"/>
      <c r="I396" s="96"/>
      <c r="J396" s="92"/>
      <c r="K396" s="92"/>
    </row>
    <row r="397">
      <c r="A397" s="86"/>
      <c r="B397" s="23"/>
      <c r="C397" s="87"/>
      <c r="D397" s="23"/>
      <c r="E397" s="89"/>
      <c r="F397" s="89"/>
      <c r="G397" s="89"/>
      <c r="H397" s="89"/>
      <c r="I397" s="96"/>
      <c r="J397" s="92"/>
      <c r="K397" s="92"/>
    </row>
    <row r="398">
      <c r="A398" s="86"/>
      <c r="B398" s="23"/>
      <c r="C398" s="87"/>
      <c r="D398" s="23"/>
      <c r="E398" s="89"/>
      <c r="F398" s="89"/>
      <c r="G398" s="89"/>
      <c r="H398" s="89"/>
      <c r="I398" s="96"/>
      <c r="J398" s="92"/>
      <c r="K398" s="92"/>
    </row>
    <row r="399">
      <c r="A399" s="86"/>
      <c r="B399" s="23"/>
      <c r="C399" s="87"/>
      <c r="D399" s="23"/>
      <c r="E399" s="89"/>
      <c r="F399" s="89"/>
      <c r="G399" s="89"/>
      <c r="H399" s="89"/>
      <c r="I399" s="96"/>
      <c r="J399" s="92"/>
      <c r="K399" s="92"/>
    </row>
    <row r="400">
      <c r="A400" s="86"/>
      <c r="B400" s="23"/>
      <c r="C400" s="87"/>
      <c r="D400" s="23"/>
      <c r="E400" s="89"/>
      <c r="F400" s="89"/>
      <c r="G400" s="89"/>
      <c r="H400" s="89"/>
      <c r="I400" s="96"/>
      <c r="J400" s="92"/>
      <c r="K400" s="92"/>
    </row>
    <row r="401">
      <c r="A401" s="86"/>
      <c r="B401" s="23"/>
      <c r="C401" s="87"/>
      <c r="D401" s="23"/>
      <c r="E401" s="89"/>
      <c r="F401" s="89"/>
      <c r="G401" s="89"/>
      <c r="H401" s="89"/>
      <c r="I401" s="96"/>
      <c r="J401" s="92"/>
      <c r="K401" s="92"/>
    </row>
    <row r="402">
      <c r="A402" s="86"/>
      <c r="B402" s="23"/>
      <c r="C402" s="87"/>
      <c r="D402" s="23"/>
      <c r="E402" s="89"/>
      <c r="F402" s="89"/>
      <c r="G402" s="89"/>
      <c r="H402" s="89"/>
      <c r="I402" s="96"/>
      <c r="J402" s="92"/>
      <c r="K402" s="92"/>
    </row>
    <row r="403">
      <c r="A403" s="86"/>
      <c r="B403" s="23"/>
      <c r="C403" s="87"/>
      <c r="D403" s="23"/>
      <c r="E403" s="89"/>
      <c r="F403" s="89"/>
      <c r="G403" s="89"/>
      <c r="H403" s="89"/>
      <c r="I403" s="96"/>
      <c r="J403" s="92"/>
      <c r="K403" s="92"/>
    </row>
    <row r="404">
      <c r="A404" s="86"/>
      <c r="B404" s="23"/>
      <c r="C404" s="87"/>
      <c r="D404" s="23"/>
      <c r="E404" s="89"/>
      <c r="F404" s="89"/>
      <c r="G404" s="89"/>
      <c r="H404" s="89"/>
      <c r="I404" s="96"/>
      <c r="J404" s="92"/>
      <c r="K404" s="92"/>
    </row>
    <row r="405">
      <c r="A405" s="86"/>
      <c r="B405" s="23"/>
      <c r="C405" s="87"/>
      <c r="D405" s="23"/>
      <c r="E405" s="89"/>
      <c r="F405" s="89"/>
      <c r="G405" s="89"/>
      <c r="H405" s="89"/>
      <c r="I405" s="96"/>
      <c r="J405" s="92"/>
      <c r="K405" s="92"/>
    </row>
    <row r="406">
      <c r="A406" s="86"/>
      <c r="B406" s="23"/>
      <c r="C406" s="87"/>
      <c r="D406" s="23"/>
      <c r="E406" s="89"/>
      <c r="F406" s="89"/>
      <c r="G406" s="89"/>
      <c r="H406" s="89"/>
      <c r="I406" s="96"/>
      <c r="J406" s="92"/>
      <c r="K406" s="92"/>
    </row>
    <row r="407">
      <c r="A407" s="86"/>
      <c r="B407" s="23"/>
      <c r="C407" s="87"/>
      <c r="D407" s="23"/>
      <c r="E407" s="89"/>
      <c r="F407" s="89"/>
      <c r="G407" s="89"/>
      <c r="H407" s="89"/>
      <c r="I407" s="96"/>
      <c r="J407" s="92"/>
      <c r="K407" s="92"/>
    </row>
    <row r="408">
      <c r="A408" s="86"/>
      <c r="B408" s="23"/>
      <c r="C408" s="87"/>
      <c r="D408" s="23"/>
      <c r="E408" s="89"/>
      <c r="F408" s="89"/>
      <c r="G408" s="89"/>
      <c r="H408" s="89"/>
      <c r="I408" s="96"/>
      <c r="J408" s="92"/>
      <c r="K408" s="92"/>
    </row>
    <row r="409">
      <c r="A409" s="86"/>
      <c r="B409" s="23"/>
      <c r="C409" s="87"/>
      <c r="D409" s="23"/>
      <c r="E409" s="89"/>
      <c r="F409" s="89"/>
      <c r="G409" s="89"/>
      <c r="H409" s="89"/>
      <c r="I409" s="96"/>
      <c r="J409" s="92"/>
      <c r="K409" s="92"/>
    </row>
    <row r="410">
      <c r="A410" s="86"/>
      <c r="B410" s="23"/>
      <c r="C410" s="87"/>
      <c r="D410" s="23"/>
      <c r="E410" s="89"/>
      <c r="F410" s="89"/>
      <c r="G410" s="89"/>
      <c r="H410" s="89"/>
      <c r="I410" s="96"/>
      <c r="J410" s="92"/>
      <c r="K410" s="92"/>
    </row>
    <row r="411">
      <c r="A411" s="86"/>
      <c r="B411" s="23"/>
      <c r="C411" s="87"/>
      <c r="D411" s="23"/>
      <c r="E411" s="89"/>
      <c r="F411" s="89"/>
      <c r="G411" s="89"/>
      <c r="H411" s="89"/>
      <c r="I411" s="96"/>
      <c r="J411" s="92"/>
      <c r="K411" s="92"/>
    </row>
    <row r="412">
      <c r="A412" s="86"/>
      <c r="B412" s="23"/>
      <c r="C412" s="87"/>
      <c r="D412" s="23"/>
      <c r="E412" s="89"/>
      <c r="F412" s="89"/>
      <c r="G412" s="89"/>
      <c r="H412" s="89"/>
      <c r="I412" s="96"/>
      <c r="J412" s="92"/>
      <c r="K412" s="92"/>
    </row>
    <row r="413">
      <c r="A413" s="86"/>
      <c r="B413" s="23"/>
      <c r="C413" s="87"/>
      <c r="D413" s="23"/>
      <c r="E413" s="89"/>
      <c r="F413" s="89"/>
      <c r="G413" s="89"/>
      <c r="H413" s="89"/>
      <c r="I413" s="96"/>
      <c r="J413" s="92"/>
      <c r="K413" s="92"/>
    </row>
    <row r="414">
      <c r="A414" s="86"/>
      <c r="B414" s="23"/>
      <c r="C414" s="87"/>
      <c r="D414" s="23"/>
      <c r="E414" s="89"/>
      <c r="F414" s="89"/>
      <c r="G414" s="89"/>
      <c r="H414" s="89"/>
      <c r="I414" s="96"/>
      <c r="J414" s="92"/>
      <c r="K414" s="92"/>
    </row>
    <row r="415">
      <c r="A415" s="86"/>
      <c r="B415" s="23"/>
      <c r="C415" s="87"/>
      <c r="D415" s="23"/>
      <c r="E415" s="89"/>
      <c r="F415" s="89"/>
      <c r="G415" s="89"/>
      <c r="H415" s="89"/>
      <c r="I415" s="96"/>
      <c r="J415" s="92"/>
      <c r="K415" s="92"/>
    </row>
    <row r="416">
      <c r="A416" s="86"/>
      <c r="B416" s="23"/>
      <c r="C416" s="87"/>
      <c r="D416" s="23"/>
      <c r="E416" s="89"/>
      <c r="F416" s="89"/>
      <c r="G416" s="89"/>
      <c r="H416" s="89"/>
      <c r="I416" s="96"/>
      <c r="J416" s="92"/>
      <c r="K416" s="92"/>
    </row>
    <row r="417">
      <c r="A417" s="86"/>
      <c r="B417" s="23"/>
      <c r="C417" s="87"/>
      <c r="D417" s="23"/>
      <c r="E417" s="89"/>
      <c r="F417" s="89"/>
      <c r="G417" s="89"/>
      <c r="H417" s="89"/>
      <c r="I417" s="96"/>
      <c r="J417" s="92"/>
      <c r="K417" s="92"/>
    </row>
    <row r="418">
      <c r="A418" s="86"/>
      <c r="B418" s="23"/>
      <c r="C418" s="87"/>
      <c r="D418" s="23"/>
      <c r="E418" s="89"/>
      <c r="F418" s="89"/>
      <c r="G418" s="89"/>
      <c r="H418" s="89"/>
      <c r="I418" s="96"/>
      <c r="J418" s="92"/>
      <c r="K418" s="92"/>
    </row>
    <row r="419">
      <c r="A419" s="86"/>
      <c r="B419" s="23"/>
      <c r="C419" s="87"/>
      <c r="D419" s="23"/>
      <c r="E419" s="89"/>
      <c r="F419" s="89"/>
      <c r="G419" s="89"/>
      <c r="H419" s="89"/>
      <c r="I419" s="96"/>
      <c r="J419" s="92"/>
      <c r="K419" s="92"/>
    </row>
    <row r="420">
      <c r="A420" s="86"/>
      <c r="B420" s="23"/>
      <c r="C420" s="87"/>
      <c r="D420" s="23"/>
      <c r="E420" s="89"/>
      <c r="F420" s="89"/>
      <c r="G420" s="89"/>
      <c r="H420" s="89"/>
      <c r="I420" s="96"/>
      <c r="J420" s="92"/>
      <c r="K420" s="92"/>
    </row>
    <row r="421">
      <c r="A421" s="86"/>
      <c r="B421" s="23"/>
      <c r="C421" s="87"/>
      <c r="D421" s="23"/>
      <c r="E421" s="89"/>
      <c r="F421" s="89"/>
      <c r="G421" s="89"/>
      <c r="H421" s="89"/>
      <c r="I421" s="96"/>
      <c r="J421" s="92"/>
      <c r="K421" s="92"/>
    </row>
    <row r="422">
      <c r="A422" s="86"/>
      <c r="B422" s="23"/>
      <c r="C422" s="87"/>
      <c r="D422" s="23"/>
      <c r="E422" s="89"/>
      <c r="F422" s="89"/>
      <c r="G422" s="89"/>
      <c r="H422" s="89"/>
      <c r="I422" s="96"/>
      <c r="J422" s="92"/>
      <c r="K422" s="92"/>
    </row>
    <row r="423">
      <c r="A423" s="86"/>
      <c r="B423" s="23"/>
      <c r="C423" s="87"/>
      <c r="D423" s="23"/>
      <c r="E423" s="89"/>
      <c r="F423" s="89"/>
      <c r="G423" s="89"/>
      <c r="H423" s="89"/>
      <c r="I423" s="96"/>
      <c r="J423" s="92"/>
      <c r="K423" s="92"/>
    </row>
    <row r="424">
      <c r="A424" s="86"/>
      <c r="B424" s="23"/>
      <c r="C424" s="87"/>
      <c r="D424" s="23"/>
      <c r="E424" s="89"/>
      <c r="F424" s="89"/>
      <c r="G424" s="89"/>
      <c r="H424" s="89"/>
      <c r="I424" s="96"/>
      <c r="J424" s="92"/>
      <c r="K424" s="92"/>
    </row>
    <row r="425">
      <c r="A425" s="86"/>
      <c r="B425" s="23"/>
      <c r="C425" s="87"/>
      <c r="D425" s="23"/>
      <c r="E425" s="89"/>
      <c r="F425" s="89"/>
      <c r="G425" s="89"/>
      <c r="H425" s="89"/>
      <c r="I425" s="96"/>
      <c r="J425" s="92"/>
      <c r="K425" s="92"/>
    </row>
    <row r="426">
      <c r="A426" s="86"/>
      <c r="B426" s="23"/>
      <c r="C426" s="87"/>
      <c r="D426" s="23"/>
      <c r="E426" s="89"/>
      <c r="F426" s="89"/>
      <c r="G426" s="89"/>
      <c r="H426" s="89"/>
      <c r="I426" s="96"/>
      <c r="J426" s="92"/>
      <c r="K426" s="92"/>
    </row>
    <row r="427">
      <c r="A427" s="86"/>
      <c r="B427" s="23"/>
      <c r="C427" s="87"/>
      <c r="D427" s="23"/>
      <c r="E427" s="89"/>
      <c r="F427" s="89"/>
      <c r="G427" s="89"/>
      <c r="H427" s="89"/>
      <c r="I427" s="96"/>
      <c r="J427" s="92"/>
      <c r="K427" s="92"/>
    </row>
    <row r="428">
      <c r="A428" s="86"/>
      <c r="B428" s="23"/>
      <c r="C428" s="87"/>
      <c r="D428" s="23"/>
      <c r="E428" s="89"/>
      <c r="F428" s="89"/>
      <c r="G428" s="89"/>
      <c r="H428" s="89"/>
      <c r="I428" s="96"/>
      <c r="J428" s="92"/>
      <c r="K428" s="92"/>
    </row>
    <row r="429">
      <c r="A429" s="86"/>
      <c r="B429" s="23"/>
      <c r="C429" s="87"/>
      <c r="D429" s="23"/>
      <c r="E429" s="89"/>
      <c r="F429" s="89"/>
      <c r="G429" s="89"/>
      <c r="H429" s="89"/>
      <c r="I429" s="96"/>
      <c r="J429" s="92"/>
      <c r="K429" s="92"/>
    </row>
    <row r="430">
      <c r="A430" s="86"/>
      <c r="B430" s="23"/>
      <c r="C430" s="87"/>
      <c r="D430" s="23"/>
      <c r="E430" s="89"/>
      <c r="F430" s="89"/>
      <c r="G430" s="89"/>
      <c r="H430" s="89"/>
      <c r="I430" s="96"/>
      <c r="J430" s="92"/>
      <c r="K430" s="92"/>
    </row>
    <row r="431">
      <c r="A431" s="86"/>
      <c r="B431" s="23"/>
      <c r="C431" s="87"/>
      <c r="D431" s="23"/>
      <c r="E431" s="89"/>
      <c r="F431" s="89"/>
      <c r="G431" s="89"/>
      <c r="H431" s="89"/>
      <c r="I431" s="96"/>
      <c r="J431" s="92"/>
      <c r="K431" s="92"/>
    </row>
    <row r="432">
      <c r="A432" s="86"/>
      <c r="B432" s="23"/>
      <c r="C432" s="87"/>
      <c r="D432" s="23"/>
      <c r="E432" s="89"/>
      <c r="F432" s="89"/>
      <c r="G432" s="89"/>
      <c r="H432" s="89"/>
      <c r="I432" s="96"/>
      <c r="J432" s="92"/>
      <c r="K432" s="92"/>
    </row>
    <row r="433">
      <c r="A433" s="86"/>
      <c r="B433" s="23"/>
      <c r="C433" s="87"/>
      <c r="D433" s="23"/>
      <c r="E433" s="89"/>
      <c r="F433" s="89"/>
      <c r="G433" s="89"/>
      <c r="H433" s="89"/>
      <c r="I433" s="96"/>
      <c r="J433" s="92"/>
      <c r="K433" s="92"/>
    </row>
    <row r="434">
      <c r="A434" s="86"/>
      <c r="B434" s="23"/>
      <c r="C434" s="87"/>
      <c r="D434" s="23"/>
      <c r="E434" s="89"/>
      <c r="F434" s="89"/>
      <c r="G434" s="89"/>
      <c r="H434" s="89"/>
      <c r="I434" s="96"/>
      <c r="J434" s="92"/>
      <c r="K434" s="92"/>
    </row>
    <row r="435">
      <c r="A435" s="86"/>
      <c r="B435" s="23"/>
      <c r="C435" s="87"/>
      <c r="D435" s="23"/>
      <c r="E435" s="89"/>
      <c r="F435" s="89"/>
      <c r="G435" s="89"/>
      <c r="H435" s="89"/>
      <c r="I435" s="96"/>
      <c r="J435" s="92"/>
      <c r="K435" s="92"/>
    </row>
    <row r="436">
      <c r="A436" s="86"/>
      <c r="B436" s="23"/>
      <c r="C436" s="87"/>
      <c r="D436" s="23"/>
      <c r="E436" s="89"/>
      <c r="F436" s="89"/>
      <c r="G436" s="89"/>
      <c r="H436" s="89"/>
      <c r="I436" s="96"/>
      <c r="J436" s="92"/>
      <c r="K436" s="92"/>
    </row>
    <row r="437">
      <c r="A437" s="86"/>
      <c r="B437" s="23"/>
      <c r="C437" s="87"/>
      <c r="D437" s="23"/>
      <c r="E437" s="89"/>
      <c r="F437" s="89"/>
      <c r="G437" s="89"/>
      <c r="H437" s="89"/>
      <c r="I437" s="96"/>
      <c r="J437" s="92"/>
      <c r="K437" s="92"/>
    </row>
    <row r="438">
      <c r="A438" s="86"/>
      <c r="B438" s="23"/>
      <c r="C438" s="87"/>
      <c r="D438" s="23"/>
      <c r="E438" s="89"/>
      <c r="F438" s="89"/>
      <c r="G438" s="89"/>
      <c r="H438" s="89"/>
      <c r="I438" s="96"/>
      <c r="J438" s="92"/>
      <c r="K438" s="92"/>
    </row>
    <row r="439">
      <c r="A439" s="86"/>
      <c r="B439" s="23"/>
      <c r="C439" s="87"/>
      <c r="D439" s="23"/>
      <c r="E439" s="89"/>
      <c r="F439" s="89"/>
      <c r="G439" s="89"/>
      <c r="H439" s="89"/>
      <c r="I439" s="96"/>
      <c r="J439" s="92"/>
      <c r="K439" s="92"/>
    </row>
    <row r="440">
      <c r="A440" s="86"/>
      <c r="B440" s="23"/>
      <c r="C440" s="87"/>
      <c r="D440" s="23"/>
      <c r="E440" s="89"/>
      <c r="F440" s="89"/>
      <c r="G440" s="89"/>
      <c r="H440" s="89"/>
      <c r="I440" s="96"/>
      <c r="J440" s="92"/>
      <c r="K440" s="92"/>
    </row>
    <row r="441">
      <c r="A441" s="86"/>
      <c r="B441" s="23"/>
      <c r="C441" s="87"/>
      <c r="D441" s="23"/>
      <c r="E441" s="89"/>
      <c r="F441" s="89"/>
      <c r="G441" s="89"/>
      <c r="H441" s="89"/>
      <c r="I441" s="96"/>
      <c r="J441" s="92"/>
      <c r="K441" s="92"/>
    </row>
    <row r="442">
      <c r="A442" s="86"/>
      <c r="B442" s="23"/>
      <c r="C442" s="87"/>
      <c r="D442" s="23"/>
      <c r="E442" s="89"/>
      <c r="F442" s="89"/>
      <c r="G442" s="89"/>
      <c r="H442" s="89"/>
      <c r="I442" s="96"/>
      <c r="J442" s="92"/>
      <c r="K442" s="92"/>
    </row>
    <row r="443">
      <c r="A443" s="86"/>
      <c r="B443" s="23"/>
      <c r="C443" s="87"/>
      <c r="D443" s="23"/>
      <c r="E443" s="89"/>
      <c r="F443" s="89"/>
      <c r="G443" s="89"/>
      <c r="H443" s="89"/>
      <c r="I443" s="96"/>
      <c r="J443" s="92"/>
      <c r="K443" s="92"/>
    </row>
    <row r="444">
      <c r="A444" s="86"/>
      <c r="B444" s="23"/>
      <c r="C444" s="87"/>
      <c r="D444" s="23"/>
      <c r="E444" s="89"/>
      <c r="F444" s="89"/>
      <c r="G444" s="89"/>
      <c r="H444" s="89"/>
      <c r="I444" s="96"/>
      <c r="J444" s="92"/>
      <c r="K444" s="92"/>
    </row>
    <row r="445">
      <c r="A445" s="86"/>
      <c r="B445" s="23"/>
      <c r="C445" s="87"/>
      <c r="D445" s="23"/>
      <c r="E445" s="89"/>
      <c r="F445" s="89"/>
      <c r="G445" s="89"/>
      <c r="H445" s="89"/>
      <c r="I445" s="96"/>
      <c r="J445" s="92"/>
      <c r="K445" s="92"/>
    </row>
    <row r="446">
      <c r="A446" s="86"/>
      <c r="B446" s="23"/>
      <c r="C446" s="87"/>
      <c r="D446" s="23"/>
      <c r="E446" s="89"/>
      <c r="F446" s="89"/>
      <c r="G446" s="89"/>
      <c r="H446" s="89"/>
      <c r="I446" s="96"/>
      <c r="J446" s="92"/>
      <c r="K446" s="92"/>
    </row>
    <row r="447">
      <c r="A447" s="86"/>
      <c r="B447" s="23"/>
      <c r="C447" s="87"/>
      <c r="D447" s="23"/>
      <c r="E447" s="89"/>
      <c r="F447" s="89"/>
      <c r="G447" s="89"/>
      <c r="H447" s="89"/>
      <c r="I447" s="96"/>
      <c r="J447" s="92"/>
      <c r="K447" s="92"/>
    </row>
    <row r="448">
      <c r="A448" s="86"/>
      <c r="B448" s="23"/>
      <c r="C448" s="87"/>
      <c r="D448" s="23"/>
      <c r="E448" s="89"/>
      <c r="F448" s="89"/>
      <c r="G448" s="89"/>
      <c r="H448" s="89"/>
      <c r="I448" s="96"/>
      <c r="J448" s="92"/>
      <c r="K448" s="92"/>
    </row>
    <row r="449">
      <c r="A449" s="86"/>
      <c r="B449" s="23"/>
      <c r="C449" s="87"/>
      <c r="D449" s="23"/>
      <c r="E449" s="89"/>
      <c r="F449" s="89"/>
      <c r="G449" s="89"/>
      <c r="H449" s="89"/>
      <c r="I449" s="96"/>
      <c r="J449" s="92"/>
      <c r="K449" s="92"/>
    </row>
    <row r="450">
      <c r="A450" s="86"/>
      <c r="B450" s="23"/>
      <c r="C450" s="87"/>
      <c r="D450" s="23"/>
      <c r="E450" s="89"/>
      <c r="F450" s="89"/>
      <c r="G450" s="89"/>
      <c r="H450" s="89"/>
      <c r="I450" s="96"/>
      <c r="J450" s="92"/>
      <c r="K450" s="92"/>
    </row>
    <row r="451">
      <c r="A451" s="86"/>
      <c r="B451" s="23"/>
      <c r="C451" s="87"/>
      <c r="D451" s="23"/>
      <c r="E451" s="89"/>
      <c r="F451" s="89"/>
      <c r="G451" s="89"/>
      <c r="H451" s="89"/>
      <c r="I451" s="96"/>
      <c r="J451" s="92"/>
      <c r="K451" s="92"/>
    </row>
    <row r="452">
      <c r="A452" s="86"/>
      <c r="B452" s="23"/>
      <c r="C452" s="87"/>
      <c r="D452" s="23"/>
      <c r="E452" s="89"/>
      <c r="F452" s="89"/>
      <c r="G452" s="89"/>
      <c r="H452" s="89"/>
      <c r="I452" s="96"/>
      <c r="J452" s="92"/>
      <c r="K452" s="92"/>
    </row>
    <row r="453">
      <c r="A453" s="86"/>
      <c r="B453" s="23"/>
      <c r="C453" s="87"/>
      <c r="D453" s="23"/>
      <c r="E453" s="89"/>
      <c r="F453" s="89"/>
      <c r="G453" s="89"/>
      <c r="H453" s="89"/>
      <c r="I453" s="96"/>
      <c r="J453" s="92"/>
      <c r="K453" s="92"/>
    </row>
    <row r="454">
      <c r="A454" s="86"/>
      <c r="B454" s="23"/>
      <c r="C454" s="87"/>
      <c r="D454" s="23"/>
      <c r="E454" s="89"/>
      <c r="F454" s="89"/>
      <c r="G454" s="89"/>
      <c r="H454" s="89"/>
      <c r="I454" s="96"/>
      <c r="J454" s="92"/>
      <c r="K454" s="92"/>
    </row>
    <row r="455">
      <c r="A455" s="86"/>
      <c r="B455" s="23"/>
      <c r="C455" s="87"/>
      <c r="D455" s="23"/>
      <c r="E455" s="89"/>
      <c r="F455" s="89"/>
      <c r="G455" s="89"/>
      <c r="H455" s="89"/>
      <c r="I455" s="96"/>
      <c r="J455" s="92"/>
      <c r="K455" s="92"/>
    </row>
    <row r="456">
      <c r="A456" s="86"/>
      <c r="B456" s="23"/>
      <c r="C456" s="87"/>
      <c r="D456" s="23"/>
      <c r="E456" s="89"/>
      <c r="F456" s="89"/>
      <c r="G456" s="89"/>
      <c r="H456" s="89"/>
      <c r="I456" s="96"/>
      <c r="J456" s="92"/>
      <c r="K456" s="92"/>
    </row>
    <row r="457">
      <c r="A457" s="86"/>
      <c r="B457" s="23"/>
      <c r="C457" s="87"/>
      <c r="D457" s="23"/>
      <c r="E457" s="89"/>
      <c r="F457" s="89"/>
      <c r="G457" s="89"/>
      <c r="H457" s="89"/>
      <c r="I457" s="96"/>
      <c r="J457" s="92"/>
      <c r="K457" s="92"/>
    </row>
    <row r="458">
      <c r="A458" s="86"/>
      <c r="B458" s="23"/>
      <c r="C458" s="87"/>
      <c r="D458" s="23"/>
      <c r="E458" s="89"/>
      <c r="F458" s="89"/>
      <c r="G458" s="89"/>
      <c r="H458" s="89"/>
      <c r="I458" s="96"/>
      <c r="J458" s="92"/>
      <c r="K458" s="92"/>
    </row>
    <row r="459">
      <c r="A459" s="86"/>
      <c r="B459" s="23"/>
      <c r="C459" s="87"/>
      <c r="D459" s="23"/>
      <c r="E459" s="89"/>
      <c r="F459" s="89"/>
      <c r="G459" s="89"/>
      <c r="H459" s="89"/>
      <c r="I459" s="96"/>
      <c r="J459" s="92"/>
      <c r="K459" s="92"/>
    </row>
    <row r="460">
      <c r="A460" s="86"/>
      <c r="B460" s="23"/>
      <c r="C460" s="87"/>
      <c r="D460" s="23"/>
      <c r="E460" s="89"/>
      <c r="F460" s="89"/>
      <c r="G460" s="89"/>
      <c r="H460" s="89"/>
      <c r="I460" s="96"/>
      <c r="J460" s="92"/>
      <c r="K460" s="92"/>
    </row>
    <row r="461">
      <c r="A461" s="86"/>
      <c r="B461" s="23"/>
      <c r="C461" s="87"/>
      <c r="D461" s="23"/>
      <c r="E461" s="89"/>
      <c r="F461" s="89"/>
      <c r="G461" s="89"/>
      <c r="H461" s="89"/>
      <c r="I461" s="96"/>
      <c r="J461" s="92"/>
      <c r="K461" s="92"/>
    </row>
    <row r="462">
      <c r="A462" s="86"/>
      <c r="B462" s="23"/>
      <c r="C462" s="87"/>
      <c r="D462" s="23"/>
      <c r="E462" s="89"/>
      <c r="F462" s="89"/>
      <c r="G462" s="89"/>
      <c r="H462" s="89"/>
      <c r="I462" s="96"/>
      <c r="J462" s="92"/>
      <c r="K462" s="92"/>
    </row>
    <row r="463">
      <c r="A463" s="86"/>
      <c r="B463" s="23"/>
      <c r="C463" s="87"/>
      <c r="D463" s="23"/>
      <c r="E463" s="89"/>
      <c r="F463" s="89"/>
      <c r="G463" s="89"/>
      <c r="H463" s="89"/>
      <c r="I463" s="96"/>
      <c r="J463" s="92"/>
      <c r="K463" s="92"/>
    </row>
    <row r="464">
      <c r="A464" s="86"/>
      <c r="B464" s="23"/>
      <c r="C464" s="87"/>
      <c r="D464" s="23"/>
      <c r="E464" s="89"/>
      <c r="F464" s="89"/>
      <c r="G464" s="89"/>
      <c r="H464" s="89"/>
      <c r="I464" s="96"/>
      <c r="J464" s="92"/>
      <c r="K464" s="92"/>
    </row>
    <row r="465">
      <c r="A465" s="86"/>
      <c r="B465" s="23"/>
      <c r="C465" s="87"/>
      <c r="D465" s="23"/>
      <c r="E465" s="89"/>
      <c r="F465" s="89"/>
      <c r="G465" s="89"/>
      <c r="H465" s="89"/>
      <c r="I465" s="96"/>
      <c r="J465" s="92"/>
      <c r="K465" s="92"/>
    </row>
    <row r="466">
      <c r="A466" s="86"/>
      <c r="B466" s="23"/>
      <c r="C466" s="87"/>
      <c r="D466" s="23"/>
      <c r="E466" s="89"/>
      <c r="F466" s="89"/>
      <c r="G466" s="89"/>
      <c r="H466" s="89"/>
      <c r="I466" s="96"/>
      <c r="J466" s="92"/>
      <c r="K466" s="92"/>
    </row>
    <row r="467">
      <c r="A467" s="86"/>
      <c r="B467" s="23"/>
      <c r="C467" s="87"/>
      <c r="D467" s="23"/>
      <c r="E467" s="89"/>
      <c r="F467" s="89"/>
      <c r="G467" s="89"/>
      <c r="H467" s="89"/>
      <c r="I467" s="96"/>
      <c r="J467" s="92"/>
      <c r="K467" s="92"/>
    </row>
    <row r="468">
      <c r="A468" s="86"/>
      <c r="B468" s="23"/>
      <c r="C468" s="87"/>
      <c r="D468" s="23"/>
      <c r="E468" s="89"/>
      <c r="F468" s="89"/>
      <c r="G468" s="89"/>
      <c r="H468" s="89"/>
      <c r="I468" s="96"/>
      <c r="J468" s="92"/>
      <c r="K468" s="92"/>
    </row>
    <row r="469">
      <c r="A469" s="86"/>
      <c r="B469" s="23"/>
      <c r="C469" s="87"/>
      <c r="D469" s="23"/>
      <c r="E469" s="89"/>
      <c r="F469" s="89"/>
      <c r="G469" s="89"/>
      <c r="H469" s="89"/>
      <c r="I469" s="96"/>
      <c r="J469" s="92"/>
      <c r="K469" s="92"/>
    </row>
    <row r="470">
      <c r="A470" s="86"/>
      <c r="B470" s="23"/>
      <c r="C470" s="87"/>
      <c r="D470" s="23"/>
      <c r="E470" s="89"/>
      <c r="F470" s="89"/>
      <c r="G470" s="89"/>
      <c r="H470" s="89"/>
      <c r="I470" s="96"/>
      <c r="J470" s="92"/>
      <c r="K470" s="92"/>
    </row>
    <row r="471">
      <c r="A471" s="86"/>
      <c r="B471" s="23"/>
      <c r="C471" s="87"/>
      <c r="D471" s="23"/>
      <c r="E471" s="89"/>
      <c r="F471" s="89"/>
      <c r="G471" s="89"/>
      <c r="H471" s="89"/>
      <c r="I471" s="96"/>
      <c r="J471" s="92"/>
      <c r="K471" s="92"/>
    </row>
    <row r="472">
      <c r="A472" s="86"/>
      <c r="B472" s="23"/>
      <c r="C472" s="87"/>
      <c r="D472" s="23"/>
      <c r="E472" s="89"/>
      <c r="F472" s="89"/>
      <c r="G472" s="89"/>
      <c r="H472" s="89"/>
      <c r="I472" s="96"/>
      <c r="J472" s="92"/>
      <c r="K472" s="92"/>
    </row>
    <row r="473">
      <c r="A473" s="86"/>
      <c r="B473" s="23"/>
      <c r="C473" s="87"/>
      <c r="D473" s="23"/>
      <c r="E473" s="89"/>
      <c r="F473" s="89"/>
      <c r="G473" s="89"/>
      <c r="H473" s="89"/>
      <c r="I473" s="96"/>
      <c r="J473" s="92"/>
      <c r="K473" s="92"/>
    </row>
    <row r="474">
      <c r="A474" s="86"/>
      <c r="B474" s="23"/>
      <c r="C474" s="87"/>
      <c r="D474" s="23"/>
      <c r="E474" s="89"/>
      <c r="F474" s="89"/>
      <c r="G474" s="89"/>
      <c r="H474" s="89"/>
      <c r="I474" s="96"/>
      <c r="J474" s="92"/>
      <c r="K474" s="92"/>
    </row>
    <row r="475">
      <c r="A475" s="86"/>
      <c r="B475" s="23"/>
      <c r="C475" s="87"/>
      <c r="D475" s="23"/>
      <c r="E475" s="89"/>
      <c r="F475" s="89"/>
      <c r="G475" s="89"/>
      <c r="H475" s="89"/>
      <c r="I475" s="96"/>
      <c r="J475" s="92"/>
      <c r="K475" s="92"/>
    </row>
    <row r="476">
      <c r="A476" s="86"/>
      <c r="B476" s="23"/>
      <c r="C476" s="87"/>
      <c r="D476" s="23"/>
      <c r="E476" s="89"/>
      <c r="F476" s="89"/>
      <c r="G476" s="89"/>
      <c r="H476" s="89"/>
      <c r="I476" s="96"/>
      <c r="J476" s="92"/>
      <c r="K476" s="92"/>
    </row>
    <row r="477">
      <c r="A477" s="86"/>
      <c r="B477" s="23"/>
      <c r="C477" s="87"/>
      <c r="D477" s="23"/>
      <c r="E477" s="89"/>
      <c r="F477" s="89"/>
      <c r="G477" s="89"/>
      <c r="H477" s="89"/>
      <c r="I477" s="96"/>
      <c r="J477" s="92"/>
      <c r="K477" s="92"/>
    </row>
    <row r="478">
      <c r="A478" s="86"/>
      <c r="B478" s="23"/>
      <c r="C478" s="87"/>
      <c r="D478" s="23"/>
      <c r="E478" s="89"/>
      <c r="F478" s="89"/>
      <c r="G478" s="89"/>
      <c r="H478" s="89"/>
      <c r="I478" s="96"/>
      <c r="J478" s="92"/>
      <c r="K478" s="92"/>
    </row>
    <row r="479">
      <c r="A479" s="86"/>
      <c r="B479" s="23"/>
      <c r="C479" s="87"/>
      <c r="D479" s="23"/>
      <c r="E479" s="89"/>
      <c r="F479" s="89"/>
      <c r="G479" s="89"/>
      <c r="H479" s="89"/>
      <c r="I479" s="96"/>
      <c r="J479" s="92"/>
      <c r="K479" s="92"/>
    </row>
    <row r="480">
      <c r="A480" s="86"/>
      <c r="B480" s="23"/>
      <c r="C480" s="87"/>
      <c r="D480" s="23"/>
      <c r="E480" s="89"/>
      <c r="F480" s="89"/>
      <c r="G480" s="89"/>
      <c r="H480" s="89"/>
      <c r="I480" s="96"/>
      <c r="J480" s="92"/>
      <c r="K480" s="92"/>
    </row>
    <row r="481">
      <c r="A481" s="86"/>
      <c r="B481" s="23"/>
      <c r="C481" s="87"/>
      <c r="D481" s="23"/>
      <c r="E481" s="89"/>
      <c r="F481" s="89"/>
      <c r="G481" s="89"/>
      <c r="H481" s="89"/>
      <c r="I481" s="96"/>
      <c r="J481" s="92"/>
      <c r="K481" s="92"/>
    </row>
    <row r="482">
      <c r="A482" s="86"/>
      <c r="B482" s="23"/>
      <c r="C482" s="87"/>
      <c r="D482" s="23"/>
      <c r="E482" s="89"/>
      <c r="F482" s="89"/>
      <c r="G482" s="89"/>
      <c r="H482" s="89"/>
      <c r="I482" s="96"/>
      <c r="J482" s="92"/>
      <c r="K482" s="92"/>
    </row>
    <row r="483">
      <c r="A483" s="86"/>
      <c r="B483" s="23"/>
      <c r="C483" s="87"/>
      <c r="D483" s="23"/>
      <c r="E483" s="89"/>
      <c r="F483" s="89"/>
      <c r="G483" s="89"/>
      <c r="H483" s="89"/>
      <c r="I483" s="96"/>
      <c r="J483" s="92"/>
      <c r="K483" s="92"/>
    </row>
    <row r="484">
      <c r="A484" s="86"/>
      <c r="B484" s="23"/>
      <c r="C484" s="87"/>
      <c r="D484" s="23"/>
      <c r="E484" s="89"/>
      <c r="F484" s="89"/>
      <c r="G484" s="89"/>
      <c r="H484" s="89"/>
      <c r="I484" s="96"/>
      <c r="J484" s="92"/>
      <c r="K484" s="92"/>
    </row>
    <row r="485">
      <c r="A485" s="86"/>
      <c r="B485" s="23"/>
      <c r="C485" s="87"/>
      <c r="D485" s="23"/>
      <c r="E485" s="89"/>
      <c r="F485" s="89"/>
      <c r="G485" s="89"/>
      <c r="H485" s="89"/>
      <c r="I485" s="96"/>
      <c r="J485" s="92"/>
      <c r="K485" s="92"/>
    </row>
    <row r="486">
      <c r="A486" s="86"/>
      <c r="B486" s="23"/>
      <c r="C486" s="87"/>
      <c r="D486" s="23"/>
      <c r="E486" s="89"/>
      <c r="F486" s="89"/>
      <c r="G486" s="89"/>
      <c r="H486" s="89"/>
      <c r="I486" s="96"/>
      <c r="J486" s="92"/>
      <c r="K486" s="92"/>
    </row>
    <row r="487">
      <c r="A487" s="86"/>
      <c r="B487" s="23"/>
      <c r="C487" s="87"/>
      <c r="D487" s="23"/>
      <c r="E487" s="89"/>
      <c r="F487" s="89"/>
      <c r="G487" s="89"/>
      <c r="H487" s="89"/>
      <c r="I487" s="96"/>
      <c r="J487" s="92"/>
      <c r="K487" s="92"/>
    </row>
    <row r="488">
      <c r="A488" s="86"/>
      <c r="B488" s="23"/>
      <c r="C488" s="87"/>
      <c r="D488" s="23"/>
      <c r="E488" s="89"/>
      <c r="F488" s="89"/>
      <c r="G488" s="89"/>
      <c r="H488" s="89"/>
      <c r="I488" s="96"/>
      <c r="J488" s="92"/>
      <c r="K488" s="92"/>
    </row>
    <row r="489">
      <c r="A489" s="86"/>
      <c r="B489" s="23"/>
      <c r="C489" s="87"/>
      <c r="D489" s="23"/>
      <c r="E489" s="89"/>
      <c r="F489" s="89"/>
      <c r="G489" s="89"/>
      <c r="H489" s="89"/>
      <c r="I489" s="96"/>
      <c r="J489" s="92"/>
      <c r="K489" s="92"/>
    </row>
    <row r="490">
      <c r="A490" s="86"/>
      <c r="B490" s="23"/>
      <c r="C490" s="87"/>
      <c r="D490" s="23"/>
      <c r="E490" s="89"/>
      <c r="F490" s="89"/>
      <c r="G490" s="89"/>
      <c r="H490" s="89"/>
      <c r="I490" s="96"/>
      <c r="J490" s="92"/>
      <c r="K490" s="92"/>
    </row>
    <row r="491">
      <c r="A491" s="86"/>
      <c r="B491" s="23"/>
      <c r="C491" s="87"/>
      <c r="D491" s="23"/>
      <c r="E491" s="89"/>
      <c r="F491" s="89"/>
      <c r="G491" s="89"/>
      <c r="H491" s="89"/>
      <c r="I491" s="96"/>
      <c r="J491" s="92"/>
      <c r="K491" s="92"/>
    </row>
    <row r="492">
      <c r="A492" s="86"/>
      <c r="B492" s="23"/>
      <c r="C492" s="87"/>
      <c r="D492" s="23"/>
      <c r="E492" s="89"/>
      <c r="F492" s="89"/>
      <c r="G492" s="89"/>
      <c r="H492" s="89"/>
      <c r="I492" s="96"/>
      <c r="J492" s="92"/>
      <c r="K492" s="92"/>
    </row>
    <row r="493">
      <c r="A493" s="86"/>
      <c r="B493" s="23"/>
      <c r="C493" s="87"/>
      <c r="D493" s="23"/>
      <c r="E493" s="89"/>
      <c r="F493" s="89"/>
      <c r="G493" s="89"/>
      <c r="H493" s="89"/>
      <c r="I493" s="96"/>
      <c r="J493" s="92"/>
      <c r="K493" s="92"/>
    </row>
    <row r="494">
      <c r="A494" s="86"/>
      <c r="B494" s="23"/>
      <c r="C494" s="87"/>
      <c r="D494" s="23"/>
      <c r="E494" s="89"/>
      <c r="F494" s="89"/>
      <c r="G494" s="89"/>
      <c r="H494" s="89"/>
      <c r="I494" s="96"/>
      <c r="J494" s="92"/>
      <c r="K494" s="92"/>
    </row>
    <row r="495">
      <c r="A495" s="86"/>
      <c r="B495" s="23"/>
      <c r="C495" s="87"/>
      <c r="D495" s="23"/>
      <c r="E495" s="89"/>
      <c r="F495" s="89"/>
      <c r="G495" s="89"/>
      <c r="H495" s="89"/>
      <c r="I495" s="96"/>
      <c r="J495" s="92"/>
      <c r="K495" s="92"/>
    </row>
    <row r="496">
      <c r="A496" s="86"/>
      <c r="B496" s="23"/>
      <c r="C496" s="87"/>
      <c r="D496" s="23"/>
      <c r="E496" s="89"/>
      <c r="F496" s="89"/>
      <c r="G496" s="89"/>
      <c r="H496" s="89"/>
      <c r="I496" s="96"/>
      <c r="J496" s="92"/>
      <c r="K496" s="92"/>
    </row>
    <row r="497">
      <c r="A497" s="86"/>
      <c r="B497" s="23"/>
      <c r="C497" s="87"/>
      <c r="D497" s="23"/>
      <c r="E497" s="89"/>
      <c r="F497" s="89"/>
      <c r="G497" s="89"/>
      <c r="H497" s="89"/>
      <c r="I497" s="96"/>
      <c r="J497" s="92"/>
      <c r="K497" s="92"/>
    </row>
    <row r="498">
      <c r="A498" s="86"/>
      <c r="B498" s="23"/>
      <c r="C498" s="87"/>
      <c r="D498" s="23"/>
      <c r="E498" s="89"/>
      <c r="F498" s="89"/>
      <c r="G498" s="89"/>
      <c r="H498" s="89"/>
      <c r="I498" s="96"/>
      <c r="J498" s="92"/>
      <c r="K498" s="92"/>
    </row>
    <row r="499">
      <c r="A499" s="86"/>
      <c r="B499" s="23"/>
      <c r="C499" s="87"/>
      <c r="D499" s="23"/>
      <c r="E499" s="89"/>
      <c r="F499" s="89"/>
      <c r="G499" s="89"/>
      <c r="H499" s="89"/>
      <c r="I499" s="96"/>
      <c r="J499" s="92"/>
      <c r="K499" s="92"/>
    </row>
    <row r="500">
      <c r="A500" s="86"/>
      <c r="B500" s="23"/>
      <c r="C500" s="87"/>
      <c r="D500" s="23"/>
      <c r="E500" s="89"/>
      <c r="F500" s="89"/>
      <c r="G500" s="89"/>
      <c r="H500" s="89"/>
      <c r="I500" s="96"/>
      <c r="J500" s="92"/>
      <c r="K500" s="92"/>
    </row>
    <row r="501">
      <c r="A501" s="86"/>
      <c r="B501" s="23"/>
      <c r="C501" s="87"/>
      <c r="D501" s="23"/>
      <c r="E501" s="89"/>
      <c r="F501" s="89"/>
      <c r="G501" s="89"/>
      <c r="H501" s="89"/>
      <c r="I501" s="96"/>
      <c r="J501" s="92"/>
      <c r="K501" s="92"/>
    </row>
    <row r="502">
      <c r="A502" s="86"/>
      <c r="B502" s="23"/>
      <c r="C502" s="87"/>
      <c r="D502" s="23"/>
      <c r="E502" s="89"/>
      <c r="F502" s="89"/>
      <c r="G502" s="89"/>
      <c r="H502" s="89"/>
      <c r="I502" s="96"/>
      <c r="J502" s="92"/>
      <c r="K502" s="92"/>
    </row>
    <row r="503">
      <c r="A503" s="86"/>
      <c r="B503" s="23"/>
      <c r="C503" s="87"/>
      <c r="D503" s="23"/>
      <c r="E503" s="89"/>
      <c r="F503" s="89"/>
      <c r="G503" s="89"/>
      <c r="H503" s="89"/>
      <c r="I503" s="96"/>
      <c r="J503" s="92"/>
      <c r="K503" s="92"/>
    </row>
    <row r="504">
      <c r="A504" s="86"/>
      <c r="B504" s="23"/>
      <c r="C504" s="87"/>
      <c r="D504" s="23"/>
      <c r="E504" s="89"/>
      <c r="F504" s="89"/>
      <c r="G504" s="89"/>
      <c r="H504" s="89"/>
      <c r="I504" s="96"/>
      <c r="J504" s="92"/>
      <c r="K504" s="92"/>
    </row>
    <row r="505">
      <c r="A505" s="86"/>
      <c r="B505" s="23"/>
      <c r="C505" s="87"/>
      <c r="D505" s="23"/>
      <c r="E505" s="89"/>
      <c r="F505" s="89"/>
      <c r="G505" s="89"/>
      <c r="H505" s="89"/>
      <c r="I505" s="96"/>
      <c r="J505" s="92"/>
      <c r="K505" s="92"/>
    </row>
    <row r="506">
      <c r="A506" s="86"/>
      <c r="B506" s="23"/>
      <c r="C506" s="87"/>
      <c r="D506" s="23"/>
      <c r="E506" s="89"/>
      <c r="F506" s="89"/>
      <c r="G506" s="89"/>
      <c r="H506" s="89"/>
      <c r="I506" s="96"/>
      <c r="J506" s="92"/>
      <c r="K506" s="92"/>
    </row>
    <row r="507">
      <c r="A507" s="86"/>
      <c r="B507" s="23"/>
      <c r="C507" s="87"/>
      <c r="D507" s="23"/>
      <c r="E507" s="89"/>
      <c r="F507" s="89"/>
      <c r="G507" s="89"/>
      <c r="H507" s="89"/>
      <c r="I507" s="96"/>
      <c r="J507" s="92"/>
      <c r="K507" s="92"/>
    </row>
    <row r="508">
      <c r="A508" s="86"/>
      <c r="B508" s="23"/>
      <c r="C508" s="87"/>
      <c r="D508" s="23"/>
      <c r="E508" s="89"/>
      <c r="F508" s="89"/>
      <c r="G508" s="89"/>
      <c r="H508" s="89"/>
      <c r="I508" s="96"/>
      <c r="J508" s="92"/>
      <c r="K508" s="92"/>
    </row>
    <row r="509">
      <c r="A509" s="86"/>
      <c r="B509" s="23"/>
      <c r="C509" s="87"/>
      <c r="D509" s="23"/>
      <c r="E509" s="89"/>
      <c r="F509" s="89"/>
      <c r="G509" s="89"/>
      <c r="H509" s="89"/>
      <c r="I509" s="96"/>
      <c r="J509" s="92"/>
      <c r="K509" s="92"/>
    </row>
    <row r="510">
      <c r="A510" s="86"/>
      <c r="B510" s="23"/>
      <c r="C510" s="87"/>
      <c r="D510" s="23"/>
      <c r="E510" s="89"/>
      <c r="F510" s="89"/>
      <c r="G510" s="89"/>
      <c r="H510" s="89"/>
      <c r="I510" s="96"/>
      <c r="J510" s="92"/>
      <c r="K510" s="92"/>
    </row>
    <row r="511">
      <c r="A511" s="86"/>
      <c r="B511" s="23"/>
      <c r="C511" s="87"/>
      <c r="D511" s="23"/>
      <c r="E511" s="89"/>
      <c r="F511" s="89"/>
      <c r="G511" s="89"/>
      <c r="H511" s="89"/>
      <c r="I511" s="96"/>
      <c r="J511" s="92"/>
      <c r="K511" s="92"/>
    </row>
    <row r="512">
      <c r="A512" s="86"/>
      <c r="B512" s="23"/>
      <c r="C512" s="87"/>
      <c r="D512" s="23"/>
      <c r="E512" s="89"/>
      <c r="F512" s="89"/>
      <c r="G512" s="89"/>
      <c r="H512" s="89"/>
      <c r="I512" s="96"/>
      <c r="J512" s="92"/>
      <c r="K512" s="92"/>
    </row>
    <row r="513">
      <c r="A513" s="86"/>
      <c r="B513" s="23"/>
      <c r="C513" s="87"/>
      <c r="D513" s="23"/>
      <c r="E513" s="89"/>
      <c r="F513" s="89"/>
      <c r="G513" s="89"/>
      <c r="H513" s="89"/>
      <c r="I513" s="96"/>
      <c r="J513" s="92"/>
      <c r="K513" s="92"/>
    </row>
    <row r="514">
      <c r="A514" s="86"/>
      <c r="B514" s="23"/>
      <c r="C514" s="87"/>
      <c r="D514" s="23"/>
      <c r="E514" s="89"/>
      <c r="F514" s="89"/>
      <c r="G514" s="89"/>
      <c r="H514" s="89"/>
      <c r="I514" s="96"/>
      <c r="J514" s="92"/>
      <c r="K514" s="92"/>
    </row>
    <row r="515">
      <c r="A515" s="86"/>
      <c r="B515" s="23"/>
      <c r="C515" s="87"/>
      <c r="D515" s="23"/>
      <c r="E515" s="89"/>
      <c r="F515" s="89"/>
      <c r="G515" s="89"/>
      <c r="H515" s="89"/>
      <c r="I515" s="96"/>
      <c r="J515" s="92"/>
      <c r="K515" s="92"/>
    </row>
    <row r="516">
      <c r="A516" s="86"/>
      <c r="B516" s="23"/>
      <c r="C516" s="87"/>
      <c r="D516" s="23"/>
      <c r="E516" s="89"/>
      <c r="F516" s="89"/>
      <c r="G516" s="89"/>
      <c r="H516" s="89"/>
      <c r="I516" s="96"/>
      <c r="J516" s="92"/>
      <c r="K516" s="92"/>
    </row>
    <row r="517">
      <c r="A517" s="86"/>
      <c r="B517" s="23"/>
      <c r="C517" s="87"/>
      <c r="D517" s="23"/>
      <c r="E517" s="89"/>
      <c r="F517" s="89"/>
      <c r="G517" s="89"/>
      <c r="H517" s="89"/>
      <c r="I517" s="96"/>
      <c r="J517" s="92"/>
      <c r="K517" s="92"/>
    </row>
    <row r="518">
      <c r="A518" s="86"/>
      <c r="B518" s="23"/>
      <c r="C518" s="87"/>
      <c r="D518" s="23"/>
      <c r="E518" s="89"/>
      <c r="F518" s="89"/>
      <c r="G518" s="89"/>
      <c r="H518" s="89"/>
      <c r="I518" s="96"/>
      <c r="J518" s="92"/>
      <c r="K518" s="92"/>
    </row>
    <row r="519">
      <c r="A519" s="86"/>
      <c r="B519" s="23"/>
      <c r="C519" s="87"/>
      <c r="D519" s="23"/>
      <c r="E519" s="89"/>
      <c r="F519" s="89"/>
      <c r="G519" s="89"/>
      <c r="H519" s="89"/>
      <c r="I519" s="96"/>
      <c r="J519" s="92"/>
      <c r="K519" s="92"/>
    </row>
    <row r="520">
      <c r="A520" s="86"/>
      <c r="B520" s="23"/>
      <c r="C520" s="87"/>
      <c r="D520" s="23"/>
      <c r="E520" s="89"/>
      <c r="F520" s="89"/>
      <c r="G520" s="89"/>
      <c r="H520" s="89"/>
      <c r="I520" s="96"/>
      <c r="J520" s="92"/>
      <c r="K520" s="92"/>
    </row>
    <row r="521">
      <c r="A521" s="86"/>
      <c r="B521" s="23"/>
      <c r="C521" s="87"/>
      <c r="D521" s="23"/>
      <c r="E521" s="89"/>
      <c r="F521" s="89"/>
      <c r="G521" s="89"/>
      <c r="H521" s="89"/>
      <c r="I521" s="96"/>
      <c r="J521" s="92"/>
      <c r="K521" s="92"/>
    </row>
    <row r="522">
      <c r="A522" s="86"/>
      <c r="B522" s="23"/>
      <c r="C522" s="87"/>
      <c r="D522" s="23"/>
      <c r="E522" s="89"/>
      <c r="F522" s="89"/>
      <c r="G522" s="89"/>
      <c r="H522" s="89"/>
      <c r="I522" s="96"/>
      <c r="J522" s="92"/>
      <c r="K522" s="92"/>
    </row>
    <row r="523">
      <c r="A523" s="86"/>
      <c r="B523" s="23"/>
      <c r="C523" s="87"/>
      <c r="D523" s="23"/>
      <c r="E523" s="89"/>
      <c r="F523" s="89"/>
      <c r="G523" s="89"/>
      <c r="H523" s="89"/>
      <c r="I523" s="96"/>
      <c r="J523" s="92"/>
      <c r="K523" s="92"/>
    </row>
    <row r="524">
      <c r="A524" s="86"/>
      <c r="B524" s="23"/>
      <c r="C524" s="87"/>
      <c r="D524" s="23"/>
      <c r="E524" s="89"/>
      <c r="F524" s="89"/>
      <c r="G524" s="89"/>
      <c r="H524" s="89"/>
      <c r="I524" s="96"/>
      <c r="J524" s="92"/>
      <c r="K524" s="92"/>
    </row>
    <row r="525">
      <c r="A525" s="86"/>
      <c r="B525" s="23"/>
      <c r="C525" s="87"/>
      <c r="D525" s="23"/>
      <c r="E525" s="89"/>
      <c r="F525" s="89"/>
      <c r="G525" s="89"/>
      <c r="H525" s="89"/>
      <c r="I525" s="96"/>
      <c r="J525" s="92"/>
      <c r="K525" s="92"/>
    </row>
    <row r="526">
      <c r="A526" s="86"/>
      <c r="B526" s="23"/>
      <c r="C526" s="87"/>
      <c r="D526" s="23"/>
      <c r="E526" s="89"/>
      <c r="F526" s="89"/>
      <c r="G526" s="89"/>
      <c r="H526" s="89"/>
      <c r="I526" s="96"/>
      <c r="J526" s="92"/>
      <c r="K526" s="92"/>
    </row>
    <row r="527">
      <c r="A527" s="86"/>
      <c r="B527" s="23"/>
      <c r="C527" s="87"/>
      <c r="D527" s="23"/>
      <c r="E527" s="89"/>
      <c r="F527" s="89"/>
      <c r="G527" s="89"/>
      <c r="H527" s="89"/>
      <c r="I527" s="96"/>
      <c r="J527" s="92"/>
      <c r="K527" s="92"/>
    </row>
    <row r="528">
      <c r="A528" s="86"/>
      <c r="B528" s="23"/>
      <c r="C528" s="87"/>
      <c r="D528" s="23"/>
      <c r="E528" s="89"/>
      <c r="F528" s="89"/>
      <c r="G528" s="89"/>
      <c r="H528" s="89"/>
      <c r="I528" s="96"/>
      <c r="J528" s="92"/>
      <c r="K528" s="92"/>
    </row>
    <row r="529">
      <c r="A529" s="86"/>
      <c r="B529" s="23"/>
      <c r="C529" s="87"/>
      <c r="D529" s="23"/>
      <c r="E529" s="89"/>
      <c r="F529" s="89"/>
      <c r="G529" s="89"/>
      <c r="H529" s="89"/>
      <c r="I529" s="96"/>
      <c r="J529" s="92"/>
      <c r="K529" s="92"/>
    </row>
    <row r="530">
      <c r="A530" s="86"/>
      <c r="B530" s="23"/>
      <c r="C530" s="87"/>
      <c r="D530" s="23"/>
      <c r="E530" s="89"/>
      <c r="F530" s="89"/>
      <c r="G530" s="89"/>
      <c r="H530" s="89"/>
      <c r="I530" s="96"/>
      <c r="J530" s="92"/>
      <c r="K530" s="92"/>
    </row>
    <row r="531">
      <c r="A531" s="86"/>
      <c r="B531" s="23"/>
      <c r="C531" s="87"/>
      <c r="D531" s="23"/>
      <c r="E531" s="89"/>
      <c r="F531" s="89"/>
      <c r="G531" s="89"/>
      <c r="H531" s="89"/>
      <c r="I531" s="96"/>
      <c r="J531" s="92"/>
      <c r="K531" s="92"/>
    </row>
    <row r="532">
      <c r="A532" s="86"/>
      <c r="B532" s="23"/>
      <c r="C532" s="87"/>
      <c r="D532" s="23"/>
      <c r="E532" s="89"/>
      <c r="F532" s="89"/>
      <c r="G532" s="89"/>
      <c r="H532" s="89"/>
      <c r="I532" s="96"/>
      <c r="J532" s="92"/>
      <c r="K532" s="92"/>
    </row>
    <row r="533">
      <c r="A533" s="86"/>
      <c r="B533" s="23"/>
      <c r="C533" s="87"/>
      <c r="D533" s="23"/>
      <c r="E533" s="89"/>
      <c r="F533" s="89"/>
      <c r="G533" s="89"/>
      <c r="H533" s="89"/>
      <c r="I533" s="96"/>
      <c r="J533" s="92"/>
      <c r="K533" s="92"/>
    </row>
    <row r="534">
      <c r="A534" s="86"/>
      <c r="B534" s="23"/>
      <c r="C534" s="87"/>
      <c r="D534" s="23"/>
      <c r="E534" s="89"/>
      <c r="F534" s="89"/>
      <c r="G534" s="89"/>
      <c r="H534" s="89"/>
      <c r="I534" s="96"/>
      <c r="J534" s="92"/>
      <c r="K534" s="92"/>
    </row>
    <row r="535">
      <c r="A535" s="86"/>
      <c r="B535" s="23"/>
      <c r="C535" s="87"/>
      <c r="D535" s="23"/>
      <c r="E535" s="89"/>
      <c r="F535" s="89"/>
      <c r="G535" s="89"/>
      <c r="H535" s="89"/>
      <c r="I535" s="96"/>
      <c r="J535" s="92"/>
      <c r="K535" s="92"/>
    </row>
    <row r="536">
      <c r="A536" s="86"/>
      <c r="B536" s="23"/>
      <c r="C536" s="87"/>
      <c r="D536" s="23"/>
      <c r="E536" s="89"/>
      <c r="F536" s="89"/>
      <c r="G536" s="89"/>
      <c r="H536" s="89"/>
      <c r="I536" s="96"/>
      <c r="J536" s="92"/>
      <c r="K536" s="92"/>
    </row>
    <row r="537">
      <c r="A537" s="86"/>
      <c r="B537" s="23"/>
      <c r="C537" s="87"/>
      <c r="D537" s="23"/>
      <c r="E537" s="89"/>
      <c r="F537" s="89"/>
      <c r="G537" s="89"/>
      <c r="H537" s="89"/>
      <c r="I537" s="96"/>
      <c r="J537" s="92"/>
      <c r="K537" s="92"/>
    </row>
    <row r="538">
      <c r="A538" s="86"/>
      <c r="B538" s="23"/>
      <c r="C538" s="87"/>
      <c r="D538" s="23"/>
      <c r="E538" s="89"/>
      <c r="F538" s="89"/>
      <c r="G538" s="89"/>
      <c r="H538" s="89"/>
      <c r="I538" s="96"/>
      <c r="J538" s="92"/>
      <c r="K538" s="92"/>
    </row>
    <row r="539">
      <c r="A539" s="86"/>
      <c r="B539" s="23"/>
      <c r="C539" s="87"/>
      <c r="D539" s="23"/>
      <c r="E539" s="89"/>
      <c r="F539" s="89"/>
      <c r="G539" s="89"/>
      <c r="H539" s="89"/>
      <c r="I539" s="96"/>
      <c r="J539" s="92"/>
      <c r="K539" s="92"/>
    </row>
    <row r="540">
      <c r="A540" s="86"/>
      <c r="B540" s="23"/>
      <c r="C540" s="87"/>
      <c r="D540" s="23"/>
      <c r="E540" s="89"/>
      <c r="F540" s="89"/>
      <c r="G540" s="89"/>
      <c r="H540" s="89"/>
      <c r="I540" s="96"/>
      <c r="J540" s="92"/>
      <c r="K540" s="92"/>
    </row>
    <row r="541">
      <c r="A541" s="86"/>
      <c r="B541" s="23"/>
      <c r="C541" s="87"/>
      <c r="D541" s="23"/>
      <c r="E541" s="89"/>
      <c r="F541" s="89"/>
      <c r="G541" s="89"/>
      <c r="H541" s="89"/>
      <c r="I541" s="96"/>
      <c r="J541" s="92"/>
      <c r="K541" s="92"/>
    </row>
    <row r="542">
      <c r="A542" s="86"/>
      <c r="B542" s="23"/>
      <c r="C542" s="87"/>
      <c r="D542" s="23"/>
      <c r="E542" s="89"/>
      <c r="F542" s="89"/>
      <c r="G542" s="89"/>
      <c r="H542" s="89"/>
      <c r="I542" s="96"/>
      <c r="J542" s="92"/>
      <c r="K542" s="92"/>
    </row>
    <row r="543">
      <c r="A543" s="86"/>
      <c r="B543" s="23"/>
      <c r="C543" s="87"/>
      <c r="D543" s="23"/>
      <c r="E543" s="89"/>
      <c r="F543" s="89"/>
      <c r="G543" s="89"/>
      <c r="H543" s="89"/>
      <c r="I543" s="96"/>
      <c r="J543" s="92"/>
      <c r="K543" s="92"/>
    </row>
    <row r="544">
      <c r="A544" s="86"/>
      <c r="B544" s="23"/>
      <c r="C544" s="87"/>
      <c r="D544" s="23"/>
      <c r="E544" s="89"/>
      <c r="F544" s="89"/>
      <c r="G544" s="89"/>
      <c r="H544" s="89"/>
      <c r="I544" s="96"/>
      <c r="J544" s="92"/>
      <c r="K544" s="92"/>
    </row>
    <row r="545">
      <c r="A545" s="86"/>
      <c r="B545" s="23"/>
      <c r="C545" s="87"/>
      <c r="D545" s="23"/>
      <c r="E545" s="89"/>
      <c r="F545" s="89"/>
      <c r="G545" s="89"/>
      <c r="H545" s="89"/>
      <c r="I545" s="96"/>
      <c r="J545" s="92"/>
      <c r="K545" s="92"/>
    </row>
    <row r="546">
      <c r="A546" s="86"/>
      <c r="B546" s="23"/>
      <c r="C546" s="87"/>
      <c r="D546" s="23"/>
      <c r="E546" s="89"/>
      <c r="F546" s="89"/>
      <c r="G546" s="89"/>
      <c r="H546" s="89"/>
      <c r="I546" s="96"/>
      <c r="J546" s="92"/>
      <c r="K546" s="92"/>
    </row>
    <row r="547">
      <c r="A547" s="86"/>
      <c r="B547" s="23"/>
      <c r="C547" s="87"/>
      <c r="D547" s="23"/>
      <c r="E547" s="89"/>
      <c r="F547" s="89"/>
      <c r="G547" s="89"/>
      <c r="H547" s="89"/>
      <c r="I547" s="96"/>
      <c r="J547" s="92"/>
      <c r="K547" s="92"/>
    </row>
    <row r="548">
      <c r="A548" s="86"/>
      <c r="B548" s="23"/>
      <c r="C548" s="87"/>
      <c r="D548" s="23"/>
      <c r="E548" s="89"/>
      <c r="F548" s="89"/>
      <c r="G548" s="89"/>
      <c r="H548" s="89"/>
      <c r="I548" s="96"/>
      <c r="J548" s="92"/>
      <c r="K548" s="92"/>
    </row>
    <row r="549">
      <c r="A549" s="86"/>
      <c r="B549" s="23"/>
      <c r="C549" s="87"/>
      <c r="D549" s="23"/>
      <c r="E549" s="89"/>
      <c r="F549" s="89"/>
      <c r="G549" s="89"/>
      <c r="H549" s="89"/>
      <c r="I549" s="96"/>
      <c r="J549" s="92"/>
      <c r="K549" s="92"/>
    </row>
    <row r="550">
      <c r="A550" s="86"/>
      <c r="B550" s="23"/>
      <c r="C550" s="87"/>
      <c r="D550" s="23"/>
      <c r="E550" s="89"/>
      <c r="F550" s="89"/>
      <c r="G550" s="89"/>
      <c r="H550" s="89"/>
      <c r="I550" s="96"/>
      <c r="J550" s="92"/>
      <c r="K550" s="92"/>
    </row>
    <row r="551">
      <c r="A551" s="86"/>
      <c r="B551" s="23"/>
      <c r="C551" s="87"/>
      <c r="D551" s="23"/>
      <c r="E551" s="89"/>
      <c r="F551" s="89"/>
      <c r="G551" s="89"/>
      <c r="H551" s="89"/>
      <c r="I551" s="96"/>
      <c r="J551" s="92"/>
      <c r="K551" s="92"/>
    </row>
    <row r="552">
      <c r="A552" s="86"/>
      <c r="B552" s="23"/>
      <c r="C552" s="87"/>
      <c r="D552" s="23"/>
      <c r="E552" s="89"/>
      <c r="F552" s="89"/>
      <c r="G552" s="89"/>
      <c r="H552" s="89"/>
      <c r="I552" s="96"/>
      <c r="J552" s="92"/>
      <c r="K552" s="92"/>
    </row>
    <row r="553">
      <c r="A553" s="86"/>
      <c r="B553" s="23"/>
      <c r="C553" s="87"/>
      <c r="D553" s="23"/>
      <c r="E553" s="89"/>
      <c r="F553" s="89"/>
      <c r="G553" s="89"/>
      <c r="H553" s="89"/>
      <c r="I553" s="96"/>
      <c r="J553" s="92"/>
      <c r="K553" s="92"/>
    </row>
    <row r="554">
      <c r="A554" s="86"/>
      <c r="B554" s="23"/>
      <c r="C554" s="87"/>
      <c r="D554" s="23"/>
      <c r="E554" s="89"/>
      <c r="F554" s="89"/>
      <c r="G554" s="89"/>
      <c r="H554" s="89"/>
      <c r="I554" s="96"/>
      <c r="J554" s="92"/>
      <c r="K554" s="92"/>
    </row>
    <row r="555">
      <c r="A555" s="86"/>
      <c r="B555" s="23"/>
      <c r="C555" s="87"/>
      <c r="D555" s="23"/>
      <c r="E555" s="89"/>
      <c r="F555" s="89"/>
      <c r="G555" s="89"/>
      <c r="H555" s="89"/>
      <c r="I555" s="96"/>
      <c r="J555" s="92"/>
      <c r="K555" s="92"/>
    </row>
    <row r="556">
      <c r="A556" s="86"/>
      <c r="B556" s="23"/>
      <c r="C556" s="87"/>
      <c r="D556" s="23"/>
      <c r="E556" s="89"/>
      <c r="F556" s="89"/>
      <c r="G556" s="89"/>
      <c r="H556" s="89"/>
      <c r="I556" s="96"/>
      <c r="J556" s="92"/>
      <c r="K556" s="92"/>
    </row>
    <row r="557">
      <c r="A557" s="86"/>
      <c r="B557" s="23"/>
      <c r="C557" s="87"/>
      <c r="D557" s="23"/>
      <c r="E557" s="89"/>
      <c r="F557" s="89"/>
      <c r="G557" s="89"/>
      <c r="H557" s="89"/>
      <c r="I557" s="96"/>
      <c r="J557" s="92"/>
      <c r="K557" s="92"/>
    </row>
    <row r="558">
      <c r="A558" s="86"/>
      <c r="B558" s="23"/>
      <c r="C558" s="87"/>
      <c r="D558" s="23"/>
      <c r="E558" s="89"/>
      <c r="F558" s="89"/>
      <c r="G558" s="89"/>
      <c r="H558" s="89"/>
      <c r="I558" s="96"/>
      <c r="J558" s="92"/>
      <c r="K558" s="92"/>
    </row>
    <row r="559">
      <c r="A559" s="86"/>
      <c r="B559" s="23"/>
      <c r="C559" s="87"/>
      <c r="D559" s="23"/>
      <c r="E559" s="89"/>
      <c r="F559" s="89"/>
      <c r="G559" s="89"/>
      <c r="H559" s="89"/>
      <c r="I559" s="96"/>
      <c r="J559" s="92"/>
      <c r="K559" s="92"/>
    </row>
    <row r="560">
      <c r="A560" s="86"/>
      <c r="B560" s="23"/>
      <c r="C560" s="87"/>
      <c r="D560" s="23"/>
      <c r="E560" s="89"/>
      <c r="F560" s="89"/>
      <c r="G560" s="89"/>
      <c r="H560" s="89"/>
      <c r="I560" s="96"/>
      <c r="J560" s="92"/>
      <c r="K560" s="92"/>
    </row>
    <row r="561">
      <c r="A561" s="86"/>
      <c r="B561" s="23"/>
      <c r="C561" s="87"/>
      <c r="D561" s="23"/>
      <c r="E561" s="89"/>
      <c r="F561" s="89"/>
      <c r="G561" s="89"/>
      <c r="H561" s="89"/>
      <c r="I561" s="96"/>
      <c r="J561" s="92"/>
      <c r="K561" s="92"/>
    </row>
    <row r="562">
      <c r="A562" s="86"/>
      <c r="B562" s="23"/>
      <c r="C562" s="87"/>
      <c r="D562" s="23"/>
      <c r="E562" s="89"/>
      <c r="F562" s="89"/>
      <c r="G562" s="89"/>
      <c r="H562" s="89"/>
      <c r="I562" s="96"/>
      <c r="J562" s="92"/>
      <c r="K562" s="92"/>
    </row>
    <row r="563">
      <c r="A563" s="86"/>
      <c r="B563" s="23"/>
      <c r="C563" s="87"/>
      <c r="D563" s="23"/>
      <c r="E563" s="89"/>
      <c r="F563" s="89"/>
      <c r="G563" s="89"/>
      <c r="H563" s="89"/>
      <c r="I563" s="96"/>
      <c r="J563" s="92"/>
      <c r="K563" s="92"/>
    </row>
    <row r="564">
      <c r="A564" s="86"/>
      <c r="B564" s="23"/>
      <c r="C564" s="87"/>
      <c r="D564" s="23"/>
      <c r="E564" s="89"/>
      <c r="F564" s="89"/>
      <c r="G564" s="89"/>
      <c r="H564" s="89"/>
      <c r="I564" s="96"/>
      <c r="J564" s="92"/>
      <c r="K564" s="92"/>
    </row>
    <row r="565">
      <c r="A565" s="86"/>
      <c r="B565" s="23"/>
      <c r="C565" s="87"/>
      <c r="D565" s="23"/>
      <c r="E565" s="89"/>
      <c r="F565" s="89"/>
      <c r="G565" s="89"/>
      <c r="H565" s="89"/>
      <c r="I565" s="96"/>
      <c r="J565" s="92"/>
      <c r="K565" s="92"/>
    </row>
    <row r="566">
      <c r="A566" s="86"/>
      <c r="B566" s="23"/>
      <c r="C566" s="87"/>
      <c r="D566" s="23"/>
      <c r="E566" s="89"/>
      <c r="F566" s="89"/>
      <c r="G566" s="89"/>
      <c r="H566" s="89"/>
      <c r="I566" s="96"/>
      <c r="J566" s="92"/>
      <c r="K566" s="92"/>
    </row>
    <row r="567">
      <c r="A567" s="86"/>
      <c r="B567" s="23"/>
      <c r="C567" s="87"/>
      <c r="D567" s="23"/>
      <c r="E567" s="89"/>
      <c r="F567" s="89"/>
      <c r="G567" s="89"/>
      <c r="H567" s="89"/>
      <c r="I567" s="96"/>
      <c r="J567" s="92"/>
      <c r="K567" s="92"/>
    </row>
    <row r="568">
      <c r="A568" s="86"/>
      <c r="B568" s="23"/>
      <c r="C568" s="87"/>
      <c r="D568" s="23"/>
      <c r="E568" s="89"/>
      <c r="F568" s="89"/>
      <c r="G568" s="89"/>
      <c r="H568" s="89"/>
      <c r="I568" s="96"/>
      <c r="J568" s="92"/>
      <c r="K568" s="92"/>
    </row>
    <row r="569">
      <c r="A569" s="86"/>
      <c r="B569" s="23"/>
      <c r="C569" s="87"/>
      <c r="D569" s="23"/>
      <c r="E569" s="89"/>
      <c r="F569" s="89"/>
      <c r="G569" s="89"/>
      <c r="H569" s="89"/>
      <c r="I569" s="96"/>
      <c r="J569" s="92"/>
      <c r="K569" s="92"/>
    </row>
    <row r="570">
      <c r="A570" s="86"/>
      <c r="B570" s="23"/>
      <c r="C570" s="87"/>
      <c r="D570" s="23"/>
      <c r="E570" s="89"/>
      <c r="F570" s="89"/>
      <c r="G570" s="89"/>
      <c r="H570" s="89"/>
      <c r="I570" s="96"/>
      <c r="J570" s="92"/>
      <c r="K570" s="92"/>
    </row>
    <row r="571">
      <c r="A571" s="86"/>
      <c r="B571" s="23"/>
      <c r="C571" s="87"/>
      <c r="D571" s="23"/>
      <c r="E571" s="89"/>
      <c r="F571" s="89"/>
      <c r="G571" s="89"/>
      <c r="H571" s="89"/>
      <c r="I571" s="96"/>
      <c r="J571" s="92"/>
      <c r="K571" s="92"/>
    </row>
    <row r="572">
      <c r="A572" s="86"/>
      <c r="B572" s="23"/>
      <c r="C572" s="87"/>
      <c r="D572" s="23"/>
      <c r="E572" s="89"/>
      <c r="F572" s="89"/>
      <c r="G572" s="89"/>
      <c r="H572" s="89"/>
      <c r="I572" s="96"/>
      <c r="J572" s="92"/>
      <c r="K572" s="92"/>
    </row>
    <row r="573">
      <c r="A573" s="86"/>
      <c r="B573" s="23"/>
      <c r="C573" s="87"/>
      <c r="D573" s="23"/>
      <c r="E573" s="89"/>
      <c r="F573" s="89"/>
      <c r="G573" s="89"/>
      <c r="H573" s="89"/>
      <c r="I573" s="96"/>
      <c r="J573" s="92"/>
      <c r="K573" s="92"/>
    </row>
    <row r="574">
      <c r="A574" s="86"/>
      <c r="B574" s="23"/>
      <c r="C574" s="87"/>
      <c r="D574" s="23"/>
      <c r="E574" s="89"/>
      <c r="F574" s="89"/>
      <c r="G574" s="89"/>
      <c r="H574" s="89"/>
      <c r="I574" s="96"/>
      <c r="J574" s="92"/>
      <c r="K574" s="92"/>
    </row>
    <row r="575">
      <c r="A575" s="86"/>
      <c r="B575" s="23"/>
      <c r="C575" s="87"/>
      <c r="D575" s="23"/>
      <c r="E575" s="89"/>
      <c r="F575" s="89"/>
      <c r="G575" s="89"/>
      <c r="H575" s="89"/>
      <c r="I575" s="96"/>
      <c r="J575" s="92"/>
      <c r="K575" s="92"/>
    </row>
    <row r="576">
      <c r="A576" s="86"/>
      <c r="B576" s="23"/>
      <c r="C576" s="87"/>
      <c r="D576" s="23"/>
      <c r="E576" s="89"/>
      <c r="F576" s="89"/>
      <c r="G576" s="89"/>
      <c r="H576" s="89"/>
      <c r="I576" s="96"/>
      <c r="J576" s="92"/>
      <c r="K576" s="92"/>
    </row>
    <row r="577">
      <c r="A577" s="86"/>
      <c r="B577" s="23"/>
      <c r="C577" s="87"/>
      <c r="D577" s="23"/>
      <c r="E577" s="89"/>
      <c r="F577" s="89"/>
      <c r="G577" s="89"/>
      <c r="H577" s="89"/>
      <c r="I577" s="96"/>
      <c r="J577" s="92"/>
      <c r="K577" s="92"/>
    </row>
    <row r="578">
      <c r="A578" s="86"/>
      <c r="B578" s="23"/>
      <c r="C578" s="87"/>
      <c r="D578" s="23"/>
      <c r="E578" s="89"/>
      <c r="F578" s="89"/>
      <c r="G578" s="89"/>
      <c r="H578" s="89"/>
      <c r="I578" s="96"/>
      <c r="J578" s="92"/>
      <c r="K578" s="92"/>
    </row>
    <row r="579">
      <c r="A579" s="86"/>
      <c r="B579" s="23"/>
      <c r="C579" s="87"/>
      <c r="D579" s="23"/>
      <c r="E579" s="89"/>
      <c r="F579" s="89"/>
      <c r="G579" s="89"/>
      <c r="H579" s="89"/>
      <c r="I579" s="96"/>
      <c r="J579" s="92"/>
      <c r="K579" s="92"/>
    </row>
    <row r="580">
      <c r="A580" s="86"/>
      <c r="B580" s="23"/>
      <c r="C580" s="87"/>
      <c r="D580" s="23"/>
      <c r="E580" s="89"/>
      <c r="F580" s="89"/>
      <c r="G580" s="89"/>
      <c r="H580" s="89"/>
      <c r="I580" s="96"/>
      <c r="J580" s="92"/>
      <c r="K580" s="92"/>
    </row>
    <row r="581">
      <c r="A581" s="86"/>
      <c r="B581" s="23"/>
      <c r="C581" s="87"/>
      <c r="D581" s="23"/>
      <c r="E581" s="89"/>
      <c r="F581" s="89"/>
      <c r="G581" s="89"/>
      <c r="H581" s="89"/>
      <c r="I581" s="96"/>
      <c r="J581" s="92"/>
      <c r="K581" s="92"/>
    </row>
    <row r="582">
      <c r="A582" s="86"/>
      <c r="B582" s="23"/>
      <c r="C582" s="87"/>
      <c r="D582" s="23"/>
      <c r="E582" s="89"/>
      <c r="F582" s="89"/>
      <c r="G582" s="89"/>
      <c r="H582" s="89"/>
      <c r="I582" s="96"/>
      <c r="J582" s="92"/>
      <c r="K582" s="92"/>
    </row>
    <row r="583">
      <c r="A583" s="86"/>
      <c r="B583" s="23"/>
      <c r="C583" s="87"/>
      <c r="D583" s="23"/>
      <c r="E583" s="89"/>
      <c r="F583" s="89"/>
      <c r="G583" s="89"/>
      <c r="H583" s="89"/>
      <c r="I583" s="96"/>
      <c r="J583" s="92"/>
      <c r="K583" s="92"/>
    </row>
    <row r="584">
      <c r="A584" s="86"/>
      <c r="B584" s="23"/>
      <c r="C584" s="87"/>
      <c r="D584" s="23"/>
      <c r="E584" s="89"/>
      <c r="F584" s="89"/>
      <c r="G584" s="89"/>
      <c r="H584" s="89"/>
      <c r="I584" s="96"/>
      <c r="J584" s="92"/>
      <c r="K584" s="92"/>
    </row>
    <row r="585">
      <c r="A585" s="86"/>
      <c r="B585" s="23"/>
      <c r="C585" s="87"/>
      <c r="D585" s="23"/>
      <c r="E585" s="89"/>
      <c r="F585" s="89"/>
      <c r="G585" s="89"/>
      <c r="H585" s="89"/>
      <c r="I585" s="96"/>
      <c r="J585" s="92"/>
      <c r="K585" s="92"/>
    </row>
    <row r="586">
      <c r="A586" s="86"/>
      <c r="B586" s="23"/>
      <c r="C586" s="87"/>
      <c r="D586" s="23"/>
      <c r="E586" s="89"/>
      <c r="F586" s="89"/>
      <c r="G586" s="89"/>
      <c r="H586" s="89"/>
      <c r="I586" s="96"/>
      <c r="J586" s="92"/>
      <c r="K586" s="92"/>
    </row>
    <row r="587">
      <c r="A587" s="86"/>
      <c r="B587" s="23"/>
      <c r="C587" s="87"/>
      <c r="D587" s="23"/>
      <c r="E587" s="89"/>
      <c r="F587" s="89"/>
      <c r="G587" s="89"/>
      <c r="H587" s="89"/>
      <c r="I587" s="96"/>
      <c r="J587" s="92"/>
      <c r="K587" s="92"/>
    </row>
    <row r="588">
      <c r="A588" s="86"/>
      <c r="B588" s="23"/>
      <c r="C588" s="87"/>
      <c r="D588" s="23"/>
      <c r="E588" s="89"/>
      <c r="F588" s="89"/>
      <c r="G588" s="89"/>
      <c r="H588" s="89"/>
      <c r="I588" s="96"/>
      <c r="J588" s="92"/>
      <c r="K588" s="92"/>
    </row>
    <row r="589">
      <c r="A589" s="86"/>
      <c r="B589" s="23"/>
      <c r="C589" s="87"/>
      <c r="D589" s="23"/>
      <c r="E589" s="89"/>
      <c r="F589" s="89"/>
      <c r="G589" s="89"/>
      <c r="H589" s="89"/>
      <c r="I589" s="96"/>
      <c r="J589" s="92"/>
      <c r="K589" s="92"/>
    </row>
    <row r="590">
      <c r="A590" s="86"/>
      <c r="B590" s="23"/>
      <c r="C590" s="87"/>
      <c r="D590" s="23"/>
      <c r="E590" s="89"/>
      <c r="F590" s="89"/>
      <c r="G590" s="89"/>
      <c r="H590" s="89"/>
      <c r="I590" s="96"/>
      <c r="J590" s="92"/>
      <c r="K590" s="92"/>
    </row>
    <row r="591">
      <c r="A591" s="86"/>
      <c r="B591" s="23"/>
      <c r="C591" s="87"/>
      <c r="D591" s="23"/>
      <c r="E591" s="89"/>
      <c r="F591" s="89"/>
      <c r="G591" s="89"/>
      <c r="H591" s="89"/>
      <c r="I591" s="96"/>
      <c r="J591" s="92"/>
      <c r="K591" s="92"/>
    </row>
    <row r="592">
      <c r="A592" s="86"/>
      <c r="B592" s="23"/>
      <c r="C592" s="87"/>
      <c r="D592" s="23"/>
      <c r="E592" s="89"/>
      <c r="F592" s="89"/>
      <c r="G592" s="89"/>
      <c r="H592" s="89"/>
      <c r="I592" s="96"/>
      <c r="J592" s="92"/>
      <c r="K592" s="92"/>
    </row>
    <row r="593">
      <c r="A593" s="86"/>
      <c r="B593" s="23"/>
      <c r="C593" s="87"/>
      <c r="D593" s="23"/>
      <c r="E593" s="89"/>
      <c r="F593" s="89"/>
      <c r="G593" s="89"/>
      <c r="H593" s="89"/>
      <c r="I593" s="96"/>
      <c r="J593" s="92"/>
      <c r="K593" s="92"/>
    </row>
    <row r="594">
      <c r="A594" s="86"/>
      <c r="B594" s="23"/>
      <c r="C594" s="87"/>
      <c r="D594" s="23"/>
      <c r="E594" s="89"/>
      <c r="F594" s="89"/>
      <c r="G594" s="89"/>
      <c r="H594" s="89"/>
      <c r="I594" s="96"/>
      <c r="J594" s="92"/>
      <c r="K594" s="92"/>
    </row>
    <row r="595">
      <c r="A595" s="86"/>
      <c r="B595" s="23"/>
      <c r="C595" s="87"/>
      <c r="D595" s="23"/>
      <c r="E595" s="89"/>
      <c r="F595" s="89"/>
      <c r="G595" s="89"/>
      <c r="H595" s="89"/>
      <c r="I595" s="96"/>
      <c r="J595" s="92"/>
      <c r="K595" s="92"/>
    </row>
    <row r="596">
      <c r="A596" s="86"/>
      <c r="B596" s="23"/>
      <c r="C596" s="87"/>
      <c r="D596" s="23"/>
      <c r="E596" s="89"/>
      <c r="F596" s="89"/>
      <c r="G596" s="89"/>
      <c r="H596" s="89"/>
      <c r="I596" s="96"/>
      <c r="J596" s="92"/>
      <c r="K596" s="92"/>
    </row>
    <row r="597">
      <c r="A597" s="86"/>
      <c r="B597" s="23"/>
      <c r="C597" s="87"/>
      <c r="D597" s="23"/>
      <c r="E597" s="89"/>
      <c r="F597" s="89"/>
      <c r="G597" s="89"/>
      <c r="H597" s="89"/>
      <c r="I597" s="96"/>
      <c r="J597" s="92"/>
      <c r="K597" s="92"/>
    </row>
    <row r="598">
      <c r="A598" s="86"/>
      <c r="B598" s="23"/>
      <c r="C598" s="87"/>
      <c r="D598" s="23"/>
      <c r="E598" s="89"/>
      <c r="F598" s="89"/>
      <c r="G598" s="89"/>
      <c r="H598" s="89"/>
      <c r="I598" s="96"/>
      <c r="J598" s="92"/>
      <c r="K598" s="92"/>
    </row>
    <row r="599">
      <c r="A599" s="86"/>
      <c r="B599" s="23"/>
      <c r="C599" s="87"/>
      <c r="D599" s="23"/>
      <c r="E599" s="89"/>
      <c r="F599" s="89"/>
      <c r="G599" s="89"/>
      <c r="H599" s="89"/>
      <c r="I599" s="96"/>
      <c r="J599" s="92"/>
      <c r="K599" s="92"/>
    </row>
    <row r="600">
      <c r="A600" s="86"/>
      <c r="B600" s="23"/>
      <c r="C600" s="87"/>
      <c r="D600" s="23"/>
      <c r="E600" s="89"/>
      <c r="F600" s="89"/>
      <c r="G600" s="89"/>
      <c r="H600" s="89"/>
      <c r="I600" s="96"/>
      <c r="J600" s="92"/>
      <c r="K600" s="92"/>
    </row>
    <row r="601">
      <c r="A601" s="86"/>
      <c r="B601" s="23"/>
      <c r="C601" s="87"/>
      <c r="D601" s="23"/>
      <c r="E601" s="89"/>
      <c r="F601" s="89"/>
      <c r="G601" s="89"/>
      <c r="H601" s="89"/>
      <c r="I601" s="96"/>
      <c r="J601" s="92"/>
      <c r="K601" s="92"/>
    </row>
    <row r="602">
      <c r="A602" s="86"/>
      <c r="B602" s="23"/>
      <c r="C602" s="87"/>
      <c r="D602" s="23"/>
      <c r="E602" s="89"/>
      <c r="F602" s="89"/>
      <c r="G602" s="89"/>
      <c r="H602" s="89"/>
      <c r="I602" s="96"/>
      <c r="J602" s="92"/>
      <c r="K602" s="92"/>
    </row>
    <row r="603">
      <c r="A603" s="86"/>
      <c r="B603" s="23"/>
      <c r="C603" s="87"/>
      <c r="D603" s="23"/>
      <c r="E603" s="89"/>
      <c r="F603" s="89"/>
      <c r="G603" s="89"/>
      <c r="H603" s="89"/>
      <c r="I603" s="96"/>
      <c r="J603" s="92"/>
      <c r="K603" s="92"/>
    </row>
    <row r="604">
      <c r="A604" s="86"/>
      <c r="B604" s="23"/>
      <c r="C604" s="87"/>
      <c r="D604" s="23"/>
      <c r="E604" s="89"/>
      <c r="F604" s="89"/>
      <c r="G604" s="89"/>
      <c r="H604" s="89"/>
      <c r="I604" s="96"/>
      <c r="J604" s="92"/>
      <c r="K604" s="92"/>
    </row>
    <row r="605">
      <c r="A605" s="86"/>
      <c r="B605" s="23"/>
      <c r="C605" s="87"/>
      <c r="D605" s="23"/>
      <c r="E605" s="89"/>
      <c r="F605" s="89"/>
      <c r="G605" s="89"/>
      <c r="H605" s="89"/>
      <c r="I605" s="96"/>
      <c r="J605" s="92"/>
      <c r="K605" s="92"/>
    </row>
    <row r="606">
      <c r="A606" s="86"/>
      <c r="B606" s="23"/>
      <c r="C606" s="87"/>
      <c r="D606" s="23"/>
      <c r="E606" s="89"/>
      <c r="F606" s="89"/>
      <c r="G606" s="89"/>
      <c r="H606" s="89"/>
      <c r="I606" s="96"/>
      <c r="J606" s="92"/>
      <c r="K606" s="92"/>
    </row>
    <row r="607">
      <c r="A607" s="86"/>
      <c r="B607" s="23"/>
      <c r="C607" s="87"/>
      <c r="D607" s="23"/>
      <c r="E607" s="89"/>
      <c r="F607" s="89"/>
      <c r="G607" s="89"/>
      <c r="H607" s="89"/>
      <c r="I607" s="96"/>
      <c r="J607" s="92"/>
      <c r="K607" s="92"/>
    </row>
    <row r="608">
      <c r="A608" s="86"/>
      <c r="B608" s="23"/>
      <c r="C608" s="87"/>
      <c r="D608" s="23"/>
      <c r="E608" s="89"/>
      <c r="F608" s="89"/>
      <c r="G608" s="89"/>
      <c r="H608" s="89"/>
      <c r="I608" s="96"/>
      <c r="J608" s="92"/>
      <c r="K608" s="92"/>
    </row>
    <row r="609">
      <c r="A609" s="86"/>
      <c r="B609" s="23"/>
      <c r="C609" s="87"/>
      <c r="D609" s="23"/>
      <c r="E609" s="89"/>
      <c r="F609" s="89"/>
      <c r="G609" s="89"/>
      <c r="H609" s="89"/>
      <c r="I609" s="96"/>
      <c r="J609" s="92"/>
      <c r="K609" s="92"/>
    </row>
    <row r="610">
      <c r="A610" s="86"/>
      <c r="B610" s="23"/>
      <c r="C610" s="87"/>
      <c r="D610" s="23"/>
      <c r="E610" s="89"/>
      <c r="F610" s="89"/>
      <c r="G610" s="89"/>
      <c r="H610" s="89"/>
      <c r="I610" s="96"/>
      <c r="J610" s="92"/>
      <c r="K610" s="92"/>
    </row>
    <row r="611">
      <c r="A611" s="86"/>
      <c r="B611" s="23"/>
      <c r="C611" s="87"/>
      <c r="D611" s="23"/>
      <c r="E611" s="89"/>
      <c r="F611" s="89"/>
      <c r="G611" s="89"/>
      <c r="H611" s="89"/>
      <c r="I611" s="96"/>
      <c r="J611" s="92"/>
      <c r="K611" s="92"/>
    </row>
    <row r="612">
      <c r="A612" s="86"/>
      <c r="B612" s="23"/>
      <c r="C612" s="87"/>
      <c r="D612" s="23"/>
      <c r="E612" s="89"/>
      <c r="F612" s="89"/>
      <c r="G612" s="89"/>
      <c r="H612" s="89"/>
      <c r="I612" s="96"/>
      <c r="J612" s="92"/>
      <c r="K612" s="92"/>
    </row>
    <row r="613">
      <c r="A613" s="86"/>
      <c r="B613" s="23"/>
      <c r="C613" s="87"/>
      <c r="D613" s="23"/>
      <c r="E613" s="89"/>
      <c r="F613" s="89"/>
      <c r="G613" s="89"/>
      <c r="H613" s="89"/>
      <c r="I613" s="96"/>
      <c r="J613" s="92"/>
      <c r="K613" s="92"/>
    </row>
    <row r="614">
      <c r="A614" s="86"/>
      <c r="B614" s="23"/>
      <c r="C614" s="87"/>
      <c r="D614" s="23"/>
      <c r="E614" s="89"/>
      <c r="F614" s="89"/>
      <c r="G614" s="89"/>
      <c r="H614" s="89"/>
      <c r="I614" s="96"/>
      <c r="J614" s="92"/>
      <c r="K614" s="92"/>
    </row>
    <row r="615">
      <c r="A615" s="86"/>
      <c r="B615" s="23"/>
      <c r="C615" s="87"/>
      <c r="D615" s="23"/>
      <c r="E615" s="89"/>
      <c r="F615" s="89"/>
      <c r="G615" s="89"/>
      <c r="H615" s="89"/>
      <c r="I615" s="96"/>
      <c r="J615" s="92"/>
      <c r="K615" s="92"/>
    </row>
    <row r="616">
      <c r="A616" s="86"/>
      <c r="B616" s="23"/>
      <c r="C616" s="87"/>
      <c r="D616" s="23"/>
      <c r="E616" s="89"/>
      <c r="F616" s="89"/>
      <c r="G616" s="89"/>
      <c r="H616" s="89"/>
      <c r="I616" s="96"/>
      <c r="J616" s="92"/>
      <c r="K616" s="92"/>
    </row>
    <row r="617">
      <c r="A617" s="86"/>
      <c r="B617" s="23"/>
      <c r="C617" s="87"/>
      <c r="D617" s="23"/>
      <c r="E617" s="89"/>
      <c r="F617" s="89"/>
      <c r="G617" s="89"/>
      <c r="H617" s="89"/>
      <c r="I617" s="96"/>
      <c r="J617" s="92"/>
      <c r="K617" s="92"/>
    </row>
    <row r="618">
      <c r="A618" s="86"/>
      <c r="B618" s="23"/>
      <c r="C618" s="87"/>
      <c r="D618" s="23"/>
      <c r="E618" s="89"/>
      <c r="F618" s="89"/>
      <c r="G618" s="89"/>
      <c r="H618" s="89"/>
      <c r="I618" s="96"/>
      <c r="J618" s="92"/>
      <c r="K618" s="92"/>
    </row>
    <row r="619">
      <c r="A619" s="86"/>
      <c r="B619" s="23"/>
      <c r="C619" s="87"/>
      <c r="D619" s="23"/>
      <c r="E619" s="89"/>
      <c r="F619" s="89"/>
      <c r="G619" s="89"/>
      <c r="H619" s="89"/>
      <c r="I619" s="96"/>
      <c r="J619" s="92"/>
      <c r="K619" s="92"/>
    </row>
    <row r="620">
      <c r="A620" s="86"/>
      <c r="B620" s="23"/>
      <c r="C620" s="87"/>
      <c r="D620" s="23"/>
      <c r="E620" s="89"/>
      <c r="F620" s="89"/>
      <c r="G620" s="89"/>
      <c r="H620" s="89"/>
      <c r="I620" s="96"/>
      <c r="J620" s="92"/>
      <c r="K620" s="92"/>
    </row>
    <row r="621">
      <c r="A621" s="86"/>
      <c r="B621" s="23"/>
      <c r="C621" s="87"/>
      <c r="D621" s="23"/>
      <c r="E621" s="89"/>
      <c r="F621" s="89"/>
      <c r="G621" s="89"/>
      <c r="H621" s="89"/>
      <c r="I621" s="96"/>
      <c r="J621" s="92"/>
      <c r="K621" s="92"/>
    </row>
    <row r="622">
      <c r="A622" s="86"/>
      <c r="B622" s="23"/>
      <c r="C622" s="87"/>
      <c r="D622" s="23"/>
      <c r="E622" s="89"/>
      <c r="F622" s="89"/>
      <c r="G622" s="89"/>
      <c r="H622" s="89"/>
      <c r="I622" s="96"/>
      <c r="J622" s="92"/>
      <c r="K622" s="92"/>
    </row>
    <row r="623">
      <c r="A623" s="86"/>
      <c r="B623" s="23"/>
      <c r="C623" s="87"/>
      <c r="D623" s="23"/>
      <c r="E623" s="89"/>
      <c r="F623" s="89"/>
      <c r="G623" s="89"/>
      <c r="H623" s="89"/>
      <c r="I623" s="96"/>
      <c r="J623" s="92"/>
      <c r="K623" s="92"/>
    </row>
    <row r="624">
      <c r="A624" s="86"/>
      <c r="B624" s="23"/>
      <c r="C624" s="87"/>
      <c r="D624" s="23"/>
      <c r="E624" s="89"/>
      <c r="F624" s="89"/>
      <c r="G624" s="89"/>
      <c r="H624" s="89"/>
      <c r="I624" s="96"/>
      <c r="J624" s="92"/>
      <c r="K624" s="92"/>
    </row>
    <row r="625">
      <c r="A625" s="86"/>
      <c r="B625" s="23"/>
      <c r="C625" s="87"/>
      <c r="D625" s="23"/>
      <c r="E625" s="89"/>
      <c r="F625" s="89"/>
      <c r="G625" s="89"/>
      <c r="H625" s="89"/>
      <c r="I625" s="96"/>
      <c r="J625" s="92"/>
      <c r="K625" s="92"/>
    </row>
    <row r="626">
      <c r="A626" s="86"/>
      <c r="B626" s="23"/>
      <c r="C626" s="87"/>
      <c r="D626" s="23"/>
      <c r="E626" s="89"/>
      <c r="F626" s="89"/>
      <c r="G626" s="89"/>
      <c r="H626" s="89"/>
      <c r="I626" s="96"/>
      <c r="J626" s="92"/>
      <c r="K626" s="92"/>
    </row>
    <row r="627">
      <c r="A627" s="86"/>
      <c r="B627" s="23"/>
      <c r="C627" s="87"/>
      <c r="D627" s="23"/>
      <c r="E627" s="89"/>
      <c r="F627" s="89"/>
      <c r="G627" s="89"/>
      <c r="H627" s="89"/>
      <c r="I627" s="96"/>
      <c r="J627" s="92"/>
      <c r="K627" s="92"/>
    </row>
    <row r="628">
      <c r="A628" s="86"/>
      <c r="B628" s="23"/>
      <c r="C628" s="87"/>
      <c r="D628" s="23"/>
      <c r="E628" s="89"/>
      <c r="F628" s="89"/>
      <c r="G628" s="89"/>
      <c r="H628" s="89"/>
      <c r="I628" s="96"/>
      <c r="J628" s="92"/>
      <c r="K628" s="92"/>
    </row>
    <row r="629">
      <c r="A629" s="86"/>
      <c r="B629" s="23"/>
      <c r="C629" s="87"/>
      <c r="D629" s="23"/>
      <c r="E629" s="89"/>
      <c r="F629" s="89"/>
      <c r="G629" s="89"/>
      <c r="H629" s="89"/>
      <c r="I629" s="96"/>
      <c r="J629" s="92"/>
      <c r="K629" s="92"/>
    </row>
    <row r="630">
      <c r="A630" s="86"/>
      <c r="B630" s="23"/>
      <c r="C630" s="87"/>
      <c r="D630" s="23"/>
      <c r="E630" s="89"/>
      <c r="F630" s="89"/>
      <c r="G630" s="89"/>
      <c r="H630" s="89"/>
      <c r="I630" s="96"/>
      <c r="J630" s="92"/>
      <c r="K630" s="92"/>
    </row>
    <row r="631">
      <c r="A631" s="86"/>
      <c r="B631" s="23"/>
      <c r="C631" s="87"/>
      <c r="D631" s="23"/>
      <c r="E631" s="89"/>
      <c r="F631" s="89"/>
      <c r="G631" s="89"/>
      <c r="H631" s="89"/>
      <c r="I631" s="96"/>
      <c r="J631" s="92"/>
      <c r="K631" s="92"/>
    </row>
    <row r="632">
      <c r="A632" s="86"/>
      <c r="B632" s="23"/>
      <c r="C632" s="87"/>
      <c r="D632" s="23"/>
      <c r="E632" s="89"/>
      <c r="F632" s="89"/>
      <c r="G632" s="89"/>
      <c r="H632" s="89"/>
      <c r="I632" s="96"/>
      <c r="J632" s="92"/>
      <c r="K632" s="92"/>
    </row>
    <row r="633">
      <c r="A633" s="86"/>
      <c r="B633" s="23"/>
      <c r="C633" s="87"/>
      <c r="D633" s="23"/>
      <c r="E633" s="89"/>
      <c r="F633" s="89"/>
      <c r="G633" s="89"/>
      <c r="H633" s="89"/>
      <c r="I633" s="96"/>
      <c r="J633" s="92"/>
      <c r="K633" s="92"/>
    </row>
    <row r="634">
      <c r="A634" s="86"/>
      <c r="B634" s="23"/>
      <c r="C634" s="87"/>
      <c r="D634" s="23"/>
      <c r="E634" s="89"/>
      <c r="F634" s="89"/>
      <c r="G634" s="89"/>
      <c r="H634" s="89"/>
      <c r="I634" s="96"/>
      <c r="J634" s="92"/>
      <c r="K634" s="92"/>
    </row>
    <row r="635">
      <c r="A635" s="86"/>
      <c r="B635" s="23"/>
      <c r="C635" s="87"/>
      <c r="D635" s="23"/>
      <c r="E635" s="89"/>
      <c r="F635" s="89"/>
      <c r="G635" s="89"/>
      <c r="H635" s="89"/>
      <c r="I635" s="96"/>
      <c r="J635" s="92"/>
      <c r="K635" s="92"/>
    </row>
    <row r="636">
      <c r="A636" s="86"/>
      <c r="B636" s="23"/>
      <c r="C636" s="87"/>
      <c r="D636" s="23"/>
      <c r="E636" s="89"/>
      <c r="F636" s="89"/>
      <c r="G636" s="89"/>
      <c r="H636" s="89"/>
      <c r="I636" s="96"/>
      <c r="J636" s="92"/>
      <c r="K636" s="92"/>
    </row>
    <row r="637">
      <c r="A637" s="86"/>
      <c r="B637" s="23"/>
      <c r="C637" s="87"/>
      <c r="D637" s="23"/>
      <c r="E637" s="89"/>
      <c r="F637" s="89"/>
      <c r="G637" s="89"/>
      <c r="H637" s="89"/>
      <c r="I637" s="96"/>
      <c r="J637" s="92"/>
      <c r="K637" s="92"/>
    </row>
    <row r="638">
      <c r="A638" s="86"/>
      <c r="B638" s="23"/>
      <c r="C638" s="87"/>
      <c r="D638" s="23"/>
      <c r="E638" s="89"/>
      <c r="F638" s="89"/>
      <c r="G638" s="89"/>
      <c r="H638" s="89"/>
      <c r="I638" s="96"/>
      <c r="J638" s="92"/>
      <c r="K638" s="92"/>
    </row>
    <row r="639">
      <c r="A639" s="86"/>
      <c r="B639" s="23"/>
      <c r="C639" s="87"/>
      <c r="D639" s="23"/>
      <c r="E639" s="89"/>
      <c r="F639" s="89"/>
      <c r="G639" s="89"/>
      <c r="H639" s="89"/>
      <c r="I639" s="96"/>
      <c r="J639" s="92"/>
      <c r="K639" s="92"/>
    </row>
    <row r="640">
      <c r="A640" s="86"/>
      <c r="B640" s="23"/>
      <c r="C640" s="87"/>
      <c r="D640" s="23"/>
      <c r="E640" s="89"/>
      <c r="F640" s="89"/>
      <c r="G640" s="89"/>
      <c r="H640" s="89"/>
      <c r="I640" s="96"/>
      <c r="J640" s="92"/>
      <c r="K640" s="92"/>
    </row>
    <row r="641">
      <c r="A641" s="86"/>
      <c r="B641" s="23"/>
      <c r="C641" s="87"/>
      <c r="D641" s="23"/>
      <c r="E641" s="89"/>
      <c r="F641" s="89"/>
      <c r="G641" s="89"/>
      <c r="H641" s="89"/>
      <c r="I641" s="96"/>
      <c r="J641" s="92"/>
      <c r="K641" s="92"/>
    </row>
    <row r="642">
      <c r="A642" s="86"/>
      <c r="B642" s="23"/>
      <c r="C642" s="87"/>
      <c r="D642" s="23"/>
      <c r="E642" s="89"/>
      <c r="F642" s="89"/>
      <c r="G642" s="89"/>
      <c r="H642" s="89"/>
      <c r="I642" s="96"/>
      <c r="J642" s="92"/>
      <c r="K642" s="92"/>
    </row>
    <row r="643">
      <c r="A643" s="86"/>
      <c r="B643" s="23"/>
      <c r="C643" s="87"/>
      <c r="D643" s="23"/>
      <c r="E643" s="89"/>
      <c r="F643" s="89"/>
      <c r="G643" s="89"/>
      <c r="H643" s="89"/>
      <c r="I643" s="96"/>
      <c r="J643" s="92"/>
      <c r="K643" s="92"/>
    </row>
    <row r="644">
      <c r="A644" s="86"/>
      <c r="B644" s="23"/>
      <c r="C644" s="87"/>
      <c r="D644" s="23"/>
      <c r="E644" s="89"/>
      <c r="F644" s="89"/>
      <c r="G644" s="89"/>
      <c r="H644" s="89"/>
      <c r="I644" s="96"/>
      <c r="J644" s="92"/>
      <c r="K644" s="92"/>
    </row>
    <row r="645">
      <c r="A645" s="86"/>
      <c r="B645" s="23"/>
      <c r="C645" s="87"/>
      <c r="D645" s="23"/>
      <c r="E645" s="89"/>
      <c r="F645" s="89"/>
      <c r="G645" s="89"/>
      <c r="H645" s="89"/>
      <c r="I645" s="96"/>
      <c r="J645" s="92"/>
      <c r="K645" s="92"/>
    </row>
    <row r="646">
      <c r="A646" s="86"/>
      <c r="B646" s="23"/>
      <c r="C646" s="87"/>
      <c r="D646" s="23"/>
      <c r="E646" s="89"/>
      <c r="F646" s="89"/>
      <c r="G646" s="89"/>
      <c r="H646" s="89"/>
      <c r="I646" s="96"/>
      <c r="J646" s="92"/>
      <c r="K646" s="92"/>
    </row>
    <row r="647">
      <c r="A647" s="86"/>
      <c r="B647" s="23"/>
      <c r="C647" s="87"/>
      <c r="D647" s="23"/>
      <c r="E647" s="89"/>
      <c r="F647" s="89"/>
      <c r="G647" s="89"/>
      <c r="H647" s="89"/>
      <c r="I647" s="96"/>
      <c r="J647" s="92"/>
      <c r="K647" s="92"/>
    </row>
    <row r="648">
      <c r="A648" s="86"/>
      <c r="B648" s="23"/>
      <c r="C648" s="87"/>
      <c r="D648" s="23"/>
      <c r="E648" s="89"/>
      <c r="F648" s="89"/>
      <c r="G648" s="89"/>
      <c r="H648" s="89"/>
      <c r="I648" s="96"/>
      <c r="J648" s="92"/>
      <c r="K648" s="92"/>
    </row>
    <row r="649">
      <c r="A649" s="86"/>
      <c r="B649" s="23"/>
      <c r="C649" s="87"/>
      <c r="D649" s="23"/>
      <c r="E649" s="89"/>
      <c r="F649" s="89"/>
      <c r="G649" s="89"/>
      <c r="H649" s="89"/>
      <c r="I649" s="96"/>
      <c r="J649" s="92"/>
      <c r="K649" s="92"/>
    </row>
    <row r="650">
      <c r="A650" s="86"/>
      <c r="B650" s="23"/>
      <c r="C650" s="87"/>
      <c r="D650" s="23"/>
      <c r="E650" s="89"/>
      <c r="F650" s="89"/>
      <c r="G650" s="89"/>
      <c r="H650" s="89"/>
      <c r="I650" s="96"/>
      <c r="J650" s="92"/>
      <c r="K650" s="92"/>
    </row>
    <row r="651">
      <c r="A651" s="86"/>
      <c r="B651" s="23"/>
      <c r="C651" s="87"/>
      <c r="D651" s="23"/>
      <c r="E651" s="89"/>
      <c r="F651" s="89"/>
      <c r="G651" s="89"/>
      <c r="H651" s="89"/>
      <c r="I651" s="96"/>
      <c r="J651" s="92"/>
      <c r="K651" s="92"/>
    </row>
    <row r="652">
      <c r="A652" s="86"/>
      <c r="B652" s="23"/>
      <c r="C652" s="87"/>
      <c r="D652" s="23"/>
      <c r="E652" s="89"/>
      <c r="F652" s="89"/>
      <c r="G652" s="89"/>
      <c r="H652" s="89"/>
      <c r="I652" s="96"/>
      <c r="J652" s="92"/>
      <c r="K652" s="92"/>
    </row>
    <row r="653">
      <c r="A653" s="86"/>
      <c r="B653" s="23"/>
      <c r="C653" s="87"/>
      <c r="D653" s="23"/>
      <c r="E653" s="89"/>
      <c r="F653" s="89"/>
      <c r="G653" s="89"/>
      <c r="H653" s="89"/>
      <c r="I653" s="96"/>
      <c r="J653" s="92"/>
      <c r="K653" s="92"/>
    </row>
    <row r="654">
      <c r="A654" s="86"/>
      <c r="B654" s="23"/>
      <c r="C654" s="87"/>
      <c r="D654" s="23"/>
      <c r="E654" s="89"/>
      <c r="F654" s="89"/>
      <c r="G654" s="89"/>
      <c r="H654" s="89"/>
      <c r="I654" s="96"/>
      <c r="J654" s="92"/>
      <c r="K654" s="92"/>
    </row>
    <row r="655">
      <c r="A655" s="86"/>
      <c r="B655" s="23"/>
      <c r="C655" s="87"/>
      <c r="D655" s="23"/>
      <c r="E655" s="89"/>
      <c r="F655" s="89"/>
      <c r="G655" s="89"/>
      <c r="H655" s="89"/>
      <c r="I655" s="96"/>
      <c r="J655" s="92"/>
      <c r="K655" s="92"/>
    </row>
    <row r="656">
      <c r="A656" s="86"/>
      <c r="B656" s="23"/>
      <c r="C656" s="87"/>
      <c r="D656" s="23"/>
      <c r="E656" s="89"/>
      <c r="F656" s="89"/>
      <c r="G656" s="89"/>
      <c r="H656" s="89"/>
      <c r="I656" s="96"/>
      <c r="J656" s="92"/>
      <c r="K656" s="92"/>
    </row>
    <row r="657">
      <c r="A657" s="86"/>
      <c r="B657" s="23"/>
      <c r="C657" s="87"/>
      <c r="D657" s="23"/>
      <c r="E657" s="89"/>
      <c r="F657" s="89"/>
      <c r="G657" s="89"/>
      <c r="H657" s="89"/>
      <c r="I657" s="96"/>
      <c r="J657" s="92"/>
      <c r="K657" s="92"/>
    </row>
    <row r="658">
      <c r="A658" s="86"/>
      <c r="B658" s="23"/>
      <c r="C658" s="87"/>
      <c r="D658" s="23"/>
      <c r="E658" s="89"/>
      <c r="F658" s="89"/>
      <c r="G658" s="89"/>
      <c r="H658" s="89"/>
      <c r="I658" s="96"/>
      <c r="J658" s="92"/>
      <c r="K658" s="92"/>
    </row>
    <row r="659">
      <c r="A659" s="86"/>
      <c r="B659" s="23"/>
      <c r="C659" s="87"/>
      <c r="D659" s="23"/>
      <c r="E659" s="89"/>
      <c r="F659" s="89"/>
      <c r="G659" s="89"/>
      <c r="H659" s="89"/>
      <c r="I659" s="96"/>
      <c r="J659" s="92"/>
      <c r="K659" s="92"/>
    </row>
    <row r="660">
      <c r="A660" s="86"/>
      <c r="B660" s="23"/>
      <c r="C660" s="87"/>
      <c r="D660" s="23"/>
      <c r="E660" s="89"/>
      <c r="F660" s="89"/>
      <c r="G660" s="89"/>
      <c r="H660" s="89"/>
      <c r="I660" s="96"/>
      <c r="J660" s="92"/>
      <c r="K660" s="92"/>
    </row>
    <row r="661">
      <c r="A661" s="86"/>
      <c r="B661" s="23"/>
      <c r="C661" s="87"/>
      <c r="D661" s="23"/>
      <c r="E661" s="89"/>
      <c r="F661" s="89"/>
      <c r="G661" s="89"/>
      <c r="H661" s="89"/>
      <c r="I661" s="96"/>
      <c r="J661" s="92"/>
      <c r="K661" s="92"/>
    </row>
    <row r="662">
      <c r="A662" s="86"/>
      <c r="B662" s="23"/>
      <c r="C662" s="87"/>
      <c r="D662" s="23"/>
      <c r="E662" s="89"/>
      <c r="F662" s="89"/>
      <c r="G662" s="89"/>
      <c r="H662" s="89"/>
      <c r="I662" s="96"/>
      <c r="J662" s="92"/>
      <c r="K662" s="92"/>
    </row>
    <row r="663">
      <c r="A663" s="86"/>
      <c r="B663" s="23"/>
      <c r="C663" s="87"/>
      <c r="D663" s="23"/>
      <c r="E663" s="89"/>
      <c r="F663" s="89"/>
      <c r="G663" s="89"/>
      <c r="H663" s="89"/>
      <c r="I663" s="96"/>
      <c r="J663" s="92"/>
      <c r="K663" s="92"/>
    </row>
    <row r="664">
      <c r="A664" s="86"/>
      <c r="B664" s="23"/>
      <c r="C664" s="87"/>
      <c r="D664" s="23"/>
      <c r="E664" s="89"/>
      <c r="F664" s="89"/>
      <c r="G664" s="89"/>
      <c r="H664" s="89"/>
      <c r="I664" s="96"/>
      <c r="J664" s="92"/>
      <c r="K664" s="92"/>
    </row>
    <row r="665">
      <c r="A665" s="86"/>
      <c r="B665" s="23"/>
      <c r="C665" s="87"/>
      <c r="D665" s="23"/>
      <c r="E665" s="89"/>
      <c r="F665" s="89"/>
      <c r="G665" s="89"/>
      <c r="H665" s="89"/>
      <c r="I665" s="96"/>
      <c r="J665" s="92"/>
      <c r="K665" s="92"/>
    </row>
    <row r="666">
      <c r="A666" s="86"/>
      <c r="B666" s="23"/>
      <c r="C666" s="87"/>
      <c r="D666" s="23"/>
      <c r="E666" s="89"/>
      <c r="F666" s="89"/>
      <c r="G666" s="89"/>
      <c r="H666" s="89"/>
      <c r="I666" s="96"/>
      <c r="J666" s="92"/>
      <c r="K666" s="92"/>
    </row>
    <row r="667">
      <c r="A667" s="86"/>
      <c r="B667" s="23"/>
      <c r="C667" s="87"/>
      <c r="D667" s="23"/>
      <c r="E667" s="89"/>
      <c r="F667" s="89"/>
      <c r="G667" s="89"/>
      <c r="H667" s="89"/>
      <c r="I667" s="96"/>
      <c r="J667" s="92"/>
      <c r="K667" s="92"/>
    </row>
    <row r="668">
      <c r="A668" s="86"/>
      <c r="B668" s="23"/>
      <c r="C668" s="87"/>
      <c r="D668" s="23"/>
      <c r="E668" s="89"/>
      <c r="F668" s="89"/>
      <c r="G668" s="89"/>
      <c r="H668" s="89"/>
      <c r="I668" s="96"/>
      <c r="J668" s="92"/>
      <c r="K668" s="92"/>
    </row>
    <row r="669">
      <c r="A669" s="86"/>
      <c r="B669" s="23"/>
      <c r="C669" s="87"/>
      <c r="D669" s="23"/>
      <c r="E669" s="89"/>
      <c r="F669" s="89"/>
      <c r="G669" s="89"/>
      <c r="H669" s="89"/>
      <c r="I669" s="96"/>
      <c r="J669" s="92"/>
      <c r="K669" s="92"/>
    </row>
    <row r="670">
      <c r="A670" s="86"/>
      <c r="B670" s="23"/>
      <c r="C670" s="87"/>
      <c r="D670" s="23"/>
      <c r="E670" s="89"/>
      <c r="F670" s="89"/>
      <c r="G670" s="89"/>
      <c r="H670" s="89"/>
      <c r="I670" s="96"/>
      <c r="J670" s="92"/>
      <c r="K670" s="92"/>
    </row>
    <row r="671">
      <c r="A671" s="86"/>
      <c r="B671" s="23"/>
      <c r="C671" s="87"/>
      <c r="D671" s="23"/>
      <c r="E671" s="89"/>
      <c r="F671" s="89"/>
      <c r="G671" s="89"/>
      <c r="H671" s="89"/>
      <c r="I671" s="96"/>
      <c r="J671" s="92"/>
      <c r="K671" s="92"/>
    </row>
    <row r="672">
      <c r="A672" s="86"/>
      <c r="B672" s="23"/>
      <c r="C672" s="87"/>
      <c r="D672" s="23"/>
      <c r="E672" s="89"/>
      <c r="F672" s="89"/>
      <c r="G672" s="89"/>
      <c r="H672" s="89"/>
      <c r="I672" s="96"/>
      <c r="J672" s="92"/>
      <c r="K672" s="92"/>
    </row>
    <row r="673">
      <c r="A673" s="86"/>
      <c r="B673" s="23"/>
      <c r="C673" s="87"/>
      <c r="D673" s="23"/>
      <c r="E673" s="89"/>
      <c r="F673" s="89"/>
      <c r="G673" s="89"/>
      <c r="H673" s="89"/>
      <c r="I673" s="96"/>
      <c r="J673" s="92"/>
      <c r="K673" s="92"/>
    </row>
    <row r="674">
      <c r="A674" s="86"/>
      <c r="B674" s="23"/>
      <c r="C674" s="87"/>
      <c r="D674" s="23"/>
      <c r="E674" s="89"/>
      <c r="F674" s="89"/>
      <c r="G674" s="89"/>
      <c r="H674" s="89"/>
      <c r="I674" s="96"/>
      <c r="J674" s="92"/>
      <c r="K674" s="92"/>
    </row>
    <row r="675">
      <c r="A675" s="86"/>
      <c r="B675" s="23"/>
      <c r="C675" s="87"/>
      <c r="D675" s="23"/>
      <c r="E675" s="89"/>
      <c r="F675" s="89"/>
      <c r="G675" s="89"/>
      <c r="H675" s="89"/>
      <c r="I675" s="96"/>
      <c r="J675" s="92"/>
      <c r="K675" s="92"/>
    </row>
    <row r="676">
      <c r="A676" s="86"/>
      <c r="B676" s="23"/>
      <c r="C676" s="87"/>
      <c r="D676" s="23"/>
      <c r="E676" s="89"/>
      <c r="F676" s="89"/>
      <c r="G676" s="89"/>
      <c r="H676" s="89"/>
      <c r="I676" s="96"/>
      <c r="J676" s="92"/>
      <c r="K676" s="92"/>
    </row>
    <row r="677">
      <c r="A677" s="86"/>
      <c r="B677" s="23"/>
      <c r="C677" s="87"/>
      <c r="D677" s="23"/>
      <c r="E677" s="89"/>
      <c r="F677" s="89"/>
      <c r="G677" s="89"/>
      <c r="H677" s="89"/>
      <c r="I677" s="96"/>
      <c r="J677" s="92"/>
      <c r="K677" s="92"/>
    </row>
    <row r="678">
      <c r="A678" s="86"/>
      <c r="B678" s="23"/>
      <c r="C678" s="87"/>
      <c r="D678" s="23"/>
      <c r="E678" s="89"/>
      <c r="F678" s="89"/>
      <c r="G678" s="89"/>
      <c r="H678" s="89"/>
      <c r="I678" s="96"/>
      <c r="J678" s="92"/>
      <c r="K678" s="92"/>
    </row>
    <row r="679">
      <c r="A679" s="86"/>
      <c r="B679" s="23"/>
      <c r="C679" s="87"/>
      <c r="D679" s="23"/>
      <c r="E679" s="89"/>
      <c r="F679" s="89"/>
      <c r="G679" s="89"/>
      <c r="H679" s="89"/>
      <c r="I679" s="96"/>
      <c r="J679" s="92"/>
      <c r="K679" s="92"/>
    </row>
    <row r="680">
      <c r="A680" s="86"/>
      <c r="B680" s="23"/>
      <c r="C680" s="87"/>
      <c r="D680" s="23"/>
      <c r="E680" s="89"/>
      <c r="F680" s="89"/>
      <c r="G680" s="89"/>
      <c r="H680" s="89"/>
      <c r="I680" s="96"/>
      <c r="J680" s="92"/>
      <c r="K680" s="92"/>
    </row>
    <row r="681">
      <c r="A681" s="86"/>
      <c r="B681" s="23"/>
      <c r="C681" s="87"/>
      <c r="D681" s="23"/>
      <c r="E681" s="89"/>
      <c r="F681" s="89"/>
      <c r="G681" s="89"/>
      <c r="H681" s="89"/>
      <c r="I681" s="96"/>
      <c r="J681" s="92"/>
      <c r="K681" s="92"/>
    </row>
    <row r="682">
      <c r="A682" s="86"/>
      <c r="B682" s="23"/>
      <c r="C682" s="87"/>
      <c r="D682" s="23"/>
      <c r="E682" s="89"/>
      <c r="F682" s="89"/>
      <c r="G682" s="89"/>
      <c r="H682" s="89"/>
      <c r="I682" s="96"/>
      <c r="J682" s="92"/>
      <c r="K682" s="92"/>
    </row>
    <row r="683">
      <c r="A683" s="86"/>
      <c r="B683" s="23"/>
      <c r="C683" s="87"/>
      <c r="D683" s="23"/>
      <c r="E683" s="89"/>
      <c r="F683" s="89"/>
      <c r="G683" s="89"/>
      <c r="H683" s="89"/>
      <c r="I683" s="96"/>
      <c r="J683" s="92"/>
      <c r="K683" s="92"/>
    </row>
    <row r="684">
      <c r="A684" s="86"/>
      <c r="B684" s="23"/>
      <c r="C684" s="87"/>
      <c r="D684" s="23"/>
      <c r="E684" s="89"/>
      <c r="F684" s="89"/>
      <c r="G684" s="89"/>
      <c r="H684" s="89"/>
      <c r="I684" s="96"/>
      <c r="J684" s="92"/>
      <c r="K684" s="92"/>
    </row>
    <row r="685">
      <c r="A685" s="86"/>
      <c r="B685" s="23"/>
      <c r="C685" s="87"/>
      <c r="D685" s="23"/>
      <c r="E685" s="89"/>
      <c r="F685" s="89"/>
      <c r="G685" s="89"/>
      <c r="H685" s="89"/>
      <c r="I685" s="96"/>
      <c r="J685" s="92"/>
      <c r="K685" s="92"/>
    </row>
    <row r="686">
      <c r="A686" s="86"/>
      <c r="B686" s="23"/>
      <c r="C686" s="87"/>
      <c r="D686" s="23"/>
      <c r="E686" s="89"/>
      <c r="F686" s="89"/>
      <c r="G686" s="89"/>
      <c r="H686" s="89"/>
      <c r="I686" s="96"/>
      <c r="J686" s="92"/>
      <c r="K686" s="92"/>
    </row>
    <row r="687">
      <c r="A687" s="86"/>
      <c r="B687" s="23"/>
      <c r="C687" s="87"/>
      <c r="D687" s="23"/>
      <c r="E687" s="89"/>
      <c r="F687" s="89"/>
      <c r="G687" s="89"/>
      <c r="H687" s="89"/>
      <c r="I687" s="96"/>
      <c r="J687" s="92"/>
      <c r="K687" s="92"/>
    </row>
    <row r="688">
      <c r="A688" s="86"/>
      <c r="B688" s="23"/>
      <c r="C688" s="87"/>
      <c r="D688" s="23"/>
      <c r="E688" s="89"/>
      <c r="F688" s="89"/>
      <c r="G688" s="89"/>
      <c r="H688" s="89"/>
      <c r="I688" s="96"/>
      <c r="J688" s="92"/>
      <c r="K688" s="92"/>
    </row>
    <row r="689">
      <c r="A689" s="86"/>
      <c r="B689" s="23"/>
      <c r="C689" s="87"/>
      <c r="D689" s="23"/>
      <c r="E689" s="89"/>
      <c r="F689" s="89"/>
      <c r="G689" s="89"/>
      <c r="H689" s="89"/>
      <c r="I689" s="96"/>
      <c r="J689" s="92"/>
      <c r="K689" s="92"/>
    </row>
    <row r="690">
      <c r="A690" s="86"/>
      <c r="B690" s="23"/>
      <c r="C690" s="87"/>
      <c r="D690" s="23"/>
      <c r="E690" s="89"/>
      <c r="F690" s="89"/>
      <c r="G690" s="89"/>
      <c r="H690" s="89"/>
      <c r="I690" s="96"/>
      <c r="J690" s="92"/>
      <c r="K690" s="92"/>
    </row>
    <row r="691">
      <c r="A691" s="86"/>
      <c r="B691" s="23"/>
      <c r="C691" s="87"/>
      <c r="D691" s="23"/>
      <c r="E691" s="89"/>
      <c r="F691" s="89"/>
      <c r="G691" s="89"/>
      <c r="H691" s="89"/>
      <c r="I691" s="96"/>
      <c r="J691" s="92"/>
      <c r="K691" s="92"/>
    </row>
    <row r="692">
      <c r="A692" s="86"/>
      <c r="B692" s="23"/>
      <c r="C692" s="87"/>
      <c r="D692" s="23"/>
      <c r="E692" s="89"/>
      <c r="F692" s="89"/>
      <c r="G692" s="89"/>
      <c r="H692" s="89"/>
      <c r="I692" s="96"/>
      <c r="J692" s="92"/>
      <c r="K692" s="92"/>
    </row>
    <row r="693">
      <c r="A693" s="86"/>
      <c r="B693" s="23"/>
      <c r="C693" s="87"/>
      <c r="D693" s="23"/>
      <c r="E693" s="89"/>
      <c r="F693" s="89"/>
      <c r="G693" s="89"/>
      <c r="H693" s="89"/>
      <c r="I693" s="96"/>
      <c r="J693" s="92"/>
      <c r="K693" s="92"/>
    </row>
    <row r="694">
      <c r="A694" s="86"/>
      <c r="B694" s="23"/>
      <c r="C694" s="87"/>
      <c r="D694" s="23"/>
      <c r="E694" s="89"/>
      <c r="F694" s="89"/>
      <c r="G694" s="89"/>
      <c r="H694" s="89"/>
      <c r="I694" s="96"/>
      <c r="J694" s="92"/>
      <c r="K694" s="92"/>
    </row>
    <row r="695">
      <c r="A695" s="86"/>
      <c r="B695" s="23"/>
      <c r="C695" s="87"/>
      <c r="D695" s="23"/>
      <c r="E695" s="89"/>
      <c r="F695" s="89"/>
      <c r="G695" s="89"/>
      <c r="H695" s="89"/>
      <c r="I695" s="96"/>
      <c r="J695" s="92"/>
      <c r="K695" s="92"/>
    </row>
    <row r="696">
      <c r="A696" s="86"/>
      <c r="B696" s="23"/>
      <c r="C696" s="87"/>
      <c r="D696" s="23"/>
      <c r="E696" s="89"/>
      <c r="F696" s="89"/>
      <c r="G696" s="89"/>
      <c r="H696" s="89"/>
      <c r="I696" s="96"/>
      <c r="J696" s="92"/>
      <c r="K696" s="92"/>
    </row>
    <row r="697">
      <c r="A697" s="86"/>
      <c r="B697" s="23"/>
      <c r="C697" s="87"/>
      <c r="D697" s="23"/>
      <c r="E697" s="89"/>
      <c r="F697" s="89"/>
      <c r="G697" s="89"/>
      <c r="H697" s="89"/>
      <c r="I697" s="96"/>
      <c r="J697" s="92"/>
      <c r="K697" s="92"/>
    </row>
    <row r="698">
      <c r="A698" s="86"/>
      <c r="B698" s="23"/>
      <c r="C698" s="87"/>
      <c r="D698" s="23"/>
      <c r="E698" s="89"/>
      <c r="F698" s="89"/>
      <c r="G698" s="89"/>
      <c r="H698" s="89"/>
      <c r="I698" s="96"/>
      <c r="J698" s="92"/>
      <c r="K698" s="92"/>
    </row>
    <row r="699">
      <c r="A699" s="86"/>
      <c r="B699" s="23"/>
      <c r="C699" s="87"/>
      <c r="D699" s="23"/>
      <c r="E699" s="89"/>
      <c r="F699" s="89"/>
      <c r="G699" s="89"/>
      <c r="H699" s="89"/>
      <c r="I699" s="96"/>
      <c r="J699" s="92"/>
      <c r="K699" s="92"/>
    </row>
    <row r="700">
      <c r="A700" s="86"/>
      <c r="B700" s="23"/>
      <c r="C700" s="87"/>
      <c r="D700" s="23"/>
      <c r="E700" s="89"/>
      <c r="F700" s="89"/>
      <c r="G700" s="89"/>
      <c r="H700" s="89"/>
      <c r="I700" s="96"/>
      <c r="J700" s="92"/>
      <c r="K700" s="92"/>
    </row>
    <row r="701">
      <c r="A701" s="86"/>
      <c r="B701" s="23"/>
      <c r="C701" s="87"/>
      <c r="D701" s="23"/>
      <c r="E701" s="89"/>
      <c r="F701" s="89"/>
      <c r="G701" s="89"/>
      <c r="H701" s="89"/>
      <c r="I701" s="96"/>
      <c r="J701" s="92"/>
      <c r="K701" s="92"/>
    </row>
    <row r="702">
      <c r="A702" s="86"/>
      <c r="B702" s="23"/>
      <c r="C702" s="87"/>
      <c r="D702" s="23"/>
      <c r="E702" s="89"/>
      <c r="F702" s="89"/>
      <c r="G702" s="89"/>
      <c r="H702" s="89"/>
      <c r="I702" s="96"/>
      <c r="J702" s="92"/>
      <c r="K702" s="92"/>
    </row>
    <row r="703">
      <c r="A703" s="86"/>
      <c r="B703" s="23"/>
      <c r="C703" s="87"/>
      <c r="D703" s="23"/>
      <c r="E703" s="89"/>
      <c r="F703" s="89"/>
      <c r="G703" s="89"/>
      <c r="H703" s="89"/>
      <c r="I703" s="96"/>
      <c r="J703" s="92"/>
      <c r="K703" s="92"/>
    </row>
    <row r="704">
      <c r="A704" s="86"/>
      <c r="B704" s="23"/>
      <c r="C704" s="87"/>
      <c r="D704" s="23"/>
      <c r="E704" s="89"/>
      <c r="F704" s="89"/>
      <c r="G704" s="89"/>
      <c r="H704" s="89"/>
      <c r="I704" s="96"/>
      <c r="J704" s="92"/>
      <c r="K704" s="92"/>
    </row>
    <row r="705">
      <c r="A705" s="86"/>
      <c r="B705" s="23"/>
      <c r="C705" s="87"/>
      <c r="D705" s="23"/>
      <c r="E705" s="89"/>
      <c r="F705" s="89"/>
      <c r="G705" s="89"/>
      <c r="H705" s="89"/>
      <c r="I705" s="96"/>
      <c r="J705" s="92"/>
      <c r="K705" s="92"/>
    </row>
    <row r="706">
      <c r="A706" s="86"/>
      <c r="B706" s="23"/>
      <c r="C706" s="87"/>
      <c r="D706" s="23"/>
      <c r="E706" s="89"/>
      <c r="F706" s="89"/>
      <c r="G706" s="89"/>
      <c r="H706" s="89"/>
      <c r="I706" s="96"/>
      <c r="J706" s="92"/>
      <c r="K706" s="92"/>
    </row>
    <row r="707">
      <c r="A707" s="86"/>
      <c r="B707" s="23"/>
      <c r="C707" s="87"/>
      <c r="D707" s="23"/>
      <c r="E707" s="89"/>
      <c r="F707" s="89"/>
      <c r="G707" s="89"/>
      <c r="H707" s="89"/>
      <c r="I707" s="96"/>
      <c r="J707" s="92"/>
      <c r="K707" s="92"/>
    </row>
    <row r="708">
      <c r="A708" s="86"/>
      <c r="B708" s="23"/>
      <c r="C708" s="87"/>
      <c r="D708" s="23"/>
      <c r="E708" s="89"/>
      <c r="F708" s="89"/>
      <c r="G708" s="89"/>
      <c r="H708" s="89"/>
      <c r="I708" s="96"/>
      <c r="J708" s="92"/>
      <c r="K708" s="92"/>
    </row>
    <row r="709">
      <c r="A709" s="86"/>
      <c r="B709" s="23"/>
      <c r="C709" s="87"/>
      <c r="D709" s="23"/>
      <c r="E709" s="89"/>
      <c r="F709" s="89"/>
      <c r="G709" s="89"/>
      <c r="H709" s="89"/>
      <c r="I709" s="96"/>
      <c r="J709" s="92"/>
      <c r="K709" s="92"/>
    </row>
    <row r="710">
      <c r="A710" s="86"/>
      <c r="B710" s="23"/>
      <c r="C710" s="87"/>
      <c r="D710" s="23"/>
      <c r="E710" s="89"/>
      <c r="F710" s="89"/>
      <c r="G710" s="89"/>
      <c r="H710" s="89"/>
      <c r="I710" s="96"/>
      <c r="J710" s="92"/>
      <c r="K710" s="92"/>
    </row>
    <row r="711">
      <c r="A711" s="86"/>
      <c r="B711" s="23"/>
      <c r="C711" s="87"/>
      <c r="D711" s="23"/>
      <c r="E711" s="89"/>
      <c r="F711" s="89"/>
      <c r="G711" s="89"/>
      <c r="H711" s="89"/>
      <c r="I711" s="96"/>
      <c r="J711" s="92"/>
      <c r="K711" s="92"/>
    </row>
    <row r="712">
      <c r="A712" s="86"/>
      <c r="B712" s="23"/>
      <c r="C712" s="87"/>
      <c r="D712" s="23"/>
      <c r="E712" s="89"/>
      <c r="F712" s="89"/>
      <c r="G712" s="89"/>
      <c r="H712" s="89"/>
      <c r="I712" s="96"/>
      <c r="J712" s="92"/>
      <c r="K712" s="92"/>
    </row>
    <row r="713">
      <c r="A713" s="86"/>
      <c r="B713" s="23"/>
      <c r="C713" s="87"/>
      <c r="D713" s="23"/>
      <c r="E713" s="89"/>
      <c r="F713" s="89"/>
      <c r="G713" s="89"/>
      <c r="H713" s="89"/>
      <c r="I713" s="96"/>
      <c r="J713" s="92"/>
      <c r="K713" s="92"/>
    </row>
    <row r="714">
      <c r="A714" s="86"/>
      <c r="B714" s="23"/>
      <c r="C714" s="87"/>
      <c r="D714" s="23"/>
      <c r="E714" s="89"/>
      <c r="F714" s="89"/>
      <c r="G714" s="89"/>
      <c r="H714" s="89"/>
      <c r="I714" s="96"/>
      <c r="J714" s="92"/>
      <c r="K714" s="92"/>
    </row>
    <row r="715">
      <c r="A715" s="86"/>
      <c r="B715" s="23"/>
      <c r="C715" s="87"/>
      <c r="D715" s="23"/>
      <c r="E715" s="89"/>
      <c r="F715" s="89"/>
      <c r="G715" s="89"/>
      <c r="H715" s="89"/>
      <c r="I715" s="96"/>
      <c r="J715" s="92"/>
      <c r="K715" s="92"/>
    </row>
    <row r="716">
      <c r="A716" s="86"/>
      <c r="B716" s="23"/>
      <c r="C716" s="87"/>
      <c r="D716" s="23"/>
      <c r="E716" s="89"/>
      <c r="F716" s="89"/>
      <c r="G716" s="89"/>
      <c r="H716" s="89"/>
      <c r="I716" s="96"/>
      <c r="J716" s="92"/>
      <c r="K716" s="92"/>
    </row>
    <row r="717">
      <c r="A717" s="86"/>
      <c r="B717" s="23"/>
      <c r="C717" s="87"/>
      <c r="D717" s="23"/>
      <c r="E717" s="89"/>
      <c r="F717" s="89"/>
      <c r="G717" s="89"/>
      <c r="H717" s="89"/>
      <c r="I717" s="96"/>
      <c r="J717" s="92"/>
      <c r="K717" s="92"/>
    </row>
    <row r="718">
      <c r="A718" s="86"/>
      <c r="B718" s="23"/>
      <c r="C718" s="87"/>
      <c r="D718" s="23"/>
      <c r="E718" s="89"/>
      <c r="F718" s="89"/>
      <c r="G718" s="89"/>
      <c r="H718" s="89"/>
      <c r="I718" s="96"/>
      <c r="J718" s="92"/>
      <c r="K718" s="92"/>
    </row>
    <row r="719">
      <c r="A719" s="86"/>
      <c r="B719" s="23"/>
      <c r="C719" s="87"/>
      <c r="D719" s="23"/>
      <c r="E719" s="89"/>
      <c r="F719" s="89"/>
      <c r="G719" s="89"/>
      <c r="H719" s="89"/>
      <c r="I719" s="96"/>
      <c r="J719" s="92"/>
      <c r="K719" s="92"/>
    </row>
    <row r="720">
      <c r="A720" s="86"/>
      <c r="B720" s="23"/>
      <c r="C720" s="87"/>
      <c r="D720" s="23"/>
      <c r="E720" s="89"/>
      <c r="F720" s="89"/>
      <c r="G720" s="89"/>
      <c r="H720" s="89"/>
      <c r="I720" s="96"/>
      <c r="J720" s="92"/>
      <c r="K720" s="92"/>
    </row>
    <row r="721">
      <c r="A721" s="86"/>
      <c r="B721" s="23"/>
      <c r="C721" s="87"/>
      <c r="D721" s="23"/>
      <c r="E721" s="89"/>
      <c r="F721" s="89"/>
      <c r="G721" s="89"/>
      <c r="H721" s="89"/>
      <c r="I721" s="96"/>
      <c r="J721" s="92"/>
      <c r="K721" s="92"/>
    </row>
    <row r="722">
      <c r="A722" s="86"/>
      <c r="B722" s="23"/>
      <c r="C722" s="87"/>
      <c r="D722" s="23"/>
      <c r="E722" s="89"/>
      <c r="F722" s="89"/>
      <c r="G722" s="89"/>
      <c r="H722" s="89"/>
      <c r="I722" s="96"/>
      <c r="J722" s="92"/>
      <c r="K722" s="92"/>
    </row>
    <row r="723">
      <c r="A723" s="86"/>
      <c r="B723" s="23"/>
      <c r="C723" s="87"/>
      <c r="D723" s="23"/>
      <c r="E723" s="89"/>
      <c r="F723" s="89"/>
      <c r="G723" s="89"/>
      <c r="H723" s="89"/>
      <c r="I723" s="96"/>
      <c r="J723" s="92"/>
      <c r="K723" s="92"/>
    </row>
    <row r="724">
      <c r="A724" s="86"/>
      <c r="B724" s="23"/>
      <c r="C724" s="87"/>
      <c r="D724" s="23"/>
      <c r="E724" s="89"/>
      <c r="F724" s="89"/>
      <c r="G724" s="89"/>
      <c r="H724" s="89"/>
      <c r="I724" s="96"/>
      <c r="J724" s="92"/>
      <c r="K724" s="92"/>
    </row>
    <row r="725">
      <c r="A725" s="86"/>
      <c r="B725" s="23"/>
      <c r="C725" s="87"/>
      <c r="D725" s="23"/>
      <c r="E725" s="89"/>
      <c r="F725" s="89"/>
      <c r="G725" s="89"/>
      <c r="H725" s="89"/>
      <c r="I725" s="96"/>
      <c r="J725" s="92"/>
      <c r="K725" s="92"/>
    </row>
    <row r="726">
      <c r="A726" s="86"/>
      <c r="B726" s="23"/>
      <c r="C726" s="87"/>
      <c r="D726" s="23"/>
      <c r="E726" s="89"/>
      <c r="F726" s="89"/>
      <c r="G726" s="89"/>
      <c r="H726" s="89"/>
      <c r="I726" s="96"/>
      <c r="J726" s="92"/>
      <c r="K726" s="92"/>
    </row>
    <row r="727">
      <c r="A727" s="86"/>
      <c r="B727" s="23"/>
      <c r="C727" s="87"/>
      <c r="D727" s="23"/>
      <c r="E727" s="89"/>
      <c r="F727" s="89"/>
      <c r="G727" s="89"/>
      <c r="H727" s="89"/>
      <c r="I727" s="96"/>
      <c r="J727" s="92"/>
      <c r="K727" s="92"/>
    </row>
    <row r="728">
      <c r="A728" s="86"/>
      <c r="B728" s="23"/>
      <c r="C728" s="87"/>
      <c r="D728" s="23"/>
      <c r="E728" s="89"/>
      <c r="F728" s="89"/>
      <c r="G728" s="89"/>
      <c r="H728" s="89"/>
      <c r="I728" s="96"/>
      <c r="J728" s="92"/>
      <c r="K728" s="92"/>
    </row>
    <row r="729">
      <c r="A729" s="86"/>
      <c r="B729" s="23"/>
      <c r="C729" s="87"/>
      <c r="D729" s="23"/>
      <c r="E729" s="89"/>
      <c r="F729" s="89"/>
      <c r="G729" s="89"/>
      <c r="H729" s="89"/>
      <c r="I729" s="96"/>
      <c r="J729" s="92"/>
      <c r="K729" s="92"/>
    </row>
    <row r="730">
      <c r="A730" s="86"/>
      <c r="B730" s="23"/>
      <c r="C730" s="87"/>
      <c r="D730" s="23"/>
      <c r="E730" s="89"/>
      <c r="F730" s="89"/>
      <c r="G730" s="89"/>
      <c r="H730" s="89"/>
      <c r="I730" s="96"/>
      <c r="J730" s="92"/>
      <c r="K730" s="92"/>
    </row>
    <row r="731">
      <c r="A731" s="86"/>
      <c r="B731" s="23"/>
      <c r="C731" s="87"/>
      <c r="D731" s="23"/>
      <c r="E731" s="89"/>
      <c r="F731" s="89"/>
      <c r="G731" s="89"/>
      <c r="H731" s="89"/>
      <c r="I731" s="96"/>
      <c r="J731" s="92"/>
      <c r="K731" s="92"/>
    </row>
    <row r="732">
      <c r="A732" s="86"/>
      <c r="B732" s="23"/>
      <c r="C732" s="87"/>
      <c r="D732" s="23"/>
      <c r="E732" s="89"/>
      <c r="F732" s="89"/>
      <c r="G732" s="89"/>
      <c r="H732" s="89"/>
      <c r="I732" s="96"/>
      <c r="J732" s="92"/>
      <c r="K732" s="92"/>
    </row>
    <row r="733">
      <c r="A733" s="86"/>
      <c r="B733" s="23"/>
      <c r="C733" s="87"/>
      <c r="D733" s="23"/>
      <c r="E733" s="89"/>
      <c r="F733" s="89"/>
      <c r="G733" s="89"/>
      <c r="H733" s="89"/>
      <c r="I733" s="96"/>
      <c r="J733" s="92"/>
      <c r="K733" s="92"/>
    </row>
    <row r="734">
      <c r="A734" s="86"/>
      <c r="B734" s="23"/>
      <c r="C734" s="87"/>
      <c r="D734" s="23"/>
      <c r="E734" s="89"/>
      <c r="F734" s="89"/>
      <c r="G734" s="89"/>
      <c r="H734" s="89"/>
      <c r="I734" s="96"/>
      <c r="J734" s="92"/>
      <c r="K734" s="92"/>
    </row>
    <row r="735">
      <c r="A735" s="86"/>
      <c r="B735" s="23"/>
      <c r="C735" s="87"/>
      <c r="D735" s="23"/>
      <c r="E735" s="89"/>
      <c r="F735" s="89"/>
      <c r="G735" s="89"/>
      <c r="H735" s="89"/>
      <c r="I735" s="96"/>
      <c r="J735" s="92"/>
      <c r="K735" s="92"/>
    </row>
    <row r="736">
      <c r="A736" s="86"/>
      <c r="B736" s="23"/>
      <c r="C736" s="87"/>
      <c r="D736" s="23"/>
      <c r="E736" s="89"/>
      <c r="F736" s="89"/>
      <c r="G736" s="89"/>
      <c r="H736" s="89"/>
      <c r="I736" s="96"/>
      <c r="J736" s="92"/>
      <c r="K736" s="92"/>
    </row>
    <row r="737">
      <c r="A737" s="86"/>
      <c r="B737" s="23"/>
      <c r="C737" s="87"/>
      <c r="D737" s="23"/>
      <c r="E737" s="89"/>
      <c r="F737" s="89"/>
      <c r="G737" s="89"/>
      <c r="H737" s="89"/>
      <c r="I737" s="96"/>
      <c r="J737" s="92"/>
      <c r="K737" s="92"/>
    </row>
    <row r="738">
      <c r="A738" s="86"/>
      <c r="B738" s="23"/>
      <c r="C738" s="87"/>
      <c r="D738" s="23"/>
      <c r="E738" s="89"/>
      <c r="F738" s="89"/>
      <c r="G738" s="89"/>
      <c r="H738" s="89"/>
      <c r="I738" s="96"/>
      <c r="J738" s="92"/>
      <c r="K738" s="92"/>
    </row>
    <row r="739">
      <c r="A739" s="86"/>
      <c r="B739" s="23"/>
      <c r="C739" s="87"/>
      <c r="D739" s="23"/>
      <c r="E739" s="89"/>
      <c r="F739" s="89"/>
      <c r="G739" s="89"/>
      <c r="H739" s="89"/>
      <c r="I739" s="96"/>
      <c r="J739" s="92"/>
      <c r="K739" s="92"/>
    </row>
    <row r="740">
      <c r="A740" s="86"/>
      <c r="B740" s="23"/>
      <c r="C740" s="87"/>
      <c r="D740" s="23"/>
      <c r="E740" s="89"/>
      <c r="F740" s="89"/>
      <c r="G740" s="89"/>
      <c r="H740" s="89"/>
      <c r="I740" s="96"/>
      <c r="J740" s="92"/>
      <c r="K740" s="92"/>
    </row>
    <row r="741">
      <c r="A741" s="86"/>
      <c r="B741" s="23"/>
      <c r="C741" s="87"/>
      <c r="D741" s="23"/>
      <c r="E741" s="89"/>
      <c r="F741" s="89"/>
      <c r="G741" s="89"/>
      <c r="H741" s="89"/>
      <c r="I741" s="96"/>
      <c r="J741" s="92"/>
      <c r="K741" s="92"/>
    </row>
    <row r="742">
      <c r="A742" s="86"/>
      <c r="B742" s="23"/>
      <c r="C742" s="87"/>
      <c r="D742" s="23"/>
      <c r="E742" s="89"/>
      <c r="F742" s="89"/>
      <c r="G742" s="89"/>
      <c r="H742" s="89"/>
      <c r="I742" s="96"/>
      <c r="J742" s="92"/>
      <c r="K742" s="92"/>
    </row>
    <row r="743">
      <c r="A743" s="86"/>
      <c r="B743" s="23"/>
      <c r="C743" s="87"/>
      <c r="D743" s="23"/>
      <c r="E743" s="89"/>
      <c r="F743" s="89"/>
      <c r="G743" s="89"/>
      <c r="H743" s="89"/>
      <c r="I743" s="96"/>
      <c r="J743" s="92"/>
      <c r="K743" s="92"/>
    </row>
    <row r="744">
      <c r="A744" s="86"/>
      <c r="B744" s="23"/>
      <c r="C744" s="87"/>
      <c r="D744" s="23"/>
      <c r="E744" s="89"/>
      <c r="F744" s="89"/>
      <c r="G744" s="89"/>
      <c r="H744" s="89"/>
      <c r="I744" s="96"/>
      <c r="J744" s="92"/>
      <c r="K744" s="92"/>
    </row>
    <row r="745">
      <c r="A745" s="86"/>
      <c r="B745" s="23"/>
      <c r="C745" s="87"/>
      <c r="D745" s="23"/>
      <c r="E745" s="89"/>
      <c r="F745" s="89"/>
      <c r="G745" s="89"/>
      <c r="H745" s="89"/>
      <c r="I745" s="96"/>
      <c r="J745" s="92"/>
      <c r="K745" s="92"/>
    </row>
    <row r="746">
      <c r="A746" s="86"/>
      <c r="B746" s="23"/>
      <c r="C746" s="87"/>
      <c r="D746" s="23"/>
      <c r="E746" s="89"/>
      <c r="F746" s="89"/>
      <c r="G746" s="89"/>
      <c r="H746" s="89"/>
      <c r="I746" s="96"/>
      <c r="J746" s="92"/>
      <c r="K746" s="92"/>
    </row>
    <row r="747">
      <c r="A747" s="86"/>
      <c r="B747" s="23"/>
      <c r="C747" s="87"/>
      <c r="D747" s="23"/>
      <c r="E747" s="89"/>
      <c r="F747" s="89"/>
      <c r="G747" s="89"/>
      <c r="H747" s="89"/>
      <c r="I747" s="96"/>
      <c r="J747" s="92"/>
      <c r="K747" s="92"/>
    </row>
    <row r="748">
      <c r="A748" s="86"/>
      <c r="B748" s="23"/>
      <c r="C748" s="87"/>
      <c r="D748" s="23"/>
      <c r="E748" s="89"/>
      <c r="F748" s="89"/>
      <c r="G748" s="89"/>
      <c r="H748" s="89"/>
      <c r="I748" s="96"/>
      <c r="J748" s="92"/>
      <c r="K748" s="92"/>
    </row>
    <row r="749">
      <c r="A749" s="86"/>
      <c r="B749" s="23"/>
      <c r="C749" s="87"/>
      <c r="D749" s="23"/>
      <c r="E749" s="89"/>
      <c r="F749" s="89"/>
      <c r="G749" s="89"/>
      <c r="H749" s="89"/>
      <c r="I749" s="96"/>
      <c r="J749" s="92"/>
      <c r="K749" s="92"/>
    </row>
    <row r="750">
      <c r="A750" s="86"/>
      <c r="B750" s="23"/>
      <c r="C750" s="87"/>
      <c r="D750" s="23"/>
      <c r="E750" s="89"/>
      <c r="F750" s="89"/>
      <c r="G750" s="89"/>
      <c r="H750" s="89"/>
      <c r="I750" s="96"/>
      <c r="J750" s="92"/>
      <c r="K750" s="92"/>
    </row>
    <row r="751">
      <c r="A751" s="86"/>
      <c r="B751" s="23"/>
      <c r="C751" s="87"/>
      <c r="D751" s="23"/>
      <c r="E751" s="89"/>
      <c r="F751" s="89"/>
      <c r="G751" s="89"/>
      <c r="H751" s="89"/>
      <c r="I751" s="96"/>
      <c r="J751" s="92"/>
      <c r="K751" s="92"/>
    </row>
    <row r="752">
      <c r="A752" s="86"/>
      <c r="B752" s="23"/>
      <c r="C752" s="87"/>
      <c r="D752" s="23"/>
      <c r="E752" s="89"/>
      <c r="F752" s="89"/>
      <c r="G752" s="89"/>
      <c r="H752" s="89"/>
      <c r="I752" s="96"/>
      <c r="J752" s="92"/>
      <c r="K752" s="92"/>
    </row>
    <row r="753">
      <c r="A753" s="86"/>
      <c r="B753" s="23"/>
      <c r="C753" s="87"/>
      <c r="D753" s="23"/>
      <c r="E753" s="89"/>
      <c r="F753" s="89"/>
      <c r="G753" s="89"/>
      <c r="H753" s="89"/>
      <c r="I753" s="96"/>
      <c r="J753" s="92"/>
      <c r="K753" s="92"/>
    </row>
    <row r="754">
      <c r="A754" s="86"/>
      <c r="B754" s="23"/>
      <c r="C754" s="87"/>
      <c r="D754" s="23"/>
      <c r="E754" s="89"/>
      <c r="F754" s="89"/>
      <c r="G754" s="89"/>
      <c r="H754" s="89"/>
      <c r="I754" s="96"/>
      <c r="J754" s="92"/>
      <c r="K754" s="92"/>
    </row>
    <row r="755">
      <c r="A755" s="86"/>
      <c r="B755" s="23"/>
      <c r="C755" s="87"/>
      <c r="D755" s="23"/>
      <c r="E755" s="89"/>
      <c r="F755" s="89"/>
      <c r="G755" s="89"/>
      <c r="H755" s="89"/>
      <c r="I755" s="96"/>
      <c r="J755" s="92"/>
      <c r="K755" s="92"/>
    </row>
    <row r="756">
      <c r="A756" s="86"/>
      <c r="B756" s="23"/>
      <c r="C756" s="87"/>
      <c r="D756" s="23"/>
      <c r="E756" s="89"/>
      <c r="F756" s="89"/>
      <c r="G756" s="89"/>
      <c r="H756" s="89"/>
      <c r="I756" s="96"/>
      <c r="J756" s="92"/>
      <c r="K756" s="92"/>
    </row>
    <row r="757">
      <c r="A757" s="86"/>
      <c r="B757" s="23"/>
      <c r="C757" s="87"/>
      <c r="D757" s="23"/>
      <c r="E757" s="89"/>
      <c r="F757" s="89"/>
      <c r="G757" s="89"/>
      <c r="H757" s="89"/>
      <c r="I757" s="96"/>
      <c r="J757" s="92"/>
      <c r="K757" s="92"/>
    </row>
    <row r="758">
      <c r="A758" s="86"/>
      <c r="B758" s="23"/>
      <c r="C758" s="87"/>
      <c r="D758" s="23"/>
      <c r="E758" s="89"/>
      <c r="F758" s="89"/>
      <c r="G758" s="89"/>
      <c r="H758" s="89"/>
      <c r="I758" s="96"/>
      <c r="J758" s="92"/>
      <c r="K758" s="92"/>
    </row>
    <row r="759">
      <c r="A759" s="86"/>
      <c r="B759" s="23"/>
      <c r="C759" s="87"/>
      <c r="D759" s="23"/>
      <c r="E759" s="89"/>
      <c r="F759" s="89"/>
      <c r="G759" s="89"/>
      <c r="H759" s="89"/>
      <c r="I759" s="96"/>
      <c r="J759" s="92"/>
      <c r="K759" s="92"/>
    </row>
    <row r="760">
      <c r="A760" s="86"/>
      <c r="B760" s="23"/>
      <c r="C760" s="87"/>
      <c r="D760" s="23"/>
      <c r="E760" s="89"/>
      <c r="F760" s="89"/>
      <c r="G760" s="89"/>
      <c r="H760" s="89"/>
      <c r="I760" s="96"/>
      <c r="J760" s="92"/>
      <c r="K760" s="92"/>
    </row>
    <row r="761">
      <c r="A761" s="86"/>
      <c r="B761" s="23"/>
      <c r="C761" s="87"/>
      <c r="D761" s="23"/>
      <c r="E761" s="89"/>
      <c r="F761" s="89"/>
      <c r="G761" s="89"/>
      <c r="H761" s="89"/>
      <c r="I761" s="96"/>
      <c r="J761" s="92"/>
      <c r="K761" s="92"/>
    </row>
    <row r="762">
      <c r="A762" s="86"/>
      <c r="B762" s="23"/>
      <c r="C762" s="87"/>
      <c r="D762" s="23"/>
      <c r="E762" s="89"/>
      <c r="F762" s="89"/>
      <c r="G762" s="89"/>
      <c r="H762" s="89"/>
      <c r="I762" s="96"/>
      <c r="J762" s="92"/>
      <c r="K762" s="92"/>
    </row>
    <row r="763">
      <c r="A763" s="86"/>
      <c r="B763" s="23"/>
      <c r="C763" s="87"/>
      <c r="D763" s="23"/>
      <c r="E763" s="89"/>
      <c r="F763" s="89"/>
      <c r="G763" s="89"/>
      <c r="H763" s="89"/>
      <c r="I763" s="96"/>
      <c r="J763" s="92"/>
      <c r="K763" s="92"/>
    </row>
    <row r="764">
      <c r="A764" s="86"/>
      <c r="B764" s="23"/>
      <c r="C764" s="87"/>
      <c r="D764" s="23"/>
      <c r="E764" s="89"/>
      <c r="F764" s="89"/>
      <c r="G764" s="89"/>
      <c r="H764" s="89"/>
      <c r="I764" s="96"/>
      <c r="J764" s="92"/>
      <c r="K764" s="92"/>
    </row>
    <row r="765">
      <c r="A765" s="86"/>
      <c r="B765" s="23"/>
      <c r="C765" s="87"/>
      <c r="D765" s="23"/>
      <c r="E765" s="89"/>
      <c r="F765" s="89"/>
      <c r="G765" s="89"/>
      <c r="H765" s="89"/>
      <c r="I765" s="96"/>
      <c r="J765" s="92"/>
      <c r="K765" s="92"/>
    </row>
    <row r="766">
      <c r="A766" s="86"/>
      <c r="B766" s="23"/>
      <c r="C766" s="87"/>
      <c r="D766" s="23"/>
      <c r="E766" s="89"/>
      <c r="F766" s="89"/>
      <c r="G766" s="89"/>
      <c r="H766" s="89"/>
      <c r="I766" s="96"/>
      <c r="J766" s="92"/>
      <c r="K766" s="92"/>
    </row>
    <row r="767">
      <c r="A767" s="86"/>
      <c r="B767" s="23"/>
      <c r="C767" s="87"/>
      <c r="D767" s="23"/>
      <c r="E767" s="89"/>
      <c r="F767" s="89"/>
      <c r="G767" s="89"/>
      <c r="H767" s="89"/>
      <c r="I767" s="96"/>
      <c r="J767" s="92"/>
      <c r="K767" s="92"/>
    </row>
    <row r="768">
      <c r="A768" s="86"/>
      <c r="B768" s="23"/>
      <c r="C768" s="87"/>
      <c r="D768" s="23"/>
      <c r="E768" s="89"/>
      <c r="F768" s="89"/>
      <c r="G768" s="89"/>
      <c r="H768" s="89"/>
      <c r="I768" s="96"/>
      <c r="J768" s="92"/>
      <c r="K768" s="92"/>
    </row>
    <row r="769">
      <c r="A769" s="86"/>
      <c r="B769" s="23"/>
      <c r="C769" s="87"/>
      <c r="D769" s="23"/>
      <c r="E769" s="89"/>
      <c r="F769" s="89"/>
      <c r="G769" s="89"/>
      <c r="H769" s="89"/>
      <c r="I769" s="96"/>
      <c r="J769" s="92"/>
      <c r="K769" s="92"/>
    </row>
    <row r="770">
      <c r="A770" s="86"/>
      <c r="B770" s="23"/>
      <c r="C770" s="87"/>
      <c r="D770" s="23"/>
      <c r="E770" s="89"/>
      <c r="F770" s="89"/>
      <c r="G770" s="89"/>
      <c r="H770" s="89"/>
      <c r="I770" s="96"/>
      <c r="J770" s="92"/>
      <c r="K770" s="92"/>
    </row>
    <row r="771">
      <c r="A771" s="86"/>
      <c r="B771" s="23"/>
      <c r="C771" s="87"/>
      <c r="D771" s="23"/>
      <c r="E771" s="89"/>
      <c r="F771" s="89"/>
      <c r="G771" s="89"/>
      <c r="H771" s="89"/>
      <c r="I771" s="96"/>
      <c r="J771" s="92"/>
      <c r="K771" s="92"/>
    </row>
    <row r="772">
      <c r="A772" s="86"/>
      <c r="B772" s="23"/>
      <c r="C772" s="87"/>
      <c r="D772" s="23"/>
      <c r="E772" s="89"/>
      <c r="F772" s="89"/>
      <c r="G772" s="89"/>
      <c r="H772" s="89"/>
      <c r="I772" s="96"/>
      <c r="J772" s="92"/>
      <c r="K772" s="92"/>
    </row>
    <row r="773">
      <c r="A773" s="86"/>
      <c r="B773" s="23"/>
      <c r="C773" s="87"/>
      <c r="D773" s="23"/>
      <c r="E773" s="89"/>
      <c r="F773" s="89"/>
      <c r="G773" s="89"/>
      <c r="H773" s="89"/>
      <c r="I773" s="96"/>
      <c r="J773" s="92"/>
      <c r="K773" s="92"/>
    </row>
    <row r="774">
      <c r="A774" s="86"/>
      <c r="B774" s="23"/>
      <c r="C774" s="87"/>
      <c r="D774" s="23"/>
      <c r="E774" s="89"/>
      <c r="F774" s="89"/>
      <c r="G774" s="89"/>
      <c r="H774" s="89"/>
      <c r="I774" s="96"/>
      <c r="J774" s="92"/>
      <c r="K774" s="92"/>
    </row>
    <row r="775">
      <c r="A775" s="86"/>
      <c r="B775" s="23"/>
      <c r="C775" s="87"/>
      <c r="D775" s="23"/>
      <c r="E775" s="89"/>
      <c r="F775" s="89"/>
      <c r="G775" s="89"/>
      <c r="H775" s="89"/>
      <c r="I775" s="96"/>
      <c r="J775" s="92"/>
      <c r="K775" s="92"/>
    </row>
    <row r="776">
      <c r="A776" s="86"/>
      <c r="B776" s="23"/>
      <c r="C776" s="87"/>
      <c r="D776" s="23"/>
      <c r="E776" s="89"/>
      <c r="F776" s="89"/>
      <c r="G776" s="89"/>
      <c r="H776" s="89"/>
      <c r="I776" s="96"/>
      <c r="J776" s="92"/>
      <c r="K776" s="92"/>
    </row>
    <row r="777">
      <c r="A777" s="86"/>
      <c r="B777" s="23"/>
      <c r="C777" s="87"/>
      <c r="D777" s="23"/>
      <c r="E777" s="89"/>
      <c r="F777" s="89"/>
      <c r="G777" s="89"/>
      <c r="H777" s="89"/>
      <c r="I777" s="96"/>
      <c r="J777" s="92"/>
      <c r="K777" s="92"/>
    </row>
    <row r="778">
      <c r="A778" s="86"/>
      <c r="B778" s="23"/>
      <c r="C778" s="87"/>
      <c r="D778" s="23"/>
      <c r="E778" s="89"/>
      <c r="F778" s="89"/>
      <c r="G778" s="89"/>
      <c r="H778" s="89"/>
      <c r="I778" s="96"/>
      <c r="J778" s="92"/>
      <c r="K778" s="92"/>
    </row>
    <row r="779">
      <c r="A779" s="86"/>
      <c r="B779" s="23"/>
      <c r="C779" s="87"/>
      <c r="D779" s="23"/>
      <c r="E779" s="89"/>
      <c r="F779" s="89"/>
      <c r="G779" s="89"/>
      <c r="H779" s="89"/>
      <c r="I779" s="96"/>
      <c r="J779" s="92"/>
      <c r="K779" s="92"/>
    </row>
    <row r="780">
      <c r="A780" s="86"/>
      <c r="B780" s="23"/>
      <c r="C780" s="87"/>
      <c r="D780" s="23"/>
      <c r="E780" s="89"/>
      <c r="F780" s="89"/>
      <c r="G780" s="89"/>
      <c r="H780" s="89"/>
      <c r="I780" s="96"/>
      <c r="J780" s="92"/>
      <c r="K780" s="92"/>
    </row>
    <row r="781">
      <c r="A781" s="86"/>
      <c r="B781" s="23"/>
      <c r="C781" s="87"/>
      <c r="D781" s="23"/>
      <c r="E781" s="89"/>
      <c r="F781" s="89"/>
      <c r="G781" s="89"/>
      <c r="H781" s="89"/>
      <c r="I781" s="96"/>
      <c r="J781" s="92"/>
      <c r="K781" s="92"/>
    </row>
    <row r="782">
      <c r="A782" s="86"/>
      <c r="B782" s="23"/>
      <c r="C782" s="87"/>
      <c r="D782" s="23"/>
      <c r="E782" s="89"/>
      <c r="F782" s="89"/>
      <c r="G782" s="89"/>
      <c r="H782" s="89"/>
      <c r="I782" s="96"/>
      <c r="J782" s="92"/>
      <c r="K782" s="92"/>
    </row>
    <row r="783">
      <c r="A783" s="86"/>
      <c r="B783" s="23"/>
      <c r="C783" s="87"/>
      <c r="D783" s="23"/>
      <c r="E783" s="89"/>
      <c r="F783" s="89"/>
      <c r="G783" s="89"/>
      <c r="H783" s="89"/>
      <c r="I783" s="96"/>
      <c r="J783" s="92"/>
      <c r="K783" s="92"/>
    </row>
    <row r="784">
      <c r="A784" s="86"/>
      <c r="B784" s="23"/>
      <c r="C784" s="87"/>
      <c r="D784" s="23"/>
      <c r="E784" s="89"/>
      <c r="F784" s="89"/>
      <c r="G784" s="89"/>
      <c r="H784" s="89"/>
      <c r="I784" s="96"/>
      <c r="J784" s="92"/>
      <c r="K784" s="92"/>
    </row>
    <row r="785">
      <c r="A785" s="86"/>
      <c r="B785" s="23"/>
      <c r="C785" s="87"/>
      <c r="D785" s="23"/>
      <c r="E785" s="89"/>
      <c r="F785" s="89"/>
      <c r="G785" s="89"/>
      <c r="H785" s="89"/>
      <c r="I785" s="96"/>
      <c r="J785" s="92"/>
      <c r="K785" s="92"/>
    </row>
    <row r="786">
      <c r="A786" s="86"/>
      <c r="B786" s="23"/>
      <c r="C786" s="87"/>
      <c r="D786" s="23"/>
      <c r="E786" s="89"/>
      <c r="F786" s="89"/>
      <c r="G786" s="89"/>
      <c r="H786" s="89"/>
      <c r="I786" s="96"/>
      <c r="J786" s="92"/>
      <c r="K786" s="92"/>
    </row>
    <row r="787">
      <c r="A787" s="86"/>
      <c r="B787" s="23"/>
      <c r="C787" s="87"/>
      <c r="D787" s="23"/>
      <c r="E787" s="89"/>
      <c r="F787" s="89"/>
      <c r="G787" s="89"/>
      <c r="H787" s="89"/>
      <c r="I787" s="96"/>
      <c r="J787" s="92"/>
      <c r="K787" s="92"/>
    </row>
    <row r="788">
      <c r="A788" s="86"/>
      <c r="B788" s="23"/>
      <c r="C788" s="87"/>
      <c r="D788" s="23"/>
      <c r="E788" s="89"/>
      <c r="F788" s="89"/>
      <c r="G788" s="89"/>
      <c r="H788" s="89"/>
      <c r="I788" s="96"/>
      <c r="J788" s="92"/>
      <c r="K788" s="92"/>
    </row>
    <row r="789">
      <c r="A789" s="86"/>
      <c r="B789" s="23"/>
      <c r="C789" s="87"/>
      <c r="D789" s="23"/>
      <c r="E789" s="89"/>
      <c r="F789" s="89"/>
      <c r="G789" s="89"/>
      <c r="H789" s="89"/>
      <c r="I789" s="96"/>
      <c r="J789" s="92"/>
      <c r="K789" s="92"/>
    </row>
    <row r="790">
      <c r="A790" s="86"/>
      <c r="B790" s="23"/>
      <c r="C790" s="87"/>
      <c r="D790" s="23"/>
      <c r="E790" s="89"/>
      <c r="F790" s="89"/>
      <c r="G790" s="89"/>
      <c r="H790" s="89"/>
      <c r="I790" s="96"/>
      <c r="J790" s="92"/>
      <c r="K790" s="92"/>
    </row>
    <row r="791">
      <c r="A791" s="86"/>
      <c r="B791" s="23"/>
      <c r="C791" s="87"/>
      <c r="D791" s="23"/>
      <c r="E791" s="89"/>
      <c r="F791" s="89"/>
      <c r="G791" s="89"/>
      <c r="H791" s="89"/>
      <c r="I791" s="96"/>
      <c r="J791" s="92"/>
      <c r="K791" s="92"/>
    </row>
    <row r="792">
      <c r="A792" s="86"/>
      <c r="B792" s="23"/>
      <c r="C792" s="87"/>
      <c r="D792" s="23"/>
      <c r="E792" s="89"/>
      <c r="F792" s="89"/>
      <c r="G792" s="89"/>
      <c r="H792" s="89"/>
      <c r="I792" s="96"/>
      <c r="J792" s="92"/>
      <c r="K792" s="92"/>
    </row>
    <row r="793">
      <c r="A793" s="86"/>
      <c r="B793" s="23"/>
      <c r="C793" s="87"/>
      <c r="D793" s="23"/>
      <c r="E793" s="89"/>
      <c r="F793" s="89"/>
      <c r="G793" s="89"/>
      <c r="H793" s="89"/>
      <c r="I793" s="96"/>
      <c r="J793" s="92"/>
      <c r="K793" s="92"/>
    </row>
    <row r="794">
      <c r="A794" s="86"/>
      <c r="B794" s="23"/>
      <c r="C794" s="87"/>
      <c r="D794" s="23"/>
      <c r="E794" s="89"/>
      <c r="F794" s="89"/>
      <c r="G794" s="89"/>
      <c r="H794" s="89"/>
      <c r="I794" s="96"/>
      <c r="J794" s="92"/>
      <c r="K794" s="92"/>
    </row>
    <row r="795">
      <c r="A795" s="86"/>
      <c r="B795" s="23"/>
      <c r="C795" s="87"/>
      <c r="D795" s="23"/>
      <c r="E795" s="89"/>
      <c r="F795" s="89"/>
      <c r="G795" s="89"/>
      <c r="H795" s="89"/>
      <c r="I795" s="96"/>
      <c r="J795" s="92"/>
      <c r="K795" s="92"/>
    </row>
    <row r="796">
      <c r="A796" s="86"/>
      <c r="B796" s="23"/>
      <c r="C796" s="87"/>
      <c r="D796" s="23"/>
      <c r="E796" s="89"/>
      <c r="F796" s="89"/>
      <c r="G796" s="89"/>
      <c r="H796" s="89"/>
      <c r="I796" s="96"/>
      <c r="J796" s="92"/>
      <c r="K796" s="92"/>
    </row>
    <row r="797">
      <c r="A797" s="86"/>
      <c r="B797" s="23"/>
      <c r="C797" s="87"/>
      <c r="D797" s="23"/>
      <c r="E797" s="89"/>
      <c r="F797" s="89"/>
      <c r="G797" s="89"/>
      <c r="H797" s="89"/>
      <c r="I797" s="96"/>
      <c r="J797" s="92"/>
      <c r="K797" s="92"/>
    </row>
    <row r="798">
      <c r="A798" s="86"/>
      <c r="B798" s="23"/>
      <c r="C798" s="87"/>
      <c r="D798" s="23"/>
      <c r="E798" s="89"/>
      <c r="F798" s="89"/>
      <c r="G798" s="89"/>
      <c r="H798" s="89"/>
      <c r="I798" s="96"/>
      <c r="J798" s="92"/>
      <c r="K798" s="92"/>
    </row>
    <row r="799">
      <c r="A799" s="86"/>
      <c r="B799" s="23"/>
      <c r="C799" s="87"/>
      <c r="D799" s="23"/>
      <c r="E799" s="89"/>
      <c r="F799" s="89"/>
      <c r="G799" s="89"/>
      <c r="H799" s="89"/>
      <c r="I799" s="96"/>
      <c r="J799" s="92"/>
      <c r="K799" s="92"/>
    </row>
    <row r="800">
      <c r="A800" s="86"/>
      <c r="B800" s="23"/>
      <c r="C800" s="87"/>
      <c r="D800" s="23"/>
      <c r="E800" s="89"/>
      <c r="F800" s="89"/>
      <c r="G800" s="89"/>
      <c r="H800" s="89"/>
      <c r="I800" s="96"/>
      <c r="J800" s="92"/>
      <c r="K800" s="92"/>
    </row>
    <row r="801">
      <c r="A801" s="86"/>
      <c r="B801" s="23"/>
      <c r="C801" s="87"/>
      <c r="D801" s="23"/>
      <c r="E801" s="89"/>
      <c r="F801" s="89"/>
      <c r="G801" s="89"/>
      <c r="H801" s="89"/>
      <c r="I801" s="96"/>
      <c r="J801" s="92"/>
      <c r="K801" s="92"/>
    </row>
    <row r="802">
      <c r="A802" s="86"/>
      <c r="B802" s="23"/>
      <c r="C802" s="87"/>
      <c r="D802" s="23"/>
      <c r="E802" s="89"/>
      <c r="F802" s="89"/>
      <c r="G802" s="89"/>
      <c r="H802" s="89"/>
      <c r="I802" s="96"/>
      <c r="J802" s="92"/>
      <c r="K802" s="92"/>
    </row>
    <row r="803">
      <c r="A803" s="86"/>
      <c r="B803" s="23"/>
      <c r="C803" s="87"/>
      <c r="D803" s="23"/>
      <c r="E803" s="89"/>
      <c r="F803" s="89"/>
      <c r="G803" s="89"/>
      <c r="H803" s="89"/>
      <c r="I803" s="96"/>
      <c r="J803" s="92"/>
      <c r="K803" s="92"/>
    </row>
    <row r="804">
      <c r="A804" s="86"/>
      <c r="B804" s="23"/>
      <c r="C804" s="87"/>
      <c r="D804" s="23"/>
      <c r="E804" s="89"/>
      <c r="F804" s="89"/>
      <c r="G804" s="89"/>
      <c r="H804" s="89"/>
      <c r="I804" s="96"/>
      <c r="J804" s="92"/>
      <c r="K804" s="92"/>
    </row>
    <row r="805">
      <c r="A805" s="86"/>
      <c r="B805" s="23"/>
      <c r="C805" s="87"/>
      <c r="D805" s="23"/>
      <c r="E805" s="89"/>
      <c r="F805" s="89"/>
      <c r="G805" s="89"/>
      <c r="H805" s="89"/>
      <c r="I805" s="96"/>
      <c r="J805" s="92"/>
      <c r="K805" s="92"/>
    </row>
    <row r="806">
      <c r="A806" s="86"/>
      <c r="B806" s="23"/>
      <c r="C806" s="87"/>
      <c r="D806" s="23"/>
      <c r="E806" s="89"/>
      <c r="F806" s="89"/>
      <c r="G806" s="89"/>
      <c r="H806" s="89"/>
      <c r="I806" s="96"/>
      <c r="J806" s="92"/>
      <c r="K806" s="92"/>
    </row>
    <row r="807">
      <c r="A807" s="86"/>
      <c r="B807" s="23"/>
      <c r="C807" s="87"/>
      <c r="D807" s="23"/>
      <c r="E807" s="89"/>
      <c r="F807" s="89"/>
      <c r="G807" s="89"/>
      <c r="H807" s="89"/>
      <c r="I807" s="96"/>
      <c r="J807" s="92"/>
      <c r="K807" s="92"/>
    </row>
    <row r="808">
      <c r="A808" s="86"/>
      <c r="B808" s="23"/>
      <c r="C808" s="87"/>
      <c r="D808" s="23"/>
      <c r="E808" s="89"/>
      <c r="F808" s="89"/>
      <c r="G808" s="89"/>
      <c r="H808" s="89"/>
      <c r="I808" s="96"/>
      <c r="J808" s="92"/>
      <c r="K808" s="92"/>
    </row>
    <row r="809">
      <c r="A809" s="86"/>
      <c r="B809" s="23"/>
      <c r="C809" s="87"/>
      <c r="D809" s="23"/>
      <c r="E809" s="89"/>
      <c r="F809" s="89"/>
      <c r="G809" s="89"/>
      <c r="H809" s="89"/>
      <c r="I809" s="96"/>
      <c r="J809" s="92"/>
      <c r="K809" s="92"/>
    </row>
    <row r="810">
      <c r="A810" s="86"/>
      <c r="B810" s="23"/>
      <c r="C810" s="87"/>
      <c r="D810" s="23"/>
      <c r="E810" s="89"/>
      <c r="F810" s="89"/>
      <c r="G810" s="89"/>
      <c r="H810" s="89"/>
      <c r="I810" s="96"/>
      <c r="J810" s="92"/>
      <c r="K810" s="92"/>
    </row>
    <row r="811">
      <c r="A811" s="86"/>
      <c r="B811" s="23"/>
      <c r="C811" s="87"/>
      <c r="D811" s="23"/>
      <c r="E811" s="89"/>
      <c r="F811" s="89"/>
      <c r="G811" s="89"/>
      <c r="H811" s="89"/>
      <c r="I811" s="96"/>
      <c r="J811" s="92"/>
      <c r="K811" s="92"/>
    </row>
    <row r="812">
      <c r="A812" s="86"/>
      <c r="B812" s="23"/>
      <c r="C812" s="87"/>
      <c r="D812" s="23"/>
      <c r="E812" s="89"/>
      <c r="F812" s="89"/>
      <c r="G812" s="89"/>
      <c r="H812" s="89"/>
      <c r="I812" s="96"/>
      <c r="J812" s="92"/>
      <c r="K812" s="92"/>
    </row>
    <row r="813">
      <c r="A813" s="86"/>
      <c r="B813" s="23"/>
      <c r="C813" s="87"/>
      <c r="D813" s="23"/>
      <c r="E813" s="89"/>
      <c r="F813" s="89"/>
      <c r="G813" s="89"/>
      <c r="H813" s="89"/>
      <c r="I813" s="96"/>
      <c r="J813" s="92"/>
      <c r="K813" s="92"/>
    </row>
    <row r="814">
      <c r="A814" s="86"/>
      <c r="B814" s="23"/>
      <c r="C814" s="87"/>
      <c r="D814" s="23"/>
      <c r="E814" s="89"/>
      <c r="F814" s="89"/>
      <c r="G814" s="89"/>
      <c r="H814" s="89"/>
      <c r="I814" s="96"/>
      <c r="J814" s="92"/>
      <c r="K814" s="92"/>
    </row>
    <row r="815">
      <c r="A815" s="86"/>
      <c r="B815" s="23"/>
      <c r="C815" s="87"/>
      <c r="D815" s="23"/>
      <c r="E815" s="89"/>
      <c r="F815" s="89"/>
      <c r="G815" s="89"/>
      <c r="H815" s="89"/>
      <c r="I815" s="96"/>
      <c r="J815" s="92"/>
      <c r="K815" s="92"/>
    </row>
    <row r="816">
      <c r="A816" s="86"/>
      <c r="B816" s="23"/>
      <c r="C816" s="87"/>
      <c r="D816" s="23"/>
      <c r="E816" s="89"/>
      <c r="F816" s="89"/>
      <c r="G816" s="89"/>
      <c r="H816" s="89"/>
      <c r="I816" s="96"/>
      <c r="J816" s="92"/>
      <c r="K816" s="92"/>
    </row>
    <row r="817">
      <c r="A817" s="86"/>
      <c r="B817" s="23"/>
      <c r="C817" s="87"/>
      <c r="D817" s="23"/>
      <c r="E817" s="89"/>
      <c r="F817" s="89"/>
      <c r="G817" s="89"/>
      <c r="H817" s="89"/>
      <c r="I817" s="96"/>
      <c r="J817" s="92"/>
      <c r="K817" s="92"/>
    </row>
    <row r="818">
      <c r="A818" s="86"/>
      <c r="B818" s="23"/>
      <c r="C818" s="87"/>
      <c r="D818" s="23"/>
      <c r="E818" s="89"/>
      <c r="F818" s="89"/>
      <c r="G818" s="89"/>
      <c r="H818" s="89"/>
      <c r="I818" s="96"/>
      <c r="J818" s="92"/>
      <c r="K818" s="92"/>
    </row>
    <row r="819">
      <c r="A819" s="86"/>
      <c r="B819" s="23"/>
      <c r="C819" s="87"/>
      <c r="D819" s="23"/>
      <c r="E819" s="89"/>
      <c r="F819" s="89"/>
      <c r="G819" s="89"/>
      <c r="H819" s="89"/>
      <c r="I819" s="96"/>
      <c r="J819" s="92"/>
      <c r="K819" s="92"/>
    </row>
    <row r="820">
      <c r="A820" s="86"/>
      <c r="B820" s="23"/>
      <c r="C820" s="87"/>
      <c r="D820" s="23"/>
      <c r="E820" s="89"/>
      <c r="F820" s="89"/>
      <c r="G820" s="89"/>
      <c r="H820" s="89"/>
      <c r="I820" s="96"/>
      <c r="J820" s="92"/>
      <c r="K820" s="92"/>
    </row>
    <row r="821">
      <c r="A821" s="86"/>
      <c r="B821" s="23"/>
      <c r="C821" s="87"/>
      <c r="D821" s="23"/>
      <c r="E821" s="89"/>
      <c r="F821" s="89"/>
      <c r="G821" s="89"/>
      <c r="H821" s="89"/>
      <c r="I821" s="96"/>
      <c r="J821" s="92"/>
      <c r="K821" s="92"/>
    </row>
    <row r="822">
      <c r="A822" s="86"/>
      <c r="B822" s="23"/>
      <c r="C822" s="87"/>
      <c r="D822" s="23"/>
      <c r="E822" s="89"/>
      <c r="F822" s="89"/>
      <c r="G822" s="89"/>
      <c r="H822" s="89"/>
      <c r="I822" s="96"/>
      <c r="J822" s="92"/>
      <c r="K822" s="92"/>
    </row>
    <row r="823">
      <c r="A823" s="86"/>
      <c r="B823" s="23"/>
      <c r="C823" s="87"/>
      <c r="D823" s="23"/>
      <c r="E823" s="89"/>
      <c r="F823" s="89"/>
      <c r="G823" s="89"/>
      <c r="H823" s="89"/>
      <c r="I823" s="96"/>
      <c r="J823" s="92"/>
      <c r="K823" s="92"/>
    </row>
    <row r="824">
      <c r="A824" s="86"/>
      <c r="B824" s="23"/>
      <c r="C824" s="87"/>
      <c r="D824" s="23"/>
      <c r="E824" s="89"/>
      <c r="F824" s="89"/>
      <c r="G824" s="89"/>
      <c r="H824" s="89"/>
      <c r="I824" s="96"/>
      <c r="J824" s="92"/>
      <c r="K824" s="92"/>
    </row>
    <row r="825">
      <c r="A825" s="86"/>
      <c r="B825" s="23"/>
      <c r="C825" s="87"/>
      <c r="D825" s="23"/>
      <c r="E825" s="89"/>
      <c r="F825" s="89"/>
      <c r="G825" s="89"/>
      <c r="H825" s="89"/>
      <c r="I825" s="96"/>
      <c r="J825" s="92"/>
      <c r="K825" s="92"/>
    </row>
    <row r="826">
      <c r="A826" s="86"/>
      <c r="B826" s="23"/>
      <c r="C826" s="87"/>
      <c r="D826" s="23"/>
      <c r="E826" s="89"/>
      <c r="F826" s="89"/>
      <c r="G826" s="89"/>
      <c r="H826" s="89"/>
      <c r="I826" s="96"/>
      <c r="J826" s="92"/>
      <c r="K826" s="92"/>
    </row>
    <row r="827">
      <c r="A827" s="86"/>
      <c r="B827" s="23"/>
      <c r="C827" s="87"/>
      <c r="D827" s="23"/>
      <c r="E827" s="89"/>
      <c r="F827" s="89"/>
      <c r="G827" s="89"/>
      <c r="H827" s="89"/>
      <c r="I827" s="96"/>
      <c r="J827" s="92"/>
      <c r="K827" s="92"/>
    </row>
    <row r="828">
      <c r="A828" s="86"/>
      <c r="B828" s="23"/>
      <c r="C828" s="87"/>
      <c r="D828" s="23"/>
      <c r="E828" s="89"/>
      <c r="F828" s="89"/>
      <c r="G828" s="89"/>
      <c r="H828" s="89"/>
      <c r="I828" s="96"/>
      <c r="J828" s="92"/>
      <c r="K828" s="92"/>
    </row>
    <row r="829">
      <c r="A829" s="86"/>
      <c r="B829" s="23"/>
      <c r="C829" s="87"/>
      <c r="D829" s="23"/>
      <c r="E829" s="89"/>
      <c r="F829" s="89"/>
      <c r="G829" s="89"/>
      <c r="H829" s="89"/>
      <c r="I829" s="96"/>
      <c r="J829" s="92"/>
      <c r="K829" s="92"/>
    </row>
    <row r="830">
      <c r="A830" s="86"/>
      <c r="B830" s="23"/>
      <c r="C830" s="87"/>
      <c r="D830" s="23"/>
      <c r="E830" s="89"/>
      <c r="F830" s="89"/>
      <c r="G830" s="89"/>
      <c r="H830" s="89"/>
      <c r="I830" s="96"/>
      <c r="J830" s="92"/>
      <c r="K830" s="92"/>
    </row>
    <row r="831">
      <c r="A831" s="86"/>
      <c r="B831" s="23"/>
      <c r="C831" s="87"/>
      <c r="D831" s="23"/>
      <c r="E831" s="89"/>
      <c r="F831" s="89"/>
      <c r="G831" s="89"/>
      <c r="H831" s="89"/>
      <c r="I831" s="96"/>
      <c r="J831" s="92"/>
      <c r="K831" s="92"/>
    </row>
    <row r="832">
      <c r="A832" s="86"/>
      <c r="B832" s="23"/>
      <c r="C832" s="87"/>
      <c r="D832" s="23"/>
      <c r="E832" s="89"/>
      <c r="F832" s="89"/>
      <c r="G832" s="89"/>
      <c r="H832" s="89"/>
      <c r="I832" s="96"/>
      <c r="J832" s="92"/>
      <c r="K832" s="92"/>
    </row>
    <row r="833">
      <c r="A833" s="86"/>
      <c r="B833" s="23"/>
      <c r="C833" s="87"/>
      <c r="D833" s="23"/>
      <c r="E833" s="89"/>
      <c r="F833" s="89"/>
      <c r="G833" s="89"/>
      <c r="H833" s="89"/>
      <c r="I833" s="96"/>
      <c r="J833" s="92"/>
      <c r="K833" s="92"/>
    </row>
    <row r="834">
      <c r="A834" s="86"/>
      <c r="B834" s="23"/>
      <c r="C834" s="87"/>
      <c r="D834" s="23"/>
      <c r="E834" s="89"/>
      <c r="F834" s="89"/>
      <c r="G834" s="89"/>
      <c r="H834" s="89"/>
      <c r="I834" s="96"/>
      <c r="J834" s="92"/>
      <c r="K834" s="92"/>
    </row>
    <row r="835">
      <c r="A835" s="86"/>
      <c r="B835" s="23"/>
      <c r="C835" s="87"/>
      <c r="D835" s="23"/>
      <c r="E835" s="89"/>
      <c r="F835" s="89"/>
      <c r="G835" s="89"/>
      <c r="H835" s="89"/>
      <c r="I835" s="96"/>
      <c r="J835" s="92"/>
      <c r="K835" s="92"/>
    </row>
    <row r="836">
      <c r="A836" s="86"/>
      <c r="B836" s="23"/>
      <c r="C836" s="87"/>
      <c r="D836" s="23"/>
      <c r="E836" s="89"/>
      <c r="F836" s="89"/>
      <c r="G836" s="89"/>
      <c r="H836" s="89"/>
      <c r="I836" s="96"/>
      <c r="J836" s="92"/>
      <c r="K836" s="92"/>
    </row>
    <row r="837">
      <c r="A837" s="86"/>
      <c r="B837" s="23"/>
      <c r="C837" s="87"/>
      <c r="D837" s="23"/>
      <c r="E837" s="89"/>
      <c r="F837" s="89"/>
      <c r="G837" s="89"/>
      <c r="H837" s="89"/>
      <c r="I837" s="96"/>
      <c r="J837" s="92"/>
      <c r="K837" s="92"/>
    </row>
    <row r="838">
      <c r="A838" s="86"/>
      <c r="B838" s="23"/>
      <c r="C838" s="87"/>
      <c r="D838" s="23"/>
      <c r="E838" s="89"/>
      <c r="F838" s="89"/>
      <c r="G838" s="89"/>
      <c r="H838" s="89"/>
      <c r="I838" s="96"/>
      <c r="J838" s="92"/>
      <c r="K838" s="92"/>
    </row>
    <row r="839">
      <c r="A839" s="86"/>
      <c r="B839" s="23"/>
      <c r="C839" s="87"/>
      <c r="D839" s="23"/>
      <c r="E839" s="89"/>
      <c r="F839" s="89"/>
      <c r="G839" s="89"/>
      <c r="H839" s="89"/>
      <c r="I839" s="96"/>
      <c r="J839" s="92"/>
      <c r="K839" s="92"/>
    </row>
    <row r="840">
      <c r="A840" s="86"/>
      <c r="B840" s="23"/>
      <c r="C840" s="87"/>
      <c r="D840" s="23"/>
      <c r="E840" s="89"/>
      <c r="F840" s="89"/>
      <c r="G840" s="89"/>
      <c r="H840" s="89"/>
      <c r="I840" s="96"/>
      <c r="J840" s="92"/>
      <c r="K840" s="92"/>
    </row>
    <row r="841">
      <c r="A841" s="86"/>
      <c r="B841" s="23"/>
      <c r="C841" s="87"/>
      <c r="D841" s="23"/>
      <c r="E841" s="89"/>
      <c r="F841" s="89"/>
      <c r="G841" s="89"/>
      <c r="H841" s="89"/>
      <c r="I841" s="96"/>
      <c r="J841" s="92"/>
      <c r="K841" s="92"/>
    </row>
    <row r="842">
      <c r="A842" s="86"/>
      <c r="B842" s="23"/>
      <c r="C842" s="87"/>
      <c r="D842" s="23"/>
      <c r="E842" s="89"/>
      <c r="F842" s="89"/>
      <c r="G842" s="89"/>
      <c r="H842" s="89"/>
      <c r="I842" s="96"/>
      <c r="J842" s="92"/>
      <c r="K842" s="92"/>
    </row>
    <row r="843">
      <c r="A843" s="86"/>
      <c r="B843" s="23"/>
      <c r="C843" s="87"/>
      <c r="D843" s="23"/>
      <c r="E843" s="89"/>
      <c r="F843" s="89"/>
      <c r="G843" s="89"/>
      <c r="H843" s="89"/>
      <c r="I843" s="96"/>
      <c r="J843" s="92"/>
      <c r="K843" s="92"/>
    </row>
    <row r="844">
      <c r="A844" s="86"/>
      <c r="B844" s="23"/>
      <c r="C844" s="87"/>
      <c r="D844" s="23"/>
      <c r="E844" s="89"/>
      <c r="F844" s="89"/>
      <c r="G844" s="89"/>
      <c r="H844" s="89"/>
      <c r="I844" s="96"/>
      <c r="J844" s="92"/>
      <c r="K844" s="92"/>
    </row>
    <row r="845">
      <c r="A845" s="86"/>
      <c r="B845" s="23"/>
      <c r="C845" s="87"/>
      <c r="D845" s="23"/>
      <c r="E845" s="89"/>
      <c r="F845" s="89"/>
      <c r="G845" s="89"/>
      <c r="H845" s="89"/>
      <c r="I845" s="96"/>
      <c r="J845" s="92"/>
      <c r="K845" s="92"/>
    </row>
    <row r="846">
      <c r="A846" s="86"/>
      <c r="B846" s="23"/>
      <c r="C846" s="87"/>
      <c r="D846" s="23"/>
      <c r="E846" s="89"/>
      <c r="F846" s="89"/>
      <c r="G846" s="89"/>
      <c r="H846" s="89"/>
      <c r="I846" s="96"/>
      <c r="J846" s="92"/>
      <c r="K846" s="92"/>
    </row>
    <row r="847">
      <c r="A847" s="86"/>
      <c r="B847" s="23"/>
      <c r="C847" s="87"/>
      <c r="D847" s="23"/>
      <c r="E847" s="89"/>
      <c r="F847" s="89"/>
      <c r="G847" s="89"/>
      <c r="H847" s="89"/>
      <c r="I847" s="96"/>
      <c r="J847" s="92"/>
      <c r="K847" s="92"/>
    </row>
    <row r="848">
      <c r="A848" s="86"/>
      <c r="B848" s="23"/>
      <c r="C848" s="87"/>
      <c r="D848" s="23"/>
      <c r="E848" s="89"/>
      <c r="F848" s="89"/>
      <c r="G848" s="89"/>
      <c r="H848" s="89"/>
      <c r="I848" s="96"/>
      <c r="J848" s="92"/>
      <c r="K848" s="92"/>
    </row>
    <row r="849">
      <c r="A849" s="86"/>
      <c r="B849" s="23"/>
      <c r="C849" s="87"/>
      <c r="D849" s="23"/>
      <c r="E849" s="89"/>
      <c r="F849" s="89"/>
      <c r="G849" s="89"/>
      <c r="H849" s="89"/>
      <c r="I849" s="96"/>
      <c r="J849" s="92"/>
      <c r="K849" s="92"/>
    </row>
    <row r="850">
      <c r="A850" s="86"/>
      <c r="B850" s="23"/>
      <c r="C850" s="87"/>
      <c r="D850" s="23"/>
      <c r="E850" s="89"/>
      <c r="F850" s="89"/>
      <c r="G850" s="89"/>
      <c r="H850" s="89"/>
      <c r="I850" s="96"/>
      <c r="J850" s="92"/>
      <c r="K850" s="92"/>
    </row>
    <row r="851">
      <c r="A851" s="86"/>
      <c r="B851" s="23"/>
      <c r="C851" s="87"/>
      <c r="D851" s="23"/>
      <c r="E851" s="89"/>
      <c r="F851" s="89"/>
      <c r="G851" s="89"/>
      <c r="H851" s="89"/>
      <c r="I851" s="96"/>
      <c r="J851" s="92"/>
      <c r="K851" s="92"/>
    </row>
    <row r="852">
      <c r="A852" s="86"/>
      <c r="B852" s="23"/>
      <c r="C852" s="87"/>
      <c r="D852" s="23"/>
      <c r="E852" s="89"/>
      <c r="F852" s="89"/>
      <c r="G852" s="89"/>
      <c r="H852" s="89"/>
      <c r="I852" s="96"/>
      <c r="J852" s="92"/>
      <c r="K852" s="92"/>
    </row>
    <row r="853">
      <c r="A853" s="86"/>
      <c r="B853" s="23"/>
      <c r="C853" s="87"/>
      <c r="D853" s="23"/>
      <c r="E853" s="89"/>
      <c r="F853" s="89"/>
      <c r="G853" s="89"/>
      <c r="H853" s="89"/>
      <c r="I853" s="96"/>
      <c r="J853" s="92"/>
      <c r="K853" s="92"/>
    </row>
    <row r="854">
      <c r="A854" s="86"/>
      <c r="B854" s="23"/>
      <c r="C854" s="87"/>
      <c r="D854" s="23"/>
      <c r="E854" s="89"/>
      <c r="F854" s="89"/>
      <c r="G854" s="89"/>
      <c r="H854" s="89"/>
      <c r="I854" s="96"/>
      <c r="J854" s="92"/>
      <c r="K854" s="92"/>
    </row>
    <row r="855">
      <c r="A855" s="86"/>
      <c r="B855" s="23"/>
      <c r="C855" s="87"/>
      <c r="D855" s="23"/>
      <c r="E855" s="89"/>
      <c r="F855" s="89"/>
      <c r="G855" s="89"/>
      <c r="H855" s="89"/>
      <c r="I855" s="96"/>
      <c r="J855" s="92"/>
      <c r="K855" s="92"/>
    </row>
    <row r="856">
      <c r="A856" s="86"/>
      <c r="B856" s="23"/>
      <c r="C856" s="87"/>
      <c r="D856" s="23"/>
      <c r="E856" s="89"/>
      <c r="F856" s="89"/>
      <c r="G856" s="89"/>
      <c r="H856" s="89"/>
      <c r="I856" s="96"/>
      <c r="J856" s="92"/>
      <c r="K856" s="92"/>
    </row>
    <row r="857">
      <c r="A857" s="86"/>
      <c r="B857" s="23"/>
      <c r="C857" s="87"/>
      <c r="D857" s="23"/>
      <c r="E857" s="89"/>
      <c r="F857" s="89"/>
      <c r="G857" s="89"/>
      <c r="H857" s="89"/>
      <c r="I857" s="96"/>
      <c r="J857" s="92"/>
      <c r="K857" s="92"/>
    </row>
    <row r="858">
      <c r="A858" s="86"/>
      <c r="B858" s="23"/>
      <c r="C858" s="87"/>
      <c r="D858" s="23"/>
      <c r="E858" s="89"/>
      <c r="F858" s="89"/>
      <c r="G858" s="89"/>
      <c r="H858" s="89"/>
      <c r="I858" s="96"/>
      <c r="J858" s="92"/>
      <c r="K858" s="92"/>
    </row>
    <row r="859">
      <c r="A859" s="86"/>
      <c r="B859" s="23"/>
      <c r="C859" s="87"/>
      <c r="D859" s="23"/>
      <c r="E859" s="89"/>
      <c r="F859" s="89"/>
      <c r="G859" s="89"/>
      <c r="H859" s="89"/>
      <c r="I859" s="96"/>
      <c r="J859" s="92"/>
      <c r="K859" s="92"/>
    </row>
    <row r="860">
      <c r="A860" s="86"/>
      <c r="B860" s="23"/>
      <c r="C860" s="87"/>
      <c r="D860" s="23"/>
      <c r="E860" s="89"/>
      <c r="F860" s="89"/>
      <c r="G860" s="89"/>
      <c r="H860" s="89"/>
      <c r="I860" s="96"/>
      <c r="J860" s="92"/>
      <c r="K860" s="92"/>
    </row>
    <row r="861">
      <c r="A861" s="86"/>
      <c r="B861" s="23"/>
      <c r="C861" s="87"/>
      <c r="D861" s="23"/>
      <c r="E861" s="89"/>
      <c r="F861" s="89"/>
      <c r="G861" s="89"/>
      <c r="H861" s="89"/>
      <c r="I861" s="96"/>
      <c r="J861" s="92"/>
      <c r="K861" s="92"/>
    </row>
    <row r="862">
      <c r="A862" s="86"/>
      <c r="B862" s="23"/>
      <c r="C862" s="87"/>
      <c r="D862" s="23"/>
      <c r="E862" s="89"/>
      <c r="F862" s="89"/>
      <c r="G862" s="89"/>
      <c r="H862" s="89"/>
      <c r="I862" s="96"/>
      <c r="J862" s="92"/>
      <c r="K862" s="92"/>
    </row>
    <row r="863">
      <c r="A863" s="86"/>
      <c r="B863" s="23"/>
      <c r="C863" s="87"/>
      <c r="D863" s="23"/>
      <c r="E863" s="89"/>
      <c r="F863" s="89"/>
      <c r="G863" s="89"/>
      <c r="H863" s="89"/>
      <c r="I863" s="96"/>
      <c r="J863" s="92"/>
      <c r="K863" s="92"/>
    </row>
    <row r="864">
      <c r="A864" s="86"/>
      <c r="B864" s="23"/>
      <c r="C864" s="87"/>
      <c r="D864" s="23"/>
      <c r="E864" s="89"/>
      <c r="F864" s="89"/>
      <c r="G864" s="89"/>
      <c r="H864" s="89"/>
      <c r="I864" s="96"/>
      <c r="J864" s="92"/>
      <c r="K864" s="92"/>
    </row>
    <row r="865">
      <c r="A865" s="86"/>
      <c r="B865" s="23"/>
      <c r="C865" s="87"/>
      <c r="D865" s="23"/>
      <c r="E865" s="89"/>
      <c r="F865" s="89"/>
      <c r="G865" s="89"/>
      <c r="H865" s="89"/>
      <c r="I865" s="96"/>
      <c r="J865" s="92"/>
      <c r="K865" s="92"/>
    </row>
    <row r="866">
      <c r="A866" s="86"/>
      <c r="B866" s="23"/>
      <c r="C866" s="87"/>
      <c r="D866" s="23"/>
      <c r="E866" s="89"/>
      <c r="F866" s="89"/>
      <c r="G866" s="89"/>
      <c r="H866" s="89"/>
      <c r="I866" s="96"/>
      <c r="J866" s="92"/>
      <c r="K866" s="92"/>
    </row>
    <row r="867">
      <c r="A867" s="86"/>
      <c r="B867" s="23"/>
      <c r="C867" s="87"/>
      <c r="D867" s="23"/>
      <c r="E867" s="89"/>
      <c r="F867" s="89"/>
      <c r="G867" s="89"/>
      <c r="H867" s="89"/>
      <c r="I867" s="96"/>
      <c r="J867" s="92"/>
      <c r="K867" s="92"/>
    </row>
    <row r="868">
      <c r="A868" s="86"/>
      <c r="B868" s="23"/>
      <c r="C868" s="87"/>
      <c r="D868" s="23"/>
      <c r="E868" s="89"/>
      <c r="F868" s="89"/>
      <c r="G868" s="89"/>
      <c r="H868" s="89"/>
      <c r="I868" s="96"/>
      <c r="J868" s="92"/>
      <c r="K868" s="92"/>
    </row>
    <row r="869">
      <c r="A869" s="86"/>
      <c r="B869" s="23"/>
      <c r="C869" s="87"/>
      <c r="D869" s="23"/>
      <c r="E869" s="89"/>
      <c r="F869" s="89"/>
      <c r="G869" s="89"/>
      <c r="H869" s="89"/>
      <c r="I869" s="96"/>
      <c r="J869" s="92"/>
      <c r="K869" s="92"/>
    </row>
    <row r="870">
      <c r="A870" s="86"/>
      <c r="B870" s="23"/>
      <c r="C870" s="87"/>
      <c r="D870" s="23"/>
      <c r="E870" s="89"/>
      <c r="F870" s="89"/>
      <c r="G870" s="89"/>
      <c r="H870" s="89"/>
      <c r="I870" s="96"/>
      <c r="J870" s="92"/>
      <c r="K870" s="92"/>
    </row>
    <row r="871">
      <c r="A871" s="86"/>
      <c r="B871" s="23"/>
      <c r="C871" s="87"/>
      <c r="D871" s="23"/>
      <c r="E871" s="89"/>
      <c r="F871" s="89"/>
      <c r="G871" s="89"/>
      <c r="H871" s="89"/>
      <c r="I871" s="96"/>
      <c r="J871" s="92"/>
      <c r="K871" s="92"/>
    </row>
    <row r="872">
      <c r="A872" s="86"/>
      <c r="B872" s="23"/>
      <c r="C872" s="87"/>
      <c r="D872" s="23"/>
      <c r="E872" s="89"/>
      <c r="F872" s="89"/>
      <c r="G872" s="89"/>
      <c r="H872" s="89"/>
      <c r="I872" s="96"/>
      <c r="J872" s="92"/>
      <c r="K872" s="92"/>
    </row>
    <row r="873">
      <c r="A873" s="86"/>
      <c r="B873" s="23"/>
      <c r="C873" s="87"/>
      <c r="D873" s="23"/>
      <c r="E873" s="89"/>
      <c r="F873" s="89"/>
      <c r="G873" s="89"/>
      <c r="H873" s="89"/>
      <c r="I873" s="96"/>
      <c r="J873" s="92"/>
      <c r="K873" s="92"/>
    </row>
    <row r="874">
      <c r="A874" s="86"/>
      <c r="B874" s="23"/>
      <c r="C874" s="87"/>
      <c r="D874" s="23"/>
      <c r="E874" s="89"/>
      <c r="F874" s="89"/>
      <c r="G874" s="89"/>
      <c r="H874" s="89"/>
      <c r="I874" s="96"/>
      <c r="J874" s="92"/>
      <c r="K874" s="92"/>
    </row>
    <row r="875">
      <c r="A875" s="86"/>
      <c r="B875" s="23"/>
      <c r="C875" s="87"/>
      <c r="D875" s="23"/>
      <c r="E875" s="89"/>
      <c r="F875" s="89"/>
      <c r="G875" s="89"/>
      <c r="H875" s="89"/>
      <c r="I875" s="96"/>
      <c r="J875" s="92"/>
      <c r="K875" s="92"/>
    </row>
    <row r="876">
      <c r="A876" s="86"/>
      <c r="B876" s="23"/>
      <c r="C876" s="87"/>
      <c r="D876" s="23"/>
      <c r="E876" s="89"/>
      <c r="F876" s="89"/>
      <c r="G876" s="89"/>
      <c r="H876" s="89"/>
      <c r="I876" s="96"/>
      <c r="J876" s="92"/>
      <c r="K876" s="92"/>
    </row>
    <row r="877">
      <c r="A877" s="86"/>
      <c r="B877" s="23"/>
      <c r="C877" s="87"/>
      <c r="D877" s="23"/>
      <c r="E877" s="89"/>
      <c r="F877" s="89"/>
      <c r="G877" s="89"/>
      <c r="H877" s="89"/>
      <c r="I877" s="96"/>
      <c r="J877" s="92"/>
      <c r="K877" s="92"/>
    </row>
    <row r="878">
      <c r="A878" s="86"/>
      <c r="B878" s="23"/>
      <c r="C878" s="87"/>
      <c r="D878" s="23"/>
      <c r="E878" s="89"/>
      <c r="F878" s="89"/>
      <c r="G878" s="89"/>
      <c r="H878" s="89"/>
      <c r="I878" s="96"/>
      <c r="J878" s="92"/>
      <c r="K878" s="92"/>
    </row>
    <row r="879">
      <c r="A879" s="86"/>
      <c r="B879" s="23"/>
      <c r="C879" s="87"/>
      <c r="D879" s="23"/>
      <c r="E879" s="89"/>
      <c r="F879" s="89"/>
      <c r="G879" s="89"/>
      <c r="H879" s="89"/>
      <c r="I879" s="96"/>
      <c r="J879" s="92"/>
      <c r="K879" s="92"/>
    </row>
    <row r="880">
      <c r="A880" s="86"/>
      <c r="B880" s="23"/>
      <c r="C880" s="87"/>
      <c r="D880" s="23"/>
      <c r="E880" s="89"/>
      <c r="F880" s="89"/>
      <c r="G880" s="89"/>
      <c r="H880" s="89"/>
      <c r="I880" s="96"/>
      <c r="J880" s="92"/>
      <c r="K880" s="92"/>
    </row>
    <row r="881">
      <c r="A881" s="86"/>
      <c r="B881" s="23"/>
      <c r="C881" s="87"/>
      <c r="D881" s="23"/>
      <c r="E881" s="89"/>
      <c r="F881" s="89"/>
      <c r="G881" s="89"/>
      <c r="H881" s="89"/>
      <c r="I881" s="96"/>
      <c r="J881" s="92"/>
      <c r="K881" s="92"/>
    </row>
    <row r="882">
      <c r="A882" s="86"/>
      <c r="B882" s="23"/>
      <c r="C882" s="87"/>
      <c r="D882" s="23"/>
      <c r="E882" s="89"/>
      <c r="F882" s="89"/>
      <c r="G882" s="89"/>
      <c r="H882" s="89"/>
      <c r="I882" s="96"/>
      <c r="J882" s="92"/>
      <c r="K882" s="92"/>
    </row>
    <row r="883">
      <c r="A883" s="86"/>
      <c r="B883" s="23"/>
      <c r="C883" s="87"/>
      <c r="D883" s="23"/>
      <c r="E883" s="89"/>
      <c r="F883" s="89"/>
      <c r="G883" s="89"/>
      <c r="H883" s="89"/>
      <c r="I883" s="96"/>
      <c r="J883" s="92"/>
      <c r="K883" s="92"/>
    </row>
    <row r="884">
      <c r="A884" s="86"/>
      <c r="B884" s="23"/>
      <c r="C884" s="87"/>
      <c r="D884" s="23"/>
      <c r="E884" s="89"/>
      <c r="F884" s="89"/>
      <c r="G884" s="89"/>
      <c r="H884" s="89"/>
      <c r="I884" s="96"/>
      <c r="J884" s="92"/>
      <c r="K884" s="92"/>
    </row>
    <row r="885">
      <c r="A885" s="86"/>
      <c r="B885" s="23"/>
      <c r="C885" s="87"/>
      <c r="D885" s="23"/>
      <c r="E885" s="89"/>
      <c r="F885" s="89"/>
      <c r="G885" s="89"/>
      <c r="H885" s="89"/>
      <c r="I885" s="96"/>
      <c r="J885" s="92"/>
      <c r="K885" s="92"/>
    </row>
    <row r="886">
      <c r="A886" s="86"/>
      <c r="B886" s="23"/>
      <c r="C886" s="87"/>
      <c r="D886" s="23"/>
      <c r="E886" s="89"/>
      <c r="F886" s="89"/>
      <c r="G886" s="89"/>
      <c r="H886" s="89"/>
      <c r="I886" s="96"/>
      <c r="J886" s="92"/>
      <c r="K886" s="92"/>
    </row>
    <row r="887">
      <c r="A887" s="86"/>
      <c r="B887" s="23"/>
      <c r="C887" s="87"/>
      <c r="D887" s="23"/>
      <c r="E887" s="89"/>
      <c r="F887" s="89"/>
      <c r="G887" s="89"/>
      <c r="H887" s="89"/>
      <c r="I887" s="96"/>
      <c r="J887" s="92"/>
      <c r="K887" s="92"/>
    </row>
    <row r="888">
      <c r="A888" s="86"/>
      <c r="B888" s="23"/>
      <c r="C888" s="87"/>
      <c r="D888" s="23"/>
      <c r="E888" s="89"/>
      <c r="F888" s="89"/>
      <c r="G888" s="89"/>
      <c r="H888" s="89"/>
      <c r="I888" s="96"/>
      <c r="J888" s="92"/>
      <c r="K888" s="92"/>
    </row>
    <row r="889">
      <c r="A889" s="86"/>
      <c r="B889" s="23"/>
      <c r="C889" s="87"/>
      <c r="D889" s="23"/>
      <c r="E889" s="89"/>
      <c r="F889" s="89"/>
      <c r="G889" s="89"/>
      <c r="H889" s="89"/>
      <c r="I889" s="96"/>
      <c r="J889" s="92"/>
      <c r="K889" s="92"/>
    </row>
    <row r="890">
      <c r="A890" s="86"/>
      <c r="B890" s="23"/>
      <c r="C890" s="87"/>
      <c r="D890" s="23"/>
      <c r="E890" s="89"/>
      <c r="F890" s="89"/>
      <c r="G890" s="89"/>
      <c r="H890" s="89"/>
      <c r="I890" s="96"/>
      <c r="J890" s="92"/>
      <c r="K890" s="92"/>
    </row>
    <row r="891">
      <c r="A891" s="86"/>
      <c r="B891" s="23"/>
      <c r="C891" s="87"/>
      <c r="D891" s="23"/>
      <c r="E891" s="89"/>
      <c r="F891" s="89"/>
      <c r="G891" s="89"/>
      <c r="H891" s="89"/>
      <c r="I891" s="96"/>
      <c r="J891" s="92"/>
      <c r="K891" s="92"/>
    </row>
    <row r="892">
      <c r="A892" s="86"/>
      <c r="B892" s="23"/>
      <c r="C892" s="87"/>
      <c r="D892" s="23"/>
      <c r="E892" s="89"/>
      <c r="F892" s="89"/>
      <c r="G892" s="89"/>
      <c r="H892" s="89"/>
      <c r="I892" s="96"/>
      <c r="J892" s="92"/>
      <c r="K892" s="92"/>
    </row>
    <row r="893">
      <c r="A893" s="86"/>
      <c r="B893" s="23"/>
      <c r="C893" s="87"/>
      <c r="D893" s="23"/>
      <c r="E893" s="89"/>
      <c r="F893" s="89"/>
      <c r="G893" s="89"/>
      <c r="H893" s="89"/>
      <c r="I893" s="96"/>
      <c r="J893" s="92"/>
      <c r="K893" s="92"/>
    </row>
    <row r="894">
      <c r="A894" s="86"/>
      <c r="B894" s="23"/>
      <c r="C894" s="87"/>
      <c r="D894" s="23"/>
      <c r="E894" s="89"/>
      <c r="F894" s="89"/>
      <c r="G894" s="89"/>
      <c r="H894" s="89"/>
      <c r="I894" s="96"/>
      <c r="J894" s="92"/>
      <c r="K894" s="92"/>
    </row>
    <row r="895">
      <c r="A895" s="86"/>
      <c r="B895" s="23"/>
      <c r="C895" s="87"/>
      <c r="D895" s="23"/>
      <c r="E895" s="89"/>
      <c r="F895" s="89"/>
      <c r="G895" s="89"/>
      <c r="H895" s="89"/>
      <c r="I895" s="96"/>
      <c r="J895" s="92"/>
      <c r="K895" s="92"/>
    </row>
    <row r="896">
      <c r="A896" s="86"/>
      <c r="B896" s="23"/>
      <c r="C896" s="87"/>
      <c r="D896" s="23"/>
      <c r="E896" s="89"/>
      <c r="F896" s="89"/>
      <c r="G896" s="89"/>
      <c r="H896" s="89"/>
      <c r="I896" s="96"/>
      <c r="J896" s="92"/>
      <c r="K896" s="92"/>
    </row>
    <row r="897">
      <c r="A897" s="86"/>
      <c r="B897" s="23"/>
      <c r="C897" s="87"/>
      <c r="D897" s="23"/>
      <c r="E897" s="89"/>
      <c r="F897" s="89"/>
      <c r="G897" s="89"/>
      <c r="H897" s="89"/>
      <c r="I897" s="96"/>
      <c r="J897" s="92"/>
      <c r="K897" s="92"/>
    </row>
    <row r="898">
      <c r="A898" s="86"/>
      <c r="B898" s="23"/>
      <c r="C898" s="87"/>
      <c r="D898" s="23"/>
      <c r="E898" s="89"/>
      <c r="F898" s="89"/>
      <c r="G898" s="89"/>
      <c r="H898" s="89"/>
      <c r="I898" s="96"/>
      <c r="J898" s="92"/>
      <c r="K898" s="92"/>
    </row>
    <row r="899">
      <c r="A899" s="86"/>
      <c r="B899" s="23"/>
      <c r="C899" s="87"/>
      <c r="D899" s="23"/>
      <c r="E899" s="89"/>
      <c r="F899" s="89"/>
      <c r="G899" s="89"/>
      <c r="H899" s="89"/>
      <c r="I899" s="96"/>
      <c r="J899" s="92"/>
      <c r="K899" s="92"/>
    </row>
    <row r="900">
      <c r="A900" s="86"/>
      <c r="B900" s="23"/>
      <c r="C900" s="87"/>
      <c r="D900" s="23"/>
      <c r="E900" s="89"/>
      <c r="F900" s="89"/>
      <c r="G900" s="89"/>
      <c r="H900" s="89"/>
      <c r="I900" s="96"/>
      <c r="J900" s="92"/>
      <c r="K900" s="92"/>
    </row>
    <row r="901">
      <c r="A901" s="86"/>
      <c r="B901" s="23"/>
      <c r="C901" s="87"/>
      <c r="D901" s="23"/>
      <c r="E901" s="89"/>
      <c r="F901" s="89"/>
      <c r="G901" s="89"/>
      <c r="H901" s="89"/>
      <c r="I901" s="96"/>
      <c r="J901" s="92"/>
      <c r="K901" s="92"/>
    </row>
    <row r="902">
      <c r="A902" s="86"/>
      <c r="B902" s="23"/>
      <c r="C902" s="87"/>
      <c r="D902" s="23"/>
      <c r="E902" s="89"/>
      <c r="F902" s="89"/>
      <c r="G902" s="89"/>
      <c r="H902" s="89"/>
      <c r="I902" s="96"/>
      <c r="J902" s="92"/>
      <c r="K902" s="92"/>
    </row>
    <row r="903">
      <c r="A903" s="86"/>
      <c r="B903" s="23"/>
      <c r="C903" s="87"/>
      <c r="D903" s="23"/>
      <c r="E903" s="89"/>
      <c r="F903" s="89"/>
      <c r="G903" s="89"/>
      <c r="H903" s="89"/>
      <c r="I903" s="96"/>
      <c r="J903" s="92"/>
      <c r="K903" s="92"/>
    </row>
    <row r="904">
      <c r="A904" s="86"/>
      <c r="B904" s="23"/>
      <c r="C904" s="87"/>
      <c r="D904" s="23"/>
      <c r="E904" s="89"/>
      <c r="F904" s="89"/>
      <c r="G904" s="89"/>
      <c r="H904" s="89"/>
      <c r="I904" s="96"/>
      <c r="J904" s="92"/>
      <c r="K904" s="92"/>
    </row>
    <row r="905">
      <c r="A905" s="86"/>
      <c r="B905" s="23"/>
      <c r="C905" s="87"/>
      <c r="D905" s="23"/>
      <c r="E905" s="89"/>
      <c r="F905" s="89"/>
      <c r="G905" s="89"/>
      <c r="H905" s="89"/>
      <c r="I905" s="96"/>
      <c r="J905" s="92"/>
      <c r="K905" s="92"/>
    </row>
    <row r="906">
      <c r="A906" s="86"/>
      <c r="B906" s="23"/>
      <c r="C906" s="87"/>
      <c r="D906" s="23"/>
      <c r="E906" s="89"/>
      <c r="F906" s="89"/>
      <c r="G906" s="89"/>
      <c r="H906" s="89"/>
      <c r="I906" s="96"/>
      <c r="J906" s="92"/>
      <c r="K906" s="92"/>
    </row>
    <row r="907">
      <c r="A907" s="86"/>
      <c r="B907" s="23"/>
      <c r="C907" s="87"/>
      <c r="D907" s="23"/>
      <c r="E907" s="89"/>
      <c r="F907" s="89"/>
      <c r="G907" s="89"/>
      <c r="H907" s="89"/>
      <c r="I907" s="96"/>
      <c r="J907" s="92"/>
      <c r="K907" s="92"/>
    </row>
    <row r="908">
      <c r="A908" s="86"/>
      <c r="B908" s="23"/>
      <c r="C908" s="87"/>
      <c r="D908" s="23"/>
      <c r="E908" s="89"/>
      <c r="F908" s="89"/>
      <c r="G908" s="89"/>
      <c r="H908" s="89"/>
      <c r="I908" s="96"/>
      <c r="J908" s="92"/>
      <c r="K908" s="92"/>
    </row>
    <row r="909">
      <c r="A909" s="86"/>
      <c r="B909" s="23"/>
      <c r="C909" s="87"/>
      <c r="D909" s="23"/>
      <c r="E909" s="89"/>
      <c r="F909" s="89"/>
      <c r="G909" s="89"/>
      <c r="H909" s="89"/>
      <c r="I909" s="96"/>
      <c r="J909" s="92"/>
      <c r="K909" s="92"/>
    </row>
    <row r="910">
      <c r="A910" s="86"/>
      <c r="B910" s="23"/>
      <c r="C910" s="87"/>
      <c r="D910" s="23"/>
      <c r="E910" s="89"/>
      <c r="F910" s="89"/>
      <c r="G910" s="89"/>
      <c r="H910" s="89"/>
      <c r="I910" s="96"/>
      <c r="J910" s="92"/>
      <c r="K910" s="92"/>
    </row>
    <row r="911">
      <c r="A911" s="86"/>
      <c r="B911" s="23"/>
      <c r="C911" s="87"/>
      <c r="D911" s="23"/>
      <c r="E911" s="89"/>
      <c r="F911" s="89"/>
      <c r="G911" s="89"/>
      <c r="H911" s="89"/>
      <c r="I911" s="96"/>
      <c r="J911" s="92"/>
      <c r="K911" s="92"/>
    </row>
    <row r="912">
      <c r="A912" s="86"/>
      <c r="B912" s="23"/>
      <c r="C912" s="87"/>
      <c r="D912" s="23"/>
      <c r="E912" s="89"/>
      <c r="F912" s="89"/>
      <c r="G912" s="89"/>
      <c r="H912" s="89"/>
      <c r="I912" s="96"/>
      <c r="J912" s="92"/>
      <c r="K912" s="92"/>
    </row>
    <row r="913">
      <c r="A913" s="86"/>
      <c r="B913" s="23"/>
      <c r="C913" s="87"/>
      <c r="D913" s="23"/>
      <c r="E913" s="89"/>
      <c r="F913" s="89"/>
      <c r="G913" s="89"/>
      <c r="H913" s="89"/>
      <c r="I913" s="96"/>
      <c r="J913" s="92"/>
      <c r="K913" s="92"/>
    </row>
    <row r="914">
      <c r="A914" s="86"/>
      <c r="B914" s="23"/>
      <c r="C914" s="87"/>
      <c r="D914" s="23"/>
      <c r="E914" s="89"/>
      <c r="F914" s="89"/>
      <c r="G914" s="89"/>
      <c r="H914" s="89"/>
      <c r="I914" s="96"/>
      <c r="J914" s="92"/>
      <c r="K914" s="92"/>
    </row>
    <row r="915">
      <c r="A915" s="86"/>
      <c r="B915" s="23"/>
      <c r="C915" s="87"/>
      <c r="D915" s="23"/>
      <c r="E915" s="89"/>
      <c r="F915" s="89"/>
      <c r="G915" s="89"/>
      <c r="H915" s="89"/>
      <c r="I915" s="96"/>
      <c r="J915" s="92"/>
      <c r="K915" s="92"/>
    </row>
    <row r="916">
      <c r="A916" s="86"/>
      <c r="B916" s="23"/>
      <c r="C916" s="87"/>
      <c r="D916" s="23"/>
      <c r="E916" s="89"/>
      <c r="F916" s="89"/>
      <c r="G916" s="89"/>
      <c r="H916" s="89"/>
      <c r="I916" s="96"/>
      <c r="J916" s="92"/>
      <c r="K916" s="92"/>
    </row>
    <row r="917">
      <c r="A917" s="86"/>
      <c r="B917" s="23"/>
      <c r="C917" s="87"/>
      <c r="D917" s="23"/>
      <c r="E917" s="89"/>
      <c r="F917" s="89"/>
      <c r="G917" s="89"/>
      <c r="H917" s="89"/>
      <c r="I917" s="96"/>
      <c r="J917" s="92"/>
      <c r="K917" s="92"/>
    </row>
    <row r="918">
      <c r="A918" s="86"/>
      <c r="B918" s="23"/>
      <c r="C918" s="87"/>
      <c r="D918" s="23"/>
      <c r="E918" s="89"/>
      <c r="F918" s="89"/>
      <c r="G918" s="89"/>
      <c r="H918" s="89"/>
      <c r="I918" s="96"/>
      <c r="J918" s="92"/>
      <c r="K918" s="92"/>
    </row>
    <row r="919">
      <c r="A919" s="86"/>
      <c r="B919" s="23"/>
      <c r="C919" s="87"/>
      <c r="D919" s="23"/>
      <c r="E919" s="89"/>
      <c r="F919" s="89"/>
      <c r="G919" s="89"/>
      <c r="H919" s="89"/>
      <c r="I919" s="96"/>
      <c r="J919" s="92"/>
      <c r="K919" s="92"/>
    </row>
    <row r="920">
      <c r="A920" s="86"/>
      <c r="B920" s="23"/>
      <c r="C920" s="87"/>
      <c r="D920" s="23"/>
      <c r="E920" s="89"/>
      <c r="F920" s="89"/>
      <c r="G920" s="89"/>
      <c r="H920" s="89"/>
      <c r="I920" s="96"/>
      <c r="J920" s="92"/>
      <c r="K920" s="92"/>
    </row>
    <row r="921">
      <c r="A921" s="86"/>
      <c r="B921" s="23"/>
      <c r="C921" s="87"/>
      <c r="D921" s="23"/>
      <c r="E921" s="89"/>
      <c r="F921" s="89"/>
      <c r="G921" s="89"/>
      <c r="H921" s="89"/>
      <c r="I921" s="96"/>
      <c r="J921" s="92"/>
      <c r="K921" s="92"/>
    </row>
    <row r="922">
      <c r="A922" s="86"/>
      <c r="B922" s="23"/>
      <c r="C922" s="87"/>
      <c r="D922" s="23"/>
      <c r="E922" s="89"/>
      <c r="F922" s="89"/>
      <c r="G922" s="89"/>
      <c r="H922" s="89"/>
      <c r="I922" s="96"/>
      <c r="J922" s="92"/>
      <c r="K922" s="92"/>
    </row>
    <row r="923">
      <c r="A923" s="86"/>
      <c r="B923" s="23"/>
      <c r="C923" s="87"/>
      <c r="D923" s="23"/>
      <c r="E923" s="89"/>
      <c r="F923" s="89"/>
      <c r="G923" s="89"/>
      <c r="H923" s="89"/>
      <c r="I923" s="96"/>
      <c r="J923" s="92"/>
      <c r="K923" s="92"/>
    </row>
    <row r="924">
      <c r="A924" s="86"/>
      <c r="B924" s="23"/>
      <c r="C924" s="87"/>
      <c r="D924" s="23"/>
      <c r="E924" s="89"/>
      <c r="F924" s="89"/>
      <c r="G924" s="89"/>
      <c r="H924" s="89"/>
      <c r="I924" s="96"/>
      <c r="J924" s="92"/>
      <c r="K924" s="92"/>
    </row>
    <row r="925">
      <c r="A925" s="86"/>
      <c r="B925" s="23"/>
      <c r="C925" s="87"/>
      <c r="D925" s="23"/>
      <c r="E925" s="89"/>
      <c r="F925" s="89"/>
      <c r="G925" s="89"/>
      <c r="H925" s="89"/>
      <c r="I925" s="96"/>
      <c r="J925" s="92"/>
      <c r="K925" s="92"/>
    </row>
    <row r="926">
      <c r="A926" s="86"/>
      <c r="B926" s="23"/>
      <c r="C926" s="87"/>
      <c r="D926" s="23"/>
      <c r="E926" s="89"/>
      <c r="F926" s="89"/>
      <c r="G926" s="89"/>
      <c r="H926" s="89"/>
      <c r="I926" s="96"/>
      <c r="J926" s="92"/>
      <c r="K926" s="92"/>
    </row>
    <row r="927">
      <c r="A927" s="86"/>
      <c r="B927" s="23"/>
      <c r="C927" s="87"/>
      <c r="D927" s="23"/>
      <c r="E927" s="89"/>
      <c r="F927" s="89"/>
      <c r="G927" s="89"/>
      <c r="H927" s="89"/>
      <c r="I927" s="96"/>
      <c r="J927" s="92"/>
      <c r="K927" s="92"/>
    </row>
    <row r="928">
      <c r="A928" s="86"/>
      <c r="B928" s="23"/>
      <c r="C928" s="87"/>
      <c r="D928" s="23"/>
      <c r="E928" s="89"/>
      <c r="F928" s="89"/>
      <c r="G928" s="89"/>
      <c r="H928" s="89"/>
      <c r="I928" s="96"/>
      <c r="J928" s="92"/>
      <c r="K928" s="92"/>
    </row>
    <row r="929">
      <c r="A929" s="86"/>
      <c r="B929" s="23"/>
      <c r="C929" s="87"/>
      <c r="D929" s="23"/>
      <c r="E929" s="89"/>
      <c r="F929" s="89"/>
      <c r="G929" s="89"/>
      <c r="H929" s="89"/>
      <c r="I929" s="96"/>
      <c r="J929" s="92"/>
      <c r="K929" s="92"/>
    </row>
    <row r="930">
      <c r="A930" s="86"/>
      <c r="B930" s="23"/>
      <c r="C930" s="87"/>
      <c r="D930" s="23"/>
      <c r="E930" s="89"/>
      <c r="F930" s="89"/>
      <c r="G930" s="89"/>
      <c r="H930" s="89"/>
      <c r="I930" s="96"/>
      <c r="J930" s="92"/>
      <c r="K930" s="92"/>
    </row>
    <row r="931">
      <c r="A931" s="86"/>
      <c r="B931" s="23"/>
      <c r="C931" s="87"/>
      <c r="D931" s="23"/>
      <c r="E931" s="89"/>
      <c r="F931" s="89"/>
      <c r="G931" s="89"/>
      <c r="H931" s="89"/>
      <c r="I931" s="96"/>
      <c r="J931" s="92"/>
      <c r="K931" s="92"/>
    </row>
    <row r="932">
      <c r="A932" s="86"/>
      <c r="B932" s="23"/>
      <c r="C932" s="87"/>
      <c r="D932" s="23"/>
      <c r="E932" s="89"/>
      <c r="F932" s="89"/>
      <c r="G932" s="89"/>
      <c r="H932" s="89"/>
      <c r="I932" s="96"/>
      <c r="J932" s="92"/>
      <c r="K932" s="92"/>
    </row>
    <row r="933">
      <c r="A933" s="86"/>
      <c r="B933" s="23"/>
      <c r="C933" s="87"/>
      <c r="D933" s="23"/>
      <c r="E933" s="89"/>
      <c r="F933" s="89"/>
      <c r="G933" s="89"/>
      <c r="H933" s="89"/>
      <c r="I933" s="96"/>
      <c r="J933" s="92"/>
      <c r="K933" s="92"/>
    </row>
    <row r="934">
      <c r="A934" s="86"/>
      <c r="B934" s="23"/>
      <c r="C934" s="87"/>
      <c r="D934" s="23"/>
      <c r="E934" s="89"/>
      <c r="F934" s="89"/>
      <c r="G934" s="89"/>
      <c r="H934" s="89"/>
      <c r="I934" s="96"/>
      <c r="J934" s="92"/>
      <c r="K934" s="92"/>
    </row>
    <row r="935">
      <c r="A935" s="86"/>
      <c r="B935" s="23"/>
      <c r="C935" s="87"/>
      <c r="D935" s="23"/>
      <c r="E935" s="89"/>
      <c r="F935" s="89"/>
      <c r="G935" s="89"/>
      <c r="H935" s="89"/>
      <c r="I935" s="96"/>
      <c r="J935" s="92"/>
      <c r="K935" s="92"/>
    </row>
    <row r="936">
      <c r="A936" s="86"/>
      <c r="B936" s="23"/>
      <c r="C936" s="87"/>
      <c r="D936" s="23"/>
      <c r="E936" s="89"/>
      <c r="F936" s="89"/>
      <c r="G936" s="89"/>
      <c r="H936" s="89"/>
      <c r="I936" s="96"/>
      <c r="J936" s="92"/>
      <c r="K936" s="92"/>
    </row>
    <row r="937">
      <c r="A937" s="86"/>
      <c r="B937" s="23"/>
      <c r="C937" s="87"/>
      <c r="D937" s="23"/>
      <c r="E937" s="89"/>
      <c r="F937" s="89"/>
      <c r="G937" s="89"/>
      <c r="H937" s="89"/>
      <c r="I937" s="96"/>
      <c r="J937" s="92"/>
      <c r="K937" s="92"/>
    </row>
    <row r="938">
      <c r="A938" s="86"/>
      <c r="B938" s="23"/>
      <c r="C938" s="87"/>
      <c r="D938" s="23"/>
      <c r="E938" s="89"/>
      <c r="F938" s="89"/>
      <c r="G938" s="89"/>
      <c r="H938" s="89"/>
      <c r="I938" s="96"/>
      <c r="J938" s="92"/>
      <c r="K938" s="92"/>
    </row>
    <row r="939">
      <c r="A939" s="86"/>
      <c r="B939" s="23"/>
      <c r="C939" s="87"/>
      <c r="D939" s="23"/>
      <c r="E939" s="89"/>
      <c r="F939" s="89"/>
      <c r="G939" s="89"/>
      <c r="H939" s="89"/>
      <c r="I939" s="96"/>
      <c r="J939" s="92"/>
      <c r="K939" s="92"/>
    </row>
    <row r="940">
      <c r="A940" s="86"/>
      <c r="B940" s="23"/>
      <c r="C940" s="87"/>
      <c r="D940" s="23"/>
      <c r="E940" s="89"/>
      <c r="F940" s="89"/>
      <c r="G940" s="89"/>
      <c r="H940" s="89"/>
      <c r="I940" s="96"/>
      <c r="J940" s="92"/>
      <c r="K940" s="92"/>
    </row>
    <row r="941">
      <c r="A941" s="86"/>
      <c r="B941" s="23"/>
      <c r="C941" s="87"/>
      <c r="D941" s="23"/>
      <c r="E941" s="89"/>
      <c r="F941" s="89"/>
      <c r="G941" s="89"/>
      <c r="H941" s="89"/>
      <c r="I941" s="96"/>
      <c r="J941" s="92"/>
      <c r="K941" s="92"/>
    </row>
    <row r="942">
      <c r="A942" s="86"/>
      <c r="B942" s="23"/>
      <c r="C942" s="87"/>
      <c r="D942" s="23"/>
      <c r="E942" s="89"/>
      <c r="F942" s="89"/>
      <c r="G942" s="89"/>
      <c r="H942" s="89"/>
      <c r="I942" s="96"/>
      <c r="J942" s="92"/>
      <c r="K942" s="92"/>
    </row>
    <row r="943">
      <c r="A943" s="86"/>
      <c r="B943" s="23"/>
      <c r="C943" s="87"/>
      <c r="D943" s="23"/>
      <c r="E943" s="89"/>
      <c r="F943" s="89"/>
      <c r="G943" s="89"/>
      <c r="H943" s="89"/>
      <c r="I943" s="96"/>
      <c r="J943" s="92"/>
      <c r="K943" s="92"/>
    </row>
    <row r="944">
      <c r="A944" s="86"/>
      <c r="B944" s="23"/>
      <c r="C944" s="87"/>
      <c r="D944" s="23"/>
      <c r="E944" s="89"/>
      <c r="F944" s="89"/>
      <c r="G944" s="89"/>
      <c r="H944" s="89"/>
      <c r="I944" s="96"/>
      <c r="J944" s="92"/>
      <c r="K944" s="92"/>
    </row>
    <row r="945">
      <c r="A945" s="86"/>
      <c r="B945" s="23"/>
      <c r="C945" s="87"/>
      <c r="D945" s="23"/>
      <c r="E945" s="89"/>
      <c r="F945" s="89"/>
      <c r="G945" s="89"/>
      <c r="H945" s="89"/>
      <c r="I945" s="96"/>
      <c r="J945" s="92"/>
      <c r="K945" s="92"/>
    </row>
    <row r="946">
      <c r="A946" s="86"/>
      <c r="B946" s="23"/>
      <c r="C946" s="87"/>
      <c r="D946" s="23"/>
      <c r="E946" s="89"/>
      <c r="F946" s="89"/>
      <c r="G946" s="89"/>
      <c r="H946" s="89"/>
      <c r="I946" s="96"/>
      <c r="J946" s="92"/>
      <c r="K946" s="92"/>
    </row>
    <row r="947">
      <c r="A947" s="86"/>
      <c r="B947" s="23"/>
      <c r="C947" s="87"/>
      <c r="D947" s="23"/>
      <c r="E947" s="89"/>
      <c r="F947" s="89"/>
      <c r="G947" s="89"/>
      <c r="H947" s="89"/>
      <c r="I947" s="96"/>
      <c r="J947" s="92"/>
      <c r="K947" s="92"/>
    </row>
    <row r="948">
      <c r="A948" s="86"/>
      <c r="B948" s="23"/>
      <c r="C948" s="87"/>
      <c r="D948" s="23"/>
      <c r="E948" s="89"/>
      <c r="F948" s="89"/>
      <c r="G948" s="89"/>
      <c r="H948" s="89"/>
      <c r="I948" s="96"/>
      <c r="J948" s="92"/>
      <c r="K948" s="92"/>
    </row>
    <row r="949">
      <c r="A949" s="86"/>
      <c r="B949" s="23"/>
      <c r="C949" s="87"/>
      <c r="D949" s="23"/>
      <c r="E949" s="89"/>
      <c r="F949" s="89"/>
      <c r="G949" s="89"/>
      <c r="H949" s="89"/>
      <c r="I949" s="96"/>
      <c r="J949" s="92"/>
      <c r="K949" s="92"/>
    </row>
    <row r="950">
      <c r="A950" s="86"/>
      <c r="B950" s="23"/>
      <c r="C950" s="87"/>
      <c r="D950" s="23"/>
      <c r="E950" s="89"/>
      <c r="F950" s="89"/>
      <c r="G950" s="89"/>
      <c r="H950" s="89"/>
      <c r="I950" s="96"/>
      <c r="J950" s="92"/>
      <c r="K950" s="92"/>
    </row>
    <row r="951">
      <c r="A951" s="86"/>
      <c r="B951" s="23"/>
      <c r="C951" s="87"/>
      <c r="D951" s="23"/>
      <c r="E951" s="89"/>
      <c r="F951" s="89"/>
      <c r="G951" s="89"/>
      <c r="H951" s="89"/>
      <c r="I951" s="96"/>
      <c r="J951" s="92"/>
      <c r="K951" s="92"/>
    </row>
    <row r="952">
      <c r="A952" s="86"/>
      <c r="B952" s="23"/>
      <c r="C952" s="87"/>
      <c r="D952" s="23"/>
      <c r="E952" s="89"/>
      <c r="F952" s="89"/>
      <c r="G952" s="89"/>
      <c r="H952" s="89"/>
      <c r="I952" s="96"/>
      <c r="J952" s="92"/>
      <c r="K952" s="92"/>
    </row>
    <row r="953">
      <c r="A953" s="86"/>
      <c r="B953" s="23"/>
      <c r="C953" s="87"/>
      <c r="D953" s="23"/>
      <c r="E953" s="89"/>
      <c r="F953" s="89"/>
      <c r="G953" s="89"/>
      <c r="H953" s="89"/>
      <c r="I953" s="96"/>
      <c r="J953" s="92"/>
      <c r="K953" s="92"/>
    </row>
    <row r="954">
      <c r="A954" s="86"/>
      <c r="B954" s="23"/>
      <c r="C954" s="87"/>
      <c r="D954" s="23"/>
      <c r="E954" s="89"/>
      <c r="F954" s="89"/>
      <c r="G954" s="89"/>
      <c r="H954" s="89"/>
      <c r="I954" s="96"/>
      <c r="J954" s="92"/>
      <c r="K954" s="92"/>
    </row>
    <row r="955">
      <c r="A955" s="86"/>
      <c r="B955" s="23"/>
      <c r="C955" s="87"/>
      <c r="D955" s="23"/>
      <c r="E955" s="89"/>
      <c r="F955" s="89"/>
      <c r="G955" s="89"/>
      <c r="H955" s="89"/>
      <c r="I955" s="96"/>
      <c r="J955" s="92"/>
      <c r="K955" s="92"/>
    </row>
    <row r="956">
      <c r="A956" s="86"/>
      <c r="B956" s="23"/>
      <c r="C956" s="87"/>
      <c r="D956" s="23"/>
      <c r="E956" s="89"/>
      <c r="F956" s="89"/>
      <c r="G956" s="89"/>
      <c r="H956" s="89"/>
      <c r="I956" s="96"/>
      <c r="J956" s="92"/>
      <c r="K956" s="92"/>
    </row>
    <row r="957">
      <c r="A957" s="86"/>
      <c r="B957" s="23"/>
      <c r="C957" s="87"/>
      <c r="D957" s="23"/>
      <c r="E957" s="89"/>
      <c r="F957" s="89"/>
      <c r="G957" s="89"/>
      <c r="H957" s="89"/>
      <c r="I957" s="96"/>
      <c r="J957" s="92"/>
      <c r="K957" s="92"/>
    </row>
    <row r="958">
      <c r="A958" s="86"/>
      <c r="B958" s="23"/>
      <c r="C958" s="87"/>
      <c r="D958" s="23"/>
      <c r="E958" s="89"/>
      <c r="F958" s="89"/>
      <c r="G958" s="89"/>
      <c r="H958" s="89"/>
      <c r="I958" s="96"/>
      <c r="J958" s="92"/>
      <c r="K958" s="92"/>
    </row>
    <row r="959">
      <c r="A959" s="86"/>
      <c r="B959" s="23"/>
      <c r="C959" s="87"/>
      <c r="D959" s="23"/>
      <c r="E959" s="89"/>
      <c r="F959" s="89"/>
      <c r="G959" s="89"/>
      <c r="H959" s="89"/>
      <c r="I959" s="96"/>
      <c r="J959" s="92"/>
      <c r="K959" s="92"/>
    </row>
    <row r="960">
      <c r="A960" s="86"/>
      <c r="B960" s="23"/>
      <c r="C960" s="87"/>
      <c r="D960" s="23"/>
      <c r="E960" s="89"/>
      <c r="F960" s="89"/>
      <c r="G960" s="89"/>
      <c r="H960" s="89"/>
      <c r="I960" s="96"/>
      <c r="J960" s="92"/>
      <c r="K960" s="92"/>
    </row>
    <row r="961">
      <c r="A961" s="86"/>
      <c r="B961" s="23"/>
      <c r="C961" s="87"/>
      <c r="D961" s="23"/>
      <c r="E961" s="89"/>
      <c r="F961" s="89"/>
      <c r="G961" s="89"/>
      <c r="H961" s="89"/>
      <c r="I961" s="96"/>
      <c r="J961" s="92"/>
      <c r="K961" s="92"/>
    </row>
    <row r="962">
      <c r="A962" s="86"/>
      <c r="B962" s="23"/>
      <c r="C962" s="87"/>
      <c r="D962" s="23"/>
      <c r="E962" s="89"/>
      <c r="F962" s="89"/>
      <c r="G962" s="89"/>
      <c r="H962" s="89"/>
      <c r="I962" s="96"/>
      <c r="J962" s="92"/>
      <c r="K962" s="92"/>
    </row>
    <row r="963">
      <c r="A963" s="86"/>
      <c r="B963" s="23"/>
      <c r="C963" s="87"/>
      <c r="D963" s="23"/>
      <c r="E963" s="89"/>
      <c r="F963" s="89"/>
      <c r="G963" s="89"/>
      <c r="H963" s="89"/>
      <c r="I963" s="96"/>
      <c r="J963" s="92"/>
      <c r="K963" s="92"/>
    </row>
    <row r="964">
      <c r="A964" s="86"/>
      <c r="B964" s="23"/>
      <c r="C964" s="87"/>
      <c r="D964" s="23"/>
      <c r="E964" s="89"/>
      <c r="F964" s="89"/>
      <c r="G964" s="89"/>
      <c r="H964" s="89"/>
      <c r="I964" s="96"/>
      <c r="J964" s="92"/>
      <c r="K964" s="92"/>
    </row>
    <row r="965">
      <c r="A965" s="86"/>
      <c r="B965" s="23"/>
      <c r="C965" s="87"/>
      <c r="D965" s="23"/>
      <c r="E965" s="89"/>
      <c r="F965" s="89"/>
      <c r="G965" s="89"/>
      <c r="H965" s="89"/>
      <c r="I965" s="96"/>
      <c r="J965" s="92"/>
      <c r="K965" s="92"/>
    </row>
    <row r="966">
      <c r="A966" s="86"/>
      <c r="B966" s="23"/>
      <c r="C966" s="87"/>
      <c r="D966" s="23"/>
      <c r="E966" s="89"/>
      <c r="F966" s="89"/>
      <c r="G966" s="89"/>
      <c r="H966" s="89"/>
      <c r="I966" s="96"/>
      <c r="J966" s="92"/>
      <c r="K966" s="92"/>
    </row>
    <row r="967">
      <c r="A967" s="86"/>
      <c r="B967" s="23"/>
      <c r="C967" s="87"/>
      <c r="D967" s="23"/>
      <c r="E967" s="89"/>
      <c r="F967" s="89"/>
      <c r="G967" s="89"/>
      <c r="H967" s="89"/>
      <c r="I967" s="96"/>
      <c r="J967" s="92"/>
      <c r="K967" s="92"/>
    </row>
    <row r="968">
      <c r="A968" s="86"/>
      <c r="B968" s="23"/>
      <c r="C968" s="87"/>
      <c r="D968" s="23"/>
      <c r="E968" s="89"/>
      <c r="F968" s="89"/>
      <c r="G968" s="89"/>
      <c r="H968" s="89"/>
      <c r="I968" s="96"/>
      <c r="J968" s="92"/>
      <c r="K968" s="92"/>
    </row>
    <row r="969">
      <c r="A969" s="86"/>
      <c r="B969" s="23"/>
      <c r="C969" s="87"/>
      <c r="D969" s="23"/>
      <c r="E969" s="89"/>
      <c r="F969" s="89"/>
      <c r="G969" s="89"/>
      <c r="H969" s="89"/>
      <c r="I969" s="96"/>
      <c r="J969" s="92"/>
      <c r="K969" s="92"/>
    </row>
    <row r="970">
      <c r="A970" s="86"/>
      <c r="B970" s="23"/>
      <c r="C970" s="87"/>
      <c r="D970" s="23"/>
      <c r="E970" s="89"/>
      <c r="F970" s="89"/>
      <c r="G970" s="89"/>
      <c r="H970" s="89"/>
      <c r="I970" s="96"/>
      <c r="J970" s="92"/>
      <c r="K970" s="92"/>
    </row>
    <row r="971">
      <c r="A971" s="86"/>
      <c r="B971" s="23"/>
      <c r="C971" s="87"/>
      <c r="D971" s="23"/>
      <c r="E971" s="89"/>
      <c r="F971" s="89"/>
      <c r="G971" s="89"/>
      <c r="H971" s="89"/>
      <c r="I971" s="96"/>
      <c r="J971" s="92"/>
      <c r="K971" s="92"/>
    </row>
    <row r="972">
      <c r="A972" s="86"/>
      <c r="B972" s="23"/>
      <c r="C972" s="87"/>
      <c r="D972" s="23"/>
      <c r="E972" s="89"/>
      <c r="F972" s="89"/>
      <c r="G972" s="89"/>
      <c r="H972" s="89"/>
      <c r="I972" s="96"/>
      <c r="J972" s="92"/>
      <c r="K972" s="92"/>
    </row>
    <row r="973">
      <c r="A973" s="86"/>
      <c r="B973" s="23"/>
      <c r="C973" s="87"/>
      <c r="D973" s="23"/>
      <c r="E973" s="89"/>
      <c r="F973" s="89"/>
      <c r="G973" s="89"/>
      <c r="H973" s="89"/>
      <c r="I973" s="96"/>
      <c r="J973" s="92"/>
      <c r="K973" s="92"/>
    </row>
    <row r="974">
      <c r="A974" s="86"/>
      <c r="B974" s="23"/>
      <c r="C974" s="87"/>
      <c r="D974" s="23"/>
      <c r="E974" s="89"/>
      <c r="F974" s="89"/>
      <c r="G974" s="89"/>
      <c r="H974" s="89"/>
      <c r="I974" s="96"/>
      <c r="J974" s="92"/>
      <c r="K974" s="92"/>
    </row>
    <row r="975">
      <c r="A975" s="86"/>
      <c r="B975" s="23"/>
      <c r="C975" s="87"/>
      <c r="D975" s="23"/>
      <c r="E975" s="89"/>
      <c r="F975" s="89"/>
      <c r="G975" s="89"/>
      <c r="H975" s="89"/>
      <c r="I975" s="96"/>
      <c r="J975" s="92"/>
      <c r="K975" s="92"/>
    </row>
    <row r="976">
      <c r="A976" s="86"/>
      <c r="B976" s="23"/>
      <c r="C976" s="87"/>
      <c r="D976" s="23"/>
      <c r="E976" s="89"/>
      <c r="F976" s="89"/>
      <c r="G976" s="89"/>
      <c r="H976" s="89"/>
      <c r="I976" s="96"/>
      <c r="J976" s="92"/>
      <c r="K976" s="92"/>
    </row>
    <row r="977">
      <c r="A977" s="86"/>
      <c r="B977" s="23"/>
      <c r="C977" s="87"/>
      <c r="D977" s="23"/>
      <c r="E977" s="89"/>
      <c r="F977" s="89"/>
      <c r="G977" s="89"/>
      <c r="H977" s="89"/>
      <c r="I977" s="96"/>
      <c r="J977" s="92"/>
      <c r="K977" s="92"/>
    </row>
    <row r="978">
      <c r="A978" s="86"/>
      <c r="B978" s="23"/>
      <c r="C978" s="87"/>
      <c r="D978" s="23"/>
      <c r="E978" s="89"/>
      <c r="F978" s="89"/>
      <c r="G978" s="89"/>
      <c r="H978" s="89"/>
      <c r="I978" s="96"/>
      <c r="J978" s="92"/>
      <c r="K978" s="92"/>
    </row>
    <row r="979">
      <c r="A979" s="86"/>
      <c r="B979" s="23"/>
      <c r="C979" s="87"/>
      <c r="D979" s="23"/>
      <c r="E979" s="89"/>
      <c r="F979" s="89"/>
      <c r="G979" s="89"/>
      <c r="H979" s="89"/>
      <c r="I979" s="96"/>
      <c r="J979" s="92"/>
      <c r="K979" s="92"/>
    </row>
    <row r="980">
      <c r="A980" s="86"/>
      <c r="B980" s="23"/>
      <c r="C980" s="87"/>
      <c r="D980" s="23"/>
      <c r="E980" s="89"/>
      <c r="F980" s="89"/>
      <c r="G980" s="89"/>
      <c r="H980" s="89"/>
      <c r="I980" s="96"/>
      <c r="J980" s="92"/>
      <c r="K980" s="92"/>
    </row>
    <row r="981">
      <c r="A981" s="86"/>
      <c r="B981" s="23"/>
      <c r="C981" s="87"/>
      <c r="D981" s="23"/>
      <c r="E981" s="89"/>
      <c r="F981" s="89"/>
      <c r="G981" s="89"/>
      <c r="H981" s="89"/>
      <c r="I981" s="96"/>
      <c r="J981" s="92"/>
      <c r="K981" s="92"/>
    </row>
    <row r="982">
      <c r="A982" s="86"/>
      <c r="B982" s="23"/>
      <c r="C982" s="87"/>
      <c r="D982" s="23"/>
      <c r="E982" s="89"/>
      <c r="F982" s="89"/>
      <c r="G982" s="89"/>
      <c r="H982" s="89"/>
      <c r="I982" s="96"/>
      <c r="J982" s="92"/>
      <c r="K982" s="92"/>
    </row>
    <row r="983">
      <c r="A983" s="86"/>
      <c r="B983" s="23"/>
      <c r="C983" s="87"/>
      <c r="D983" s="23"/>
      <c r="E983" s="89"/>
      <c r="F983" s="89"/>
      <c r="G983" s="89"/>
      <c r="H983" s="89"/>
      <c r="I983" s="96"/>
      <c r="J983" s="92"/>
      <c r="K983" s="92"/>
    </row>
    <row r="984">
      <c r="A984" s="86"/>
      <c r="B984" s="23"/>
      <c r="C984" s="87"/>
      <c r="D984" s="23"/>
      <c r="E984" s="89"/>
      <c r="F984" s="89"/>
      <c r="G984" s="89"/>
      <c r="H984" s="89"/>
      <c r="I984" s="96"/>
      <c r="J984" s="92"/>
      <c r="K984" s="92"/>
    </row>
    <row r="985">
      <c r="A985" s="86"/>
      <c r="B985" s="23"/>
      <c r="C985" s="87"/>
      <c r="D985" s="23"/>
      <c r="E985" s="89"/>
      <c r="F985" s="89"/>
      <c r="G985" s="89"/>
      <c r="H985" s="89"/>
      <c r="I985" s="96"/>
      <c r="J985" s="92"/>
      <c r="K985" s="92"/>
    </row>
    <row r="986">
      <c r="A986" s="86"/>
      <c r="B986" s="23"/>
      <c r="C986" s="87"/>
      <c r="D986" s="23"/>
      <c r="E986" s="89"/>
      <c r="F986" s="89"/>
      <c r="G986" s="89"/>
      <c r="H986" s="89"/>
      <c r="I986" s="96"/>
      <c r="J986" s="92"/>
      <c r="K986" s="92"/>
    </row>
    <row r="987">
      <c r="A987" s="86"/>
      <c r="B987" s="23"/>
      <c r="C987" s="87"/>
      <c r="D987" s="23"/>
      <c r="E987" s="89"/>
      <c r="F987" s="89"/>
      <c r="G987" s="89"/>
      <c r="H987" s="89"/>
      <c r="I987" s="96"/>
      <c r="J987" s="92"/>
      <c r="K987" s="92"/>
    </row>
    <row r="988">
      <c r="A988" s="86"/>
      <c r="B988" s="23"/>
      <c r="C988" s="87"/>
      <c r="D988" s="23"/>
      <c r="E988" s="89"/>
      <c r="F988" s="89"/>
      <c r="G988" s="89"/>
      <c r="H988" s="89"/>
      <c r="I988" s="96"/>
      <c r="J988" s="92"/>
      <c r="K988" s="92"/>
    </row>
    <row r="989">
      <c r="A989" s="86"/>
      <c r="B989" s="23"/>
      <c r="C989" s="87"/>
      <c r="D989" s="23"/>
      <c r="E989" s="89"/>
      <c r="F989" s="89"/>
      <c r="G989" s="89"/>
      <c r="H989" s="89"/>
      <c r="I989" s="96"/>
      <c r="J989" s="92"/>
      <c r="K989" s="92"/>
    </row>
    <row r="990">
      <c r="A990" s="86"/>
      <c r="B990" s="23"/>
      <c r="C990" s="87"/>
      <c r="D990" s="23"/>
      <c r="E990" s="89"/>
      <c r="F990" s="89"/>
      <c r="G990" s="89"/>
      <c r="H990" s="89"/>
      <c r="I990" s="96"/>
      <c r="J990" s="92"/>
      <c r="K990" s="92"/>
    </row>
    <row r="991">
      <c r="A991" s="86"/>
      <c r="B991" s="23"/>
      <c r="C991" s="87"/>
      <c r="D991" s="23"/>
      <c r="E991" s="89"/>
      <c r="F991" s="89"/>
      <c r="G991" s="89"/>
      <c r="H991" s="89"/>
      <c r="I991" s="96"/>
      <c r="J991" s="92"/>
      <c r="K991" s="92"/>
    </row>
    <row r="992">
      <c r="A992" s="86"/>
      <c r="B992" s="23"/>
      <c r="C992" s="87"/>
      <c r="D992" s="23"/>
      <c r="E992" s="89"/>
      <c r="F992" s="89"/>
      <c r="G992" s="89"/>
      <c r="H992" s="89"/>
      <c r="I992" s="96"/>
      <c r="J992" s="92"/>
      <c r="K992" s="92"/>
    </row>
    <row r="993">
      <c r="A993" s="86"/>
      <c r="B993" s="23"/>
      <c r="C993" s="87"/>
      <c r="D993" s="23"/>
      <c r="E993" s="89"/>
      <c r="F993" s="89"/>
      <c r="G993" s="89"/>
      <c r="H993" s="89"/>
      <c r="I993" s="96"/>
      <c r="J993" s="92"/>
      <c r="K993" s="92"/>
    </row>
    <row r="994">
      <c r="A994" s="86"/>
      <c r="B994" s="23"/>
      <c r="C994" s="87"/>
      <c r="D994" s="23"/>
      <c r="E994" s="89"/>
      <c r="F994" s="89"/>
      <c r="G994" s="89"/>
      <c r="H994" s="89"/>
      <c r="I994" s="96"/>
      <c r="J994" s="92"/>
      <c r="K994" s="92"/>
    </row>
    <row r="995">
      <c r="A995" s="86"/>
      <c r="B995" s="23"/>
      <c r="C995" s="87"/>
      <c r="D995" s="23"/>
      <c r="E995" s="89"/>
      <c r="F995" s="89"/>
      <c r="G995" s="89"/>
      <c r="H995" s="89"/>
      <c r="I995" s="96"/>
      <c r="J995" s="92"/>
      <c r="K995" s="92"/>
    </row>
    <row r="996">
      <c r="A996" s="86"/>
      <c r="B996" s="23"/>
      <c r="C996" s="87"/>
      <c r="D996" s="23"/>
      <c r="E996" s="89"/>
      <c r="F996" s="89"/>
      <c r="G996" s="89"/>
      <c r="H996" s="89"/>
      <c r="I996" s="96"/>
      <c r="J996" s="92"/>
      <c r="K996" s="92"/>
    </row>
    <row r="997">
      <c r="A997" s="86"/>
      <c r="B997" s="23"/>
      <c r="C997" s="87"/>
      <c r="D997" s="23"/>
      <c r="E997" s="89"/>
      <c r="F997" s="89"/>
      <c r="G997" s="89"/>
      <c r="H997" s="89"/>
      <c r="I997" s="96"/>
      <c r="J997" s="92"/>
      <c r="K997" s="92"/>
    </row>
    <row r="998">
      <c r="A998" s="86"/>
      <c r="B998" s="23"/>
      <c r="C998" s="87"/>
      <c r="D998" s="23"/>
      <c r="E998" s="89"/>
      <c r="F998" s="89"/>
      <c r="G998" s="89"/>
      <c r="H998" s="89"/>
      <c r="I998" s="96"/>
      <c r="J998" s="92"/>
      <c r="K998" s="92"/>
    </row>
    <row r="999">
      <c r="A999" s="86"/>
      <c r="B999" s="23"/>
      <c r="C999" s="87"/>
      <c r="D999" s="23"/>
      <c r="E999" s="89"/>
      <c r="F999" s="89"/>
      <c r="G999" s="89"/>
      <c r="H999" s="89"/>
      <c r="I999" s="96"/>
      <c r="J999" s="92"/>
      <c r="K999" s="92"/>
    </row>
    <row r="1000">
      <c r="A1000" s="86"/>
      <c r="B1000" s="23"/>
      <c r="C1000" s="87"/>
      <c r="D1000" s="23"/>
      <c r="E1000" s="89"/>
      <c r="F1000" s="89"/>
      <c r="G1000" s="89"/>
      <c r="H1000" s="89"/>
      <c r="I1000" s="96"/>
      <c r="J1000" s="92"/>
      <c r="K1000" s="92"/>
    </row>
    <row r="1001">
      <c r="A1001" s="86"/>
      <c r="B1001" s="23"/>
      <c r="C1001" s="87"/>
      <c r="D1001" s="23"/>
      <c r="E1001" s="89"/>
      <c r="F1001" s="89"/>
      <c r="G1001" s="89"/>
      <c r="H1001" s="89"/>
      <c r="I1001" s="96"/>
      <c r="J1001" s="92"/>
      <c r="K1001" s="92"/>
    </row>
  </sheetData>
  <autoFilter ref="$A$2:$K$1001">
    <sortState ref="A2:K1001">
      <sortCondition ref="I2:I1001"/>
    </sortState>
  </autoFilter>
  <mergeCells count="2">
    <mergeCell ref="F1:H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9" priority="6">
      <formula>isformula(A3)</formula>
    </cfRule>
  </conditionalFormatting>
  <conditionalFormatting sqref="J2:K1001">
    <cfRule type="containsText" dxfId="9"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97"/>
      <c r="B1" s="98" t="s">
        <v>4465</v>
      </c>
      <c r="C1" s="99"/>
      <c r="D1" s="100"/>
      <c r="E1" s="101"/>
      <c r="F1" s="102"/>
      <c r="G1" s="103" t="s">
        <v>4466</v>
      </c>
      <c r="H1" s="99"/>
      <c r="I1" s="100"/>
      <c r="J1" s="101"/>
      <c r="K1" s="101"/>
      <c r="L1" s="101"/>
      <c r="M1" s="101"/>
      <c r="N1" s="101"/>
      <c r="O1" s="101"/>
      <c r="P1" s="101"/>
      <c r="Q1" s="101"/>
      <c r="R1" s="101"/>
      <c r="S1" s="101"/>
      <c r="T1" s="101"/>
      <c r="U1" s="101"/>
      <c r="V1" s="101"/>
      <c r="W1" s="101"/>
      <c r="X1" s="101"/>
      <c r="Y1" s="101"/>
      <c r="Z1" s="101"/>
      <c r="AA1" s="101"/>
      <c r="AB1" s="101"/>
    </row>
    <row r="2">
      <c r="A2" s="104" t="s">
        <v>4467</v>
      </c>
      <c r="B2" s="105" t="s">
        <v>4468</v>
      </c>
      <c r="C2" s="106" t="s">
        <v>4469</v>
      </c>
      <c r="D2" s="107" t="s">
        <v>4470</v>
      </c>
      <c r="E2" s="101"/>
      <c r="F2" s="108" t="s">
        <v>4467</v>
      </c>
      <c r="G2" s="109" t="s">
        <v>4468</v>
      </c>
      <c r="H2" s="109" t="s">
        <v>4469</v>
      </c>
      <c r="I2" s="110" t="s">
        <v>4470</v>
      </c>
      <c r="J2" s="101"/>
      <c r="K2" s="101"/>
      <c r="L2" s="101"/>
      <c r="M2" s="101"/>
      <c r="N2" s="101"/>
      <c r="O2" s="101"/>
      <c r="P2" s="101"/>
      <c r="Q2" s="101"/>
      <c r="R2" s="101"/>
      <c r="S2" s="101"/>
      <c r="T2" s="101"/>
      <c r="U2" s="101"/>
      <c r="V2" s="101"/>
      <c r="W2" s="101"/>
      <c r="X2" s="101"/>
      <c r="Y2" s="101"/>
      <c r="Z2" s="101"/>
      <c r="AA2" s="101"/>
      <c r="AB2" s="101"/>
    </row>
    <row r="3">
      <c r="A3" s="104" t="s">
        <v>47</v>
      </c>
      <c r="B3" s="111">
        <v>1.0</v>
      </c>
      <c r="C3" s="106">
        <f>match(A3,ref_dontTouch!$A$2:$Z$2,0)</f>
        <v>19</v>
      </c>
      <c r="D3" s="112" t="b">
        <v>1</v>
      </c>
      <c r="E3" s="113"/>
      <c r="F3" s="108" t="str">
        <f t="array" ref="F3:I7">sort(A3:D7,2,TRUE)</f>
        <v>is_f</v>
      </c>
      <c r="G3" s="114">
        <v>1.0</v>
      </c>
      <c r="H3" s="114">
        <v>19.0</v>
      </c>
      <c r="I3" s="115" t="b">
        <v>1</v>
      </c>
      <c r="J3" s="113"/>
      <c r="K3" s="113"/>
      <c r="L3" s="113"/>
      <c r="M3" s="113"/>
      <c r="N3" s="113"/>
      <c r="O3" s="113"/>
      <c r="P3" s="113"/>
      <c r="Q3" s="113"/>
      <c r="R3" s="113"/>
      <c r="S3" s="113"/>
      <c r="T3" s="113"/>
      <c r="U3" s="113"/>
      <c r="V3" s="113"/>
      <c r="W3" s="113"/>
      <c r="X3" s="113"/>
      <c r="Y3" s="113"/>
      <c r="Z3" s="113"/>
      <c r="AA3" s="113"/>
      <c r="AB3" s="113"/>
    </row>
    <row r="4">
      <c r="A4" s="104" t="s">
        <v>2</v>
      </c>
      <c r="B4" s="111">
        <v>4.0</v>
      </c>
      <c r="C4" s="106">
        <f>match(A4,ref_dontTouch!$A$2:$Z$2,0)</f>
        <v>1</v>
      </c>
      <c r="D4" s="112" t="b">
        <v>1</v>
      </c>
      <c r="E4" s="113"/>
      <c r="F4" s="108" t="s">
        <v>45</v>
      </c>
      <c r="G4" s="114">
        <v>2.0</v>
      </c>
      <c r="H4" s="114">
        <v>17.0</v>
      </c>
      <c r="I4" s="115" t="b">
        <v>1</v>
      </c>
      <c r="J4" s="113"/>
      <c r="K4" s="113"/>
      <c r="L4" s="113"/>
      <c r="M4" s="113"/>
      <c r="N4" s="113"/>
      <c r="O4" s="113"/>
      <c r="P4" s="113"/>
      <c r="Q4" s="113"/>
      <c r="R4" s="113"/>
      <c r="S4" s="113"/>
      <c r="T4" s="113"/>
      <c r="U4" s="113"/>
      <c r="V4" s="113"/>
      <c r="W4" s="113"/>
      <c r="X4" s="113"/>
      <c r="Y4" s="113"/>
      <c r="Z4" s="113"/>
      <c r="AA4" s="113"/>
      <c r="AB4" s="113"/>
    </row>
    <row r="5">
      <c r="A5" s="104" t="s">
        <v>36</v>
      </c>
      <c r="B5" s="116">
        <v>3.0</v>
      </c>
      <c r="C5" s="106">
        <f>match(A5,ref_dontTouch!$A$2:$Z$2,0)</f>
        <v>8</v>
      </c>
      <c r="D5" s="112" t="b">
        <v>1</v>
      </c>
      <c r="E5" s="113"/>
      <c r="F5" s="108" t="s">
        <v>36</v>
      </c>
      <c r="G5" s="114">
        <v>3.0</v>
      </c>
      <c r="H5" s="114">
        <v>8.0</v>
      </c>
      <c r="I5" s="115" t="b">
        <v>1</v>
      </c>
      <c r="J5" s="113"/>
      <c r="K5" s="113"/>
      <c r="L5" s="113"/>
      <c r="M5" s="113"/>
      <c r="N5" s="113"/>
      <c r="O5" s="113"/>
      <c r="P5" s="113"/>
      <c r="Q5" s="113"/>
      <c r="R5" s="113"/>
      <c r="S5" s="113"/>
      <c r="T5" s="113"/>
      <c r="U5" s="113"/>
      <c r="V5" s="113"/>
      <c r="W5" s="113"/>
      <c r="X5" s="113"/>
      <c r="Y5" s="113"/>
      <c r="Z5" s="113"/>
      <c r="AA5" s="113"/>
      <c r="AB5" s="113"/>
    </row>
    <row r="6">
      <c r="A6" s="117" t="s">
        <v>45</v>
      </c>
      <c r="B6" s="116">
        <v>2.0</v>
      </c>
      <c r="C6" s="106">
        <f>match(A6,ref_dontTouch!$A$2:$Z$2,0)</f>
        <v>17</v>
      </c>
      <c r="D6" s="112" t="b">
        <v>1</v>
      </c>
      <c r="E6" s="113"/>
      <c r="F6" s="108" t="s">
        <v>2</v>
      </c>
      <c r="G6" s="114">
        <v>4.0</v>
      </c>
      <c r="H6" s="114">
        <v>1.0</v>
      </c>
      <c r="I6" s="115" t="b">
        <v>1</v>
      </c>
      <c r="J6" s="113"/>
      <c r="K6" s="113"/>
      <c r="L6" s="113"/>
      <c r="M6" s="113"/>
      <c r="N6" s="113"/>
      <c r="O6" s="113"/>
      <c r="P6" s="113"/>
      <c r="Q6" s="113"/>
      <c r="R6" s="113"/>
      <c r="S6" s="113"/>
      <c r="T6" s="113"/>
      <c r="U6" s="113"/>
      <c r="V6" s="113"/>
      <c r="W6" s="113"/>
      <c r="X6" s="113"/>
      <c r="Y6" s="113"/>
      <c r="Z6" s="113"/>
      <c r="AA6" s="113"/>
      <c r="AB6" s="113"/>
    </row>
    <row r="7">
      <c r="A7" s="118" t="s">
        <v>31</v>
      </c>
      <c r="B7" s="119">
        <v>5.0</v>
      </c>
      <c r="C7" s="120">
        <f>match(A7,ref_dontTouch!$A$2:$Z$2,0)</f>
        <v>3</v>
      </c>
      <c r="D7" s="121" t="b">
        <v>1</v>
      </c>
      <c r="E7" s="113"/>
      <c r="F7" s="122" t="s">
        <v>31</v>
      </c>
      <c r="G7" s="123">
        <v>5.0</v>
      </c>
      <c r="H7" s="123">
        <v>3.0</v>
      </c>
      <c r="I7" s="124" t="b">
        <v>1</v>
      </c>
      <c r="J7" s="113"/>
      <c r="K7" s="113"/>
      <c r="L7" s="113"/>
      <c r="M7" s="113"/>
      <c r="N7" s="113"/>
      <c r="O7" s="113"/>
      <c r="P7" s="113"/>
      <c r="Q7" s="113"/>
      <c r="R7" s="113"/>
      <c r="S7" s="113"/>
      <c r="T7" s="113"/>
      <c r="U7" s="113"/>
      <c r="V7" s="113"/>
      <c r="W7" s="113"/>
      <c r="X7" s="113"/>
      <c r="Y7" s="113"/>
      <c r="Z7" s="113"/>
      <c r="AA7" s="113"/>
      <c r="AB7" s="113"/>
    </row>
    <row r="8">
      <c r="A8" s="106"/>
      <c r="B8" s="106"/>
      <c r="C8" s="106"/>
      <c r="D8" s="106"/>
      <c r="E8" s="113"/>
      <c r="F8" s="113"/>
      <c r="G8" s="113"/>
      <c r="H8" s="113"/>
      <c r="I8" s="113"/>
      <c r="J8" s="113"/>
      <c r="K8" s="113"/>
      <c r="L8" s="113"/>
      <c r="M8" s="113"/>
      <c r="N8" s="113"/>
      <c r="O8" s="113"/>
      <c r="P8" s="113"/>
      <c r="Q8" s="113"/>
      <c r="R8" s="113"/>
      <c r="S8" s="113"/>
      <c r="T8" s="113"/>
      <c r="U8" s="113"/>
      <c r="V8" s="113"/>
      <c r="W8" s="113"/>
      <c r="X8" s="113"/>
      <c r="Y8" s="113"/>
      <c r="Z8" s="113"/>
      <c r="AA8" s="113"/>
      <c r="AB8" s="113"/>
    </row>
    <row r="9">
      <c r="A9" s="106"/>
      <c r="B9" s="106"/>
      <c r="C9" s="106"/>
      <c r="D9" s="106"/>
      <c r="E9" s="113"/>
      <c r="F9" s="113"/>
      <c r="G9" s="113"/>
      <c r="H9" s="113"/>
      <c r="I9" s="113"/>
      <c r="J9" s="113"/>
      <c r="K9" s="113"/>
      <c r="L9" s="113"/>
      <c r="M9" s="113"/>
      <c r="N9" s="113"/>
      <c r="O9" s="113"/>
      <c r="P9" s="113"/>
      <c r="Q9" s="113"/>
      <c r="R9" s="113"/>
      <c r="S9" s="113"/>
      <c r="T9" s="113"/>
      <c r="U9" s="113"/>
      <c r="V9" s="113"/>
      <c r="W9" s="113"/>
      <c r="X9" s="113"/>
      <c r="Y9" s="113"/>
      <c r="Z9" s="113"/>
      <c r="AA9" s="113"/>
      <c r="AB9" s="113"/>
    </row>
    <row r="10">
      <c r="A10" s="106"/>
      <c r="B10" s="106"/>
      <c r="C10" s="106"/>
      <c r="D10" s="106"/>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row>
    <row r="11">
      <c r="A11" s="106"/>
      <c r="B11" s="106"/>
      <c r="C11" s="106"/>
      <c r="D11" s="106"/>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row>
    <row r="12">
      <c r="A12" s="106"/>
      <c r="B12" s="106"/>
      <c r="C12" s="106"/>
      <c r="D12" s="106"/>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row>
    <row r="13">
      <c r="A13" s="106"/>
      <c r="B13" s="106"/>
      <c r="C13" s="106"/>
      <c r="D13" s="106"/>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row>
    <row r="14">
      <c r="A14" s="106"/>
      <c r="B14" s="106"/>
      <c r="C14" s="106"/>
      <c r="D14" s="106"/>
      <c r="E14" s="113"/>
      <c r="F14" s="113"/>
      <c r="G14" s="113"/>
      <c r="H14" s="113"/>
      <c r="I14" s="113"/>
      <c r="J14" s="113"/>
      <c r="K14" s="113"/>
      <c r="L14" s="113"/>
      <c r="M14" s="113"/>
      <c r="N14" s="113"/>
      <c r="O14" s="113"/>
      <c r="P14" s="113"/>
      <c r="Q14" s="113"/>
      <c r="R14" s="113"/>
      <c r="S14" s="113"/>
      <c r="T14" s="113"/>
      <c r="U14" s="113"/>
      <c r="V14" s="113"/>
      <c r="W14" s="113"/>
      <c r="X14" s="113"/>
      <c r="Y14" s="113"/>
      <c r="Z14" s="113"/>
      <c r="AA14" s="113"/>
      <c r="AB14" s="113"/>
    </row>
    <row r="15">
      <c r="A15" s="106"/>
      <c r="B15" s="106"/>
      <c r="C15" s="106"/>
      <c r="D15" s="106"/>
      <c r="E15" s="113"/>
      <c r="F15" s="113"/>
      <c r="G15" s="113"/>
      <c r="H15" s="113"/>
      <c r="I15" s="113"/>
      <c r="J15" s="113"/>
      <c r="K15" s="113"/>
      <c r="L15" s="113"/>
      <c r="M15" s="113"/>
      <c r="N15" s="113"/>
      <c r="O15" s="113"/>
      <c r="P15" s="113"/>
      <c r="Q15" s="113"/>
      <c r="R15" s="113"/>
      <c r="S15" s="113"/>
      <c r="T15" s="113"/>
      <c r="U15" s="113"/>
      <c r="V15" s="113"/>
      <c r="W15" s="113"/>
      <c r="X15" s="113"/>
      <c r="Y15" s="113"/>
      <c r="Z15" s="113"/>
      <c r="AA15" s="113"/>
      <c r="AB15" s="113"/>
    </row>
    <row r="16">
      <c r="A16" s="106"/>
      <c r="B16" s="106"/>
      <c r="C16" s="106"/>
      <c r="D16" s="106"/>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row>
    <row r="17">
      <c r="A17" s="106"/>
      <c r="B17" s="106"/>
      <c r="C17" s="106"/>
      <c r="D17" s="106"/>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row>
    <row r="18">
      <c r="A18" s="106"/>
      <c r="B18" s="106"/>
      <c r="C18" s="106"/>
      <c r="D18" s="106"/>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3"/>
    </row>
    <row r="19">
      <c r="A19" s="106"/>
      <c r="B19" s="106"/>
      <c r="C19" s="106"/>
      <c r="D19" s="106"/>
      <c r="E19" s="113"/>
      <c r="F19" s="113"/>
      <c r="G19" s="113"/>
      <c r="H19" s="113"/>
      <c r="I19" s="113"/>
      <c r="J19" s="113"/>
      <c r="K19" s="113"/>
      <c r="L19" s="113"/>
      <c r="M19" s="113"/>
      <c r="N19" s="113"/>
      <c r="O19" s="113"/>
      <c r="P19" s="113"/>
      <c r="Q19" s="113"/>
      <c r="R19" s="113"/>
      <c r="S19" s="113"/>
      <c r="T19" s="113"/>
      <c r="U19" s="113"/>
      <c r="V19" s="113"/>
      <c r="W19" s="113"/>
      <c r="X19" s="113"/>
      <c r="Y19" s="113"/>
      <c r="Z19" s="113"/>
      <c r="AA19" s="113"/>
      <c r="AB19" s="113"/>
    </row>
    <row r="20">
      <c r="A20" s="106"/>
      <c r="B20" s="106"/>
      <c r="C20" s="106"/>
      <c r="D20" s="106"/>
      <c r="E20" s="113"/>
      <c r="F20" s="113"/>
      <c r="G20" s="113"/>
      <c r="H20" s="113"/>
      <c r="I20" s="113"/>
      <c r="J20" s="113"/>
      <c r="K20" s="113"/>
      <c r="L20" s="113"/>
      <c r="M20" s="113"/>
      <c r="N20" s="113"/>
      <c r="O20" s="113"/>
      <c r="P20" s="113"/>
      <c r="Q20" s="113"/>
      <c r="R20" s="113"/>
      <c r="S20" s="113"/>
      <c r="T20" s="113"/>
      <c r="U20" s="113"/>
      <c r="V20" s="113"/>
      <c r="W20" s="113"/>
      <c r="X20" s="113"/>
      <c r="Y20" s="113"/>
      <c r="Z20" s="113"/>
      <c r="AA20" s="113"/>
      <c r="AB20" s="113"/>
    </row>
    <row r="21">
      <c r="A21" s="106"/>
      <c r="B21" s="106"/>
      <c r="C21" s="106"/>
      <c r="D21" s="106"/>
      <c r="E21" s="113"/>
      <c r="F21" s="113"/>
      <c r="G21" s="113"/>
      <c r="H21" s="113"/>
      <c r="I21" s="113"/>
      <c r="J21" s="113"/>
      <c r="K21" s="113"/>
      <c r="L21" s="113"/>
      <c r="M21" s="113"/>
      <c r="N21" s="113"/>
      <c r="O21" s="113"/>
      <c r="P21" s="113"/>
      <c r="Q21" s="113"/>
      <c r="R21" s="113"/>
      <c r="S21" s="113"/>
      <c r="T21" s="113"/>
      <c r="U21" s="113"/>
      <c r="V21" s="113"/>
      <c r="W21" s="113"/>
      <c r="X21" s="113"/>
      <c r="Y21" s="113"/>
      <c r="Z21" s="113"/>
      <c r="AA21" s="113"/>
      <c r="AB21" s="113"/>
    </row>
    <row r="22">
      <c r="A22" s="106"/>
      <c r="B22" s="106"/>
      <c r="C22" s="106"/>
      <c r="D22" s="106"/>
      <c r="E22" s="113"/>
      <c r="F22" s="113"/>
      <c r="G22" s="113"/>
      <c r="H22" s="113"/>
      <c r="I22" s="113"/>
      <c r="J22" s="113"/>
      <c r="K22" s="113"/>
      <c r="L22" s="113"/>
      <c r="M22" s="113"/>
      <c r="N22" s="113"/>
      <c r="O22" s="113"/>
      <c r="P22" s="113"/>
      <c r="Q22" s="113"/>
      <c r="R22" s="113"/>
      <c r="S22" s="113"/>
      <c r="T22" s="113"/>
      <c r="U22" s="113"/>
      <c r="V22" s="113"/>
      <c r="W22" s="113"/>
      <c r="X22" s="113"/>
      <c r="Y22" s="113"/>
      <c r="Z22" s="113"/>
      <c r="AA22" s="113"/>
      <c r="AB22" s="113"/>
    </row>
    <row r="23">
      <c r="A23" s="106"/>
      <c r="B23" s="106"/>
      <c r="C23" s="106"/>
      <c r="D23" s="106"/>
      <c r="E23" s="113"/>
      <c r="F23" s="113"/>
      <c r="G23" s="113"/>
      <c r="H23" s="113"/>
      <c r="I23" s="113"/>
      <c r="J23" s="113"/>
      <c r="K23" s="113"/>
      <c r="L23" s="113"/>
      <c r="M23" s="113"/>
      <c r="N23" s="113"/>
      <c r="O23" s="113"/>
      <c r="P23" s="113"/>
      <c r="Q23" s="113"/>
      <c r="R23" s="113"/>
      <c r="S23" s="113"/>
      <c r="T23" s="113"/>
      <c r="U23" s="113"/>
      <c r="V23" s="113"/>
      <c r="W23" s="113"/>
      <c r="X23" s="113"/>
      <c r="Y23" s="113"/>
      <c r="Z23" s="113"/>
      <c r="AA23" s="113"/>
      <c r="AB23" s="113"/>
    </row>
    <row r="24">
      <c r="A24" s="106"/>
      <c r="B24" s="106"/>
      <c r="C24" s="106"/>
      <c r="D24" s="106"/>
      <c r="E24" s="113"/>
      <c r="F24" s="113"/>
      <c r="G24" s="113"/>
      <c r="H24" s="113"/>
      <c r="I24" s="113"/>
      <c r="J24" s="113"/>
      <c r="K24" s="113"/>
      <c r="L24" s="113"/>
      <c r="M24" s="113"/>
      <c r="N24" s="113"/>
      <c r="O24" s="113"/>
      <c r="P24" s="113"/>
      <c r="Q24" s="113"/>
      <c r="R24" s="113"/>
      <c r="S24" s="113"/>
      <c r="T24" s="113"/>
      <c r="U24" s="113"/>
      <c r="V24" s="113"/>
      <c r="W24" s="113"/>
      <c r="X24" s="113"/>
      <c r="Y24" s="113"/>
      <c r="Z24" s="113"/>
      <c r="AA24" s="113"/>
      <c r="AB24" s="113"/>
    </row>
    <row r="25">
      <c r="A25" s="106"/>
      <c r="B25" s="106"/>
      <c r="C25" s="106"/>
      <c r="D25" s="106"/>
      <c r="E25" s="113"/>
      <c r="F25" s="113"/>
      <c r="G25" s="113"/>
      <c r="H25" s="113"/>
      <c r="I25" s="113"/>
      <c r="J25" s="113"/>
      <c r="K25" s="113"/>
      <c r="L25" s="113"/>
      <c r="M25" s="113"/>
      <c r="N25" s="113"/>
      <c r="O25" s="113"/>
      <c r="P25" s="113"/>
      <c r="Q25" s="113"/>
      <c r="R25" s="113"/>
      <c r="S25" s="113"/>
      <c r="T25" s="113"/>
      <c r="U25" s="113"/>
      <c r="V25" s="113"/>
      <c r="W25" s="113"/>
      <c r="X25" s="113"/>
      <c r="Y25" s="113"/>
      <c r="Z25" s="113"/>
      <c r="AA25" s="113"/>
      <c r="AB25" s="113"/>
    </row>
    <row r="26">
      <c r="A26" s="106"/>
      <c r="B26" s="106"/>
      <c r="C26" s="106"/>
      <c r="D26" s="106"/>
      <c r="E26" s="113"/>
      <c r="F26" s="113"/>
      <c r="G26" s="113"/>
      <c r="H26" s="113"/>
      <c r="I26" s="113"/>
      <c r="J26" s="113"/>
      <c r="K26" s="113"/>
      <c r="L26" s="113"/>
      <c r="M26" s="113"/>
      <c r="N26" s="113"/>
      <c r="O26" s="113"/>
      <c r="P26" s="113"/>
      <c r="Q26" s="113"/>
      <c r="R26" s="113"/>
      <c r="S26" s="113"/>
      <c r="T26" s="113"/>
      <c r="U26" s="113"/>
      <c r="V26" s="113"/>
      <c r="W26" s="113"/>
      <c r="X26" s="113"/>
      <c r="Y26" s="113"/>
      <c r="Z26" s="113"/>
      <c r="AA26" s="113"/>
      <c r="AB26" s="113"/>
    </row>
    <row r="27">
      <c r="A27" s="106"/>
      <c r="B27" s="106"/>
      <c r="C27" s="106"/>
      <c r="D27" s="106"/>
      <c r="E27" s="113"/>
      <c r="F27" s="113"/>
      <c r="G27" s="113"/>
      <c r="H27" s="113"/>
      <c r="I27" s="113"/>
      <c r="J27" s="113"/>
      <c r="K27" s="113"/>
      <c r="L27" s="113"/>
      <c r="M27" s="113"/>
      <c r="N27" s="113"/>
      <c r="O27" s="113"/>
      <c r="P27" s="113"/>
      <c r="Q27" s="113"/>
      <c r="R27" s="113"/>
      <c r="S27" s="113"/>
      <c r="T27" s="113"/>
      <c r="U27" s="113"/>
      <c r="V27" s="113"/>
      <c r="W27" s="113"/>
      <c r="X27" s="113"/>
      <c r="Y27" s="113"/>
      <c r="Z27" s="113"/>
      <c r="AA27" s="113"/>
      <c r="AB27" s="113"/>
    </row>
    <row r="28">
      <c r="A28" s="106"/>
      <c r="B28" s="106"/>
      <c r="C28" s="106"/>
      <c r="D28" s="106"/>
      <c r="E28" s="113"/>
      <c r="F28" s="113"/>
      <c r="G28" s="113"/>
      <c r="H28" s="113"/>
      <c r="I28" s="113"/>
      <c r="J28" s="113"/>
      <c r="K28" s="113"/>
      <c r="L28" s="113"/>
      <c r="M28" s="113"/>
      <c r="N28" s="113"/>
      <c r="O28" s="113"/>
      <c r="P28" s="113"/>
      <c r="Q28" s="113"/>
      <c r="R28" s="113"/>
      <c r="S28" s="113"/>
      <c r="T28" s="113"/>
      <c r="U28" s="113"/>
      <c r="V28" s="113"/>
      <c r="W28" s="113"/>
      <c r="X28" s="113"/>
      <c r="Y28" s="113"/>
      <c r="Z28" s="113"/>
      <c r="AA28" s="113"/>
      <c r="AB28" s="113"/>
    </row>
    <row r="29">
      <c r="A29" s="106"/>
      <c r="B29" s="106"/>
      <c r="C29" s="106"/>
      <c r="D29" s="106"/>
      <c r="E29" s="113"/>
      <c r="F29" s="113"/>
      <c r="G29" s="113"/>
      <c r="H29" s="113"/>
      <c r="I29" s="113"/>
      <c r="J29" s="113"/>
      <c r="K29" s="113"/>
      <c r="L29" s="113"/>
      <c r="M29" s="113"/>
      <c r="N29" s="113"/>
      <c r="O29" s="113"/>
      <c r="P29" s="113"/>
      <c r="Q29" s="113"/>
      <c r="R29" s="113"/>
      <c r="S29" s="113"/>
      <c r="T29" s="113"/>
      <c r="U29" s="113"/>
      <c r="V29" s="113"/>
      <c r="W29" s="113"/>
      <c r="X29" s="113"/>
      <c r="Y29" s="113"/>
      <c r="Z29" s="113"/>
      <c r="AA29" s="113"/>
      <c r="AB29" s="113"/>
    </row>
    <row r="30">
      <c r="A30" s="106"/>
      <c r="B30" s="106"/>
      <c r="C30" s="106"/>
      <c r="D30" s="106"/>
      <c r="E30" s="113"/>
      <c r="F30" s="113"/>
      <c r="G30" s="113"/>
      <c r="H30" s="113"/>
      <c r="I30" s="113"/>
      <c r="J30" s="113"/>
      <c r="K30" s="113"/>
      <c r="L30" s="113"/>
      <c r="M30" s="113"/>
      <c r="N30" s="113"/>
      <c r="O30" s="113"/>
      <c r="P30" s="113"/>
      <c r="Q30" s="113"/>
      <c r="R30" s="113"/>
      <c r="S30" s="113"/>
      <c r="T30" s="113"/>
      <c r="U30" s="113"/>
      <c r="V30" s="113"/>
      <c r="W30" s="113"/>
      <c r="X30" s="113"/>
      <c r="Y30" s="113"/>
      <c r="Z30" s="113"/>
      <c r="AA30" s="113"/>
      <c r="AB30" s="113"/>
    </row>
    <row r="31">
      <c r="A31" s="106"/>
      <c r="B31" s="106"/>
      <c r="C31" s="106"/>
      <c r="D31" s="106"/>
      <c r="E31" s="113"/>
      <c r="F31" s="113"/>
      <c r="G31" s="113"/>
      <c r="H31" s="113"/>
      <c r="I31" s="113"/>
      <c r="J31" s="113"/>
      <c r="K31" s="113"/>
      <c r="L31" s="113"/>
      <c r="M31" s="113"/>
      <c r="N31" s="113"/>
      <c r="O31" s="113"/>
      <c r="P31" s="113"/>
      <c r="Q31" s="113"/>
      <c r="R31" s="113"/>
      <c r="S31" s="113"/>
      <c r="T31" s="113"/>
      <c r="U31" s="113"/>
      <c r="V31" s="113"/>
      <c r="W31" s="113"/>
      <c r="X31" s="113"/>
      <c r="Y31" s="113"/>
      <c r="Z31" s="113"/>
      <c r="AA31" s="113"/>
      <c r="AB31" s="113"/>
    </row>
    <row r="32">
      <c r="A32" s="106"/>
      <c r="B32" s="106"/>
      <c r="C32" s="106"/>
      <c r="D32" s="106"/>
      <c r="E32" s="113"/>
      <c r="F32" s="113"/>
      <c r="G32" s="113"/>
      <c r="H32" s="113"/>
      <c r="I32" s="113"/>
      <c r="J32" s="113"/>
      <c r="K32" s="113"/>
      <c r="L32" s="113"/>
      <c r="M32" s="113"/>
      <c r="N32" s="113"/>
      <c r="O32" s="113"/>
      <c r="P32" s="113"/>
      <c r="Q32" s="113"/>
      <c r="R32" s="113"/>
      <c r="S32" s="113"/>
      <c r="T32" s="113"/>
      <c r="U32" s="113"/>
      <c r="V32" s="113"/>
      <c r="W32" s="113"/>
      <c r="X32" s="113"/>
      <c r="Y32" s="113"/>
      <c r="Z32" s="113"/>
      <c r="AA32" s="113"/>
      <c r="AB32" s="113"/>
    </row>
    <row r="33">
      <c r="A33" s="106"/>
      <c r="B33" s="106"/>
      <c r="C33" s="106"/>
      <c r="D33" s="106"/>
      <c r="E33" s="113"/>
      <c r="F33" s="113"/>
      <c r="G33" s="113"/>
      <c r="H33" s="113"/>
      <c r="I33" s="113"/>
      <c r="J33" s="113"/>
      <c r="K33" s="113"/>
      <c r="L33" s="113"/>
      <c r="M33" s="113"/>
      <c r="N33" s="113"/>
      <c r="O33" s="113"/>
      <c r="P33" s="113"/>
      <c r="Q33" s="113"/>
      <c r="R33" s="113"/>
      <c r="S33" s="113"/>
      <c r="T33" s="113"/>
      <c r="U33" s="113"/>
      <c r="V33" s="113"/>
      <c r="W33" s="113"/>
      <c r="X33" s="113"/>
      <c r="Y33" s="113"/>
      <c r="Z33" s="113"/>
      <c r="AA33" s="113"/>
      <c r="AB33" s="113"/>
    </row>
    <row r="34">
      <c r="A34" s="106"/>
      <c r="B34" s="106"/>
      <c r="C34" s="106"/>
      <c r="D34" s="106"/>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row>
    <row r="35">
      <c r="A35" s="106"/>
      <c r="B35" s="106"/>
      <c r="C35" s="106"/>
      <c r="D35" s="106"/>
      <c r="E35" s="113"/>
      <c r="F35" s="113"/>
      <c r="G35" s="113"/>
      <c r="H35" s="113"/>
      <c r="I35" s="113"/>
      <c r="J35" s="113"/>
      <c r="K35" s="113"/>
      <c r="L35" s="113"/>
      <c r="M35" s="113"/>
      <c r="N35" s="113"/>
      <c r="O35" s="113"/>
      <c r="P35" s="113"/>
      <c r="Q35" s="113"/>
      <c r="R35" s="113"/>
      <c r="S35" s="113"/>
      <c r="T35" s="113"/>
      <c r="U35" s="113"/>
      <c r="V35" s="113"/>
      <c r="W35" s="113"/>
      <c r="X35" s="113"/>
      <c r="Y35" s="113"/>
      <c r="Z35" s="113"/>
      <c r="AA35" s="113"/>
      <c r="AB35" s="113"/>
    </row>
    <row r="36">
      <c r="A36" s="106"/>
      <c r="B36" s="106"/>
      <c r="C36" s="106"/>
      <c r="D36" s="106"/>
      <c r="E36" s="113"/>
      <c r="F36" s="113"/>
      <c r="G36" s="113"/>
      <c r="H36" s="113"/>
      <c r="I36" s="113"/>
      <c r="J36" s="113"/>
      <c r="K36" s="113"/>
      <c r="L36" s="113"/>
      <c r="M36" s="113"/>
      <c r="N36" s="113"/>
      <c r="O36" s="113"/>
      <c r="P36" s="113"/>
      <c r="Q36" s="113"/>
      <c r="R36" s="113"/>
      <c r="S36" s="113"/>
      <c r="T36" s="113"/>
      <c r="U36" s="113"/>
      <c r="V36" s="113"/>
      <c r="W36" s="113"/>
      <c r="X36" s="113"/>
      <c r="Y36" s="113"/>
      <c r="Z36" s="113"/>
      <c r="AA36" s="113"/>
      <c r="AB36" s="113"/>
    </row>
    <row r="37">
      <c r="A37" s="106"/>
      <c r="B37" s="106"/>
      <c r="C37" s="106"/>
      <c r="D37" s="106"/>
      <c r="E37" s="113"/>
      <c r="F37" s="113"/>
      <c r="G37" s="113"/>
      <c r="H37" s="113"/>
      <c r="I37" s="113"/>
      <c r="J37" s="113"/>
      <c r="K37" s="113"/>
      <c r="L37" s="113"/>
      <c r="M37" s="113"/>
      <c r="N37" s="113"/>
      <c r="O37" s="113"/>
      <c r="P37" s="113"/>
      <c r="Q37" s="113"/>
      <c r="R37" s="113"/>
      <c r="S37" s="113"/>
      <c r="T37" s="113"/>
      <c r="U37" s="113"/>
      <c r="V37" s="113"/>
      <c r="W37" s="113"/>
      <c r="X37" s="113"/>
      <c r="Y37" s="113"/>
      <c r="Z37" s="113"/>
      <c r="AA37" s="113"/>
      <c r="AB37" s="113"/>
    </row>
    <row r="38">
      <c r="A38" s="106"/>
      <c r="B38" s="106"/>
      <c r="C38" s="106"/>
      <c r="D38" s="106"/>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row>
    <row r="39">
      <c r="A39" s="106"/>
      <c r="B39" s="106"/>
      <c r="C39" s="106"/>
      <c r="D39" s="106"/>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row>
    <row r="40">
      <c r="A40" s="106"/>
      <c r="B40" s="106"/>
      <c r="C40" s="106"/>
      <c r="D40" s="106"/>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row>
    <row r="41">
      <c r="A41" s="106"/>
      <c r="B41" s="106"/>
      <c r="C41" s="106"/>
      <c r="D41" s="106"/>
      <c r="E41" s="113"/>
      <c r="F41" s="113"/>
      <c r="G41" s="113"/>
      <c r="H41" s="113"/>
      <c r="I41" s="113"/>
      <c r="J41" s="113"/>
      <c r="K41" s="113"/>
      <c r="L41" s="113"/>
      <c r="M41" s="113"/>
      <c r="N41" s="113"/>
      <c r="O41" s="113"/>
      <c r="P41" s="113"/>
      <c r="Q41" s="113"/>
      <c r="R41" s="113"/>
      <c r="S41" s="113"/>
      <c r="T41" s="113"/>
      <c r="U41" s="113"/>
      <c r="V41" s="113"/>
      <c r="W41" s="113"/>
      <c r="X41" s="113"/>
      <c r="Y41" s="113"/>
      <c r="Z41" s="113"/>
      <c r="AA41" s="113"/>
      <c r="AB41" s="113"/>
    </row>
    <row r="42">
      <c r="A42" s="106"/>
      <c r="B42" s="106"/>
      <c r="C42" s="106"/>
      <c r="D42" s="106"/>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row>
    <row r="43">
      <c r="A43" s="106"/>
      <c r="B43" s="106"/>
      <c r="C43" s="106"/>
      <c r="D43" s="106"/>
      <c r="E43" s="113"/>
      <c r="F43" s="113"/>
      <c r="G43" s="113"/>
      <c r="H43" s="113"/>
      <c r="I43" s="113"/>
      <c r="J43" s="113"/>
      <c r="K43" s="113"/>
      <c r="L43" s="113"/>
      <c r="M43" s="113"/>
      <c r="N43" s="113"/>
      <c r="O43" s="113"/>
      <c r="P43" s="113"/>
      <c r="Q43" s="113"/>
      <c r="R43" s="113"/>
      <c r="S43" s="113"/>
      <c r="T43" s="113"/>
      <c r="U43" s="113"/>
      <c r="V43" s="113"/>
      <c r="W43" s="113"/>
      <c r="X43" s="113"/>
      <c r="Y43" s="113"/>
      <c r="Z43" s="113"/>
      <c r="AA43" s="113"/>
      <c r="AB43" s="113"/>
    </row>
    <row r="44">
      <c r="A44" s="106"/>
      <c r="B44" s="106"/>
      <c r="C44" s="106"/>
      <c r="D44" s="106"/>
      <c r="E44" s="113"/>
      <c r="F44" s="113"/>
      <c r="G44" s="113"/>
      <c r="H44" s="113"/>
      <c r="I44" s="113"/>
      <c r="J44" s="113"/>
      <c r="K44" s="113"/>
      <c r="L44" s="113"/>
      <c r="M44" s="113"/>
      <c r="N44" s="113"/>
      <c r="O44" s="113"/>
      <c r="P44" s="113"/>
      <c r="Q44" s="113"/>
      <c r="R44" s="113"/>
      <c r="S44" s="113"/>
      <c r="T44" s="113"/>
      <c r="U44" s="113"/>
      <c r="V44" s="113"/>
      <c r="W44" s="113"/>
      <c r="X44" s="113"/>
      <c r="Y44" s="113"/>
      <c r="Z44" s="113"/>
      <c r="AA44" s="113"/>
      <c r="AB44" s="113"/>
    </row>
    <row r="45">
      <c r="A45" s="106"/>
      <c r="B45" s="106"/>
      <c r="C45" s="106"/>
      <c r="D45" s="106"/>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row>
    <row r="46">
      <c r="A46" s="106"/>
      <c r="B46" s="106"/>
      <c r="C46" s="106"/>
      <c r="D46" s="106"/>
      <c r="E46" s="113"/>
      <c r="F46" s="113"/>
      <c r="G46" s="113"/>
      <c r="H46" s="113"/>
      <c r="I46" s="113"/>
      <c r="J46" s="113"/>
      <c r="K46" s="113"/>
      <c r="L46" s="113"/>
      <c r="M46" s="113"/>
      <c r="N46" s="113"/>
      <c r="O46" s="113"/>
      <c r="P46" s="113"/>
      <c r="Q46" s="113"/>
      <c r="R46" s="113"/>
      <c r="S46" s="113"/>
      <c r="T46" s="113"/>
      <c r="U46" s="113"/>
      <c r="V46" s="113"/>
      <c r="W46" s="113"/>
      <c r="X46" s="113"/>
      <c r="Y46" s="113"/>
      <c r="Z46" s="113"/>
      <c r="AA46" s="113"/>
      <c r="AB46" s="113"/>
    </row>
    <row r="47">
      <c r="A47" s="106"/>
      <c r="B47" s="106"/>
      <c r="C47" s="106"/>
      <c r="D47" s="106"/>
      <c r="E47" s="113"/>
      <c r="F47" s="113"/>
      <c r="G47" s="113"/>
      <c r="H47" s="113"/>
      <c r="I47" s="113"/>
      <c r="J47" s="113"/>
      <c r="K47" s="113"/>
      <c r="L47" s="113"/>
      <c r="M47" s="113"/>
      <c r="N47" s="113"/>
      <c r="O47" s="113"/>
      <c r="P47" s="113"/>
      <c r="Q47" s="113"/>
      <c r="R47" s="113"/>
      <c r="S47" s="113"/>
      <c r="T47" s="113"/>
      <c r="U47" s="113"/>
      <c r="V47" s="113"/>
      <c r="W47" s="113"/>
      <c r="X47" s="113"/>
      <c r="Y47" s="113"/>
      <c r="Z47" s="113"/>
      <c r="AA47" s="113"/>
      <c r="AB47" s="113"/>
    </row>
    <row r="48">
      <c r="A48" s="106"/>
      <c r="B48" s="106"/>
      <c r="C48" s="106"/>
      <c r="D48" s="106"/>
      <c r="E48" s="113"/>
      <c r="F48" s="113"/>
      <c r="G48" s="113"/>
      <c r="H48" s="113"/>
      <c r="I48" s="113"/>
      <c r="J48" s="113"/>
      <c r="K48" s="113"/>
      <c r="L48" s="113"/>
      <c r="M48" s="113"/>
      <c r="N48" s="113"/>
      <c r="O48" s="113"/>
      <c r="P48" s="113"/>
      <c r="Q48" s="113"/>
      <c r="R48" s="113"/>
      <c r="S48" s="113"/>
      <c r="T48" s="113"/>
      <c r="U48" s="113"/>
      <c r="V48" s="113"/>
      <c r="W48" s="113"/>
      <c r="X48" s="113"/>
      <c r="Y48" s="113"/>
      <c r="Z48" s="113"/>
      <c r="AA48" s="113"/>
      <c r="AB48" s="113"/>
    </row>
    <row r="49">
      <c r="A49" s="106"/>
      <c r="B49" s="106"/>
      <c r="C49" s="106"/>
      <c r="D49" s="106"/>
      <c r="E49" s="113"/>
      <c r="F49" s="113"/>
      <c r="G49" s="113"/>
      <c r="H49" s="113"/>
      <c r="I49" s="113"/>
      <c r="J49" s="113"/>
      <c r="K49" s="113"/>
      <c r="L49" s="113"/>
      <c r="M49" s="113"/>
      <c r="N49" s="113"/>
      <c r="O49" s="113"/>
      <c r="P49" s="113"/>
      <c r="Q49" s="113"/>
      <c r="R49" s="113"/>
      <c r="S49" s="113"/>
      <c r="T49" s="113"/>
      <c r="U49" s="113"/>
      <c r="V49" s="113"/>
      <c r="W49" s="113"/>
      <c r="X49" s="113"/>
      <c r="Y49" s="113"/>
      <c r="Z49" s="113"/>
      <c r="AA49" s="113"/>
      <c r="AB49" s="113"/>
    </row>
    <row r="50">
      <c r="A50" s="106"/>
      <c r="B50" s="106"/>
      <c r="C50" s="106"/>
      <c r="D50" s="106"/>
      <c r="E50" s="113"/>
      <c r="F50" s="113"/>
      <c r="G50" s="113"/>
      <c r="H50" s="113"/>
      <c r="I50" s="113"/>
      <c r="J50" s="113"/>
      <c r="K50" s="113"/>
      <c r="L50" s="113"/>
      <c r="M50" s="113"/>
      <c r="N50" s="113"/>
      <c r="O50" s="113"/>
      <c r="P50" s="113"/>
      <c r="Q50" s="113"/>
      <c r="R50" s="113"/>
      <c r="S50" s="113"/>
      <c r="T50" s="113"/>
      <c r="U50" s="113"/>
      <c r="V50" s="113"/>
      <c r="W50" s="113"/>
      <c r="X50" s="113"/>
      <c r="Y50" s="113"/>
      <c r="Z50" s="113"/>
      <c r="AA50" s="113"/>
      <c r="AB50" s="113"/>
    </row>
    <row r="51">
      <c r="A51" s="106"/>
      <c r="B51" s="106"/>
      <c r="C51" s="106"/>
      <c r="D51" s="106"/>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row>
    <row r="52">
      <c r="A52" s="106"/>
      <c r="B52" s="106"/>
      <c r="C52" s="106"/>
      <c r="D52" s="106"/>
      <c r="E52" s="113"/>
      <c r="F52" s="113"/>
      <c r="G52" s="113"/>
      <c r="H52" s="113"/>
      <c r="I52" s="113"/>
      <c r="J52" s="113"/>
      <c r="K52" s="113"/>
      <c r="L52" s="113"/>
      <c r="M52" s="113"/>
      <c r="N52" s="113"/>
      <c r="O52" s="113"/>
      <c r="P52" s="113"/>
      <c r="Q52" s="113"/>
      <c r="R52" s="113"/>
      <c r="S52" s="113"/>
      <c r="T52" s="113"/>
      <c r="U52" s="113"/>
      <c r="V52" s="113"/>
      <c r="W52" s="113"/>
      <c r="X52" s="113"/>
      <c r="Y52" s="113"/>
      <c r="Z52" s="113"/>
      <c r="AA52" s="113"/>
      <c r="AB52" s="113"/>
    </row>
    <row r="53">
      <c r="A53" s="106"/>
      <c r="B53" s="106"/>
      <c r="C53" s="106"/>
      <c r="D53" s="106"/>
      <c r="E53" s="113"/>
      <c r="F53" s="113"/>
      <c r="G53" s="113"/>
      <c r="H53" s="113"/>
      <c r="I53" s="113"/>
      <c r="J53" s="113"/>
      <c r="K53" s="113"/>
      <c r="L53" s="113"/>
      <c r="M53" s="113"/>
      <c r="N53" s="113"/>
      <c r="O53" s="113"/>
      <c r="P53" s="113"/>
      <c r="Q53" s="113"/>
      <c r="R53" s="113"/>
      <c r="S53" s="113"/>
      <c r="T53" s="113"/>
      <c r="U53" s="113"/>
      <c r="V53" s="113"/>
      <c r="W53" s="113"/>
      <c r="X53" s="113"/>
      <c r="Y53" s="113"/>
      <c r="Z53" s="113"/>
      <c r="AA53" s="113"/>
      <c r="AB53" s="113"/>
    </row>
    <row r="54">
      <c r="A54" s="106"/>
      <c r="B54" s="106"/>
      <c r="C54" s="106"/>
      <c r="D54" s="106"/>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row>
    <row r="55">
      <c r="A55" s="106"/>
      <c r="B55" s="106"/>
      <c r="C55" s="106"/>
      <c r="D55" s="106"/>
      <c r="E55" s="113"/>
      <c r="F55" s="113"/>
      <c r="G55" s="113"/>
      <c r="H55" s="113"/>
      <c r="I55" s="113"/>
      <c r="J55" s="113"/>
      <c r="K55" s="113"/>
      <c r="L55" s="113"/>
      <c r="M55" s="113"/>
      <c r="N55" s="113"/>
      <c r="O55" s="113"/>
      <c r="P55" s="113"/>
      <c r="Q55" s="113"/>
      <c r="R55" s="113"/>
      <c r="S55" s="113"/>
      <c r="T55" s="113"/>
      <c r="U55" s="113"/>
      <c r="V55" s="113"/>
      <c r="W55" s="113"/>
      <c r="X55" s="113"/>
      <c r="Y55" s="113"/>
      <c r="Z55" s="113"/>
      <c r="AA55" s="113"/>
      <c r="AB55" s="113"/>
    </row>
    <row r="56">
      <c r="A56" s="106"/>
      <c r="B56" s="106"/>
      <c r="C56" s="106"/>
      <c r="D56" s="106"/>
      <c r="E56" s="113"/>
      <c r="F56" s="113"/>
      <c r="G56" s="113"/>
      <c r="H56" s="113"/>
      <c r="I56" s="113"/>
      <c r="J56" s="113"/>
      <c r="K56" s="113"/>
      <c r="L56" s="113"/>
      <c r="M56" s="113"/>
      <c r="N56" s="113"/>
      <c r="O56" s="113"/>
      <c r="P56" s="113"/>
      <c r="Q56" s="113"/>
      <c r="R56" s="113"/>
      <c r="S56" s="113"/>
      <c r="T56" s="113"/>
      <c r="U56" s="113"/>
      <c r="V56" s="113"/>
      <c r="W56" s="113"/>
      <c r="X56" s="113"/>
      <c r="Y56" s="113"/>
      <c r="Z56" s="113"/>
      <c r="AA56" s="113"/>
      <c r="AB56" s="113"/>
    </row>
    <row r="57">
      <c r="A57" s="106"/>
      <c r="B57" s="106"/>
      <c r="C57" s="106"/>
      <c r="D57" s="106"/>
      <c r="E57" s="113"/>
      <c r="F57" s="113"/>
      <c r="G57" s="113"/>
      <c r="H57" s="113"/>
      <c r="I57" s="113"/>
      <c r="J57" s="113"/>
      <c r="K57" s="113"/>
      <c r="L57" s="113"/>
      <c r="M57" s="113"/>
      <c r="N57" s="113"/>
      <c r="O57" s="113"/>
      <c r="P57" s="113"/>
      <c r="Q57" s="113"/>
      <c r="R57" s="113"/>
      <c r="S57" s="113"/>
      <c r="T57" s="113"/>
      <c r="U57" s="113"/>
      <c r="V57" s="113"/>
      <c r="W57" s="113"/>
      <c r="X57" s="113"/>
      <c r="Y57" s="113"/>
      <c r="Z57" s="113"/>
      <c r="AA57" s="113"/>
      <c r="AB57" s="113"/>
    </row>
    <row r="58">
      <c r="A58" s="106"/>
      <c r="B58" s="106"/>
      <c r="C58" s="106"/>
      <c r="D58" s="106"/>
      <c r="E58" s="113"/>
      <c r="F58" s="113"/>
      <c r="G58" s="113"/>
      <c r="H58" s="113"/>
      <c r="I58" s="113"/>
      <c r="J58" s="113"/>
      <c r="K58" s="113"/>
      <c r="L58" s="113"/>
      <c r="M58" s="113"/>
      <c r="N58" s="113"/>
      <c r="O58" s="113"/>
      <c r="P58" s="113"/>
      <c r="Q58" s="113"/>
      <c r="R58" s="113"/>
      <c r="S58" s="113"/>
      <c r="T58" s="113"/>
      <c r="U58" s="113"/>
      <c r="V58" s="113"/>
      <c r="W58" s="113"/>
      <c r="X58" s="113"/>
      <c r="Y58" s="113"/>
      <c r="Z58" s="113"/>
      <c r="AA58" s="113"/>
      <c r="AB58" s="113"/>
    </row>
    <row r="59">
      <c r="A59" s="106"/>
      <c r="B59" s="106"/>
      <c r="C59" s="106"/>
      <c r="D59" s="106"/>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row>
    <row r="60">
      <c r="A60" s="106"/>
      <c r="B60" s="106"/>
      <c r="C60" s="106"/>
      <c r="D60" s="106"/>
      <c r="E60" s="113"/>
      <c r="F60" s="113"/>
      <c r="G60" s="113"/>
      <c r="H60" s="113"/>
      <c r="I60" s="113"/>
      <c r="J60" s="113"/>
      <c r="K60" s="113"/>
      <c r="L60" s="113"/>
      <c r="M60" s="113"/>
      <c r="N60" s="113"/>
      <c r="O60" s="113"/>
      <c r="P60" s="113"/>
      <c r="Q60" s="113"/>
      <c r="R60" s="113"/>
      <c r="S60" s="113"/>
      <c r="T60" s="113"/>
      <c r="U60" s="113"/>
      <c r="V60" s="113"/>
      <c r="W60" s="113"/>
      <c r="X60" s="113"/>
      <c r="Y60" s="113"/>
      <c r="Z60" s="113"/>
      <c r="AA60" s="113"/>
      <c r="AB60" s="113"/>
    </row>
    <row r="61">
      <c r="A61" s="106"/>
      <c r="B61" s="106"/>
      <c r="C61" s="106"/>
      <c r="D61" s="106"/>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row>
    <row r="62">
      <c r="A62" s="106"/>
      <c r="B62" s="106"/>
      <c r="C62" s="106"/>
      <c r="D62" s="106"/>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row>
    <row r="63">
      <c r="A63" s="106"/>
      <c r="B63" s="106"/>
      <c r="C63" s="106"/>
      <c r="D63" s="106"/>
      <c r="E63" s="113"/>
      <c r="F63" s="113"/>
      <c r="G63" s="113"/>
      <c r="H63" s="113"/>
      <c r="I63" s="113"/>
      <c r="J63" s="113"/>
      <c r="K63" s="113"/>
      <c r="L63" s="113"/>
      <c r="M63" s="113"/>
      <c r="N63" s="113"/>
      <c r="O63" s="113"/>
      <c r="P63" s="113"/>
      <c r="Q63" s="113"/>
      <c r="R63" s="113"/>
      <c r="S63" s="113"/>
      <c r="T63" s="113"/>
      <c r="U63" s="113"/>
      <c r="V63" s="113"/>
      <c r="W63" s="113"/>
      <c r="X63" s="113"/>
      <c r="Y63" s="113"/>
      <c r="Z63" s="113"/>
      <c r="AA63" s="113"/>
      <c r="AB63" s="113"/>
    </row>
    <row r="64">
      <c r="A64" s="106"/>
      <c r="B64" s="106"/>
      <c r="C64" s="106"/>
      <c r="D64" s="106"/>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row>
    <row r="65">
      <c r="A65" s="106"/>
      <c r="B65" s="106"/>
      <c r="C65" s="106"/>
      <c r="D65" s="106"/>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row>
    <row r="66">
      <c r="A66" s="106"/>
      <c r="B66" s="106"/>
      <c r="C66" s="106"/>
      <c r="D66" s="106"/>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row>
    <row r="67">
      <c r="A67" s="106"/>
      <c r="B67" s="106"/>
      <c r="C67" s="106"/>
      <c r="D67" s="106"/>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row>
    <row r="68">
      <c r="A68" s="106"/>
      <c r="B68" s="106"/>
      <c r="C68" s="106"/>
      <c r="D68" s="106"/>
      <c r="E68" s="113"/>
      <c r="F68" s="113"/>
      <c r="G68" s="113"/>
      <c r="H68" s="113"/>
      <c r="I68" s="113"/>
      <c r="J68" s="113"/>
      <c r="K68" s="113"/>
      <c r="L68" s="113"/>
      <c r="M68" s="113"/>
      <c r="N68" s="113"/>
      <c r="O68" s="113"/>
      <c r="P68" s="113"/>
      <c r="Q68" s="113"/>
      <c r="R68" s="113"/>
      <c r="S68" s="113"/>
      <c r="T68" s="113"/>
      <c r="U68" s="113"/>
      <c r="V68" s="113"/>
      <c r="W68" s="113"/>
      <c r="X68" s="113"/>
      <c r="Y68" s="113"/>
      <c r="Z68" s="113"/>
      <c r="AA68" s="113"/>
      <c r="AB68" s="113"/>
    </row>
    <row r="69">
      <c r="A69" s="106"/>
      <c r="B69" s="106"/>
      <c r="C69" s="106"/>
      <c r="D69" s="106"/>
      <c r="E69" s="113"/>
      <c r="F69" s="113"/>
      <c r="G69" s="113"/>
      <c r="H69" s="113"/>
      <c r="I69" s="113"/>
      <c r="J69" s="113"/>
      <c r="K69" s="113"/>
      <c r="L69" s="113"/>
      <c r="M69" s="113"/>
      <c r="N69" s="113"/>
      <c r="O69" s="113"/>
      <c r="P69" s="113"/>
      <c r="Q69" s="113"/>
      <c r="R69" s="113"/>
      <c r="S69" s="113"/>
      <c r="T69" s="113"/>
      <c r="U69" s="113"/>
      <c r="V69" s="113"/>
      <c r="W69" s="113"/>
      <c r="X69" s="113"/>
      <c r="Y69" s="113"/>
      <c r="Z69" s="113"/>
      <c r="AA69" s="113"/>
      <c r="AB69" s="113"/>
    </row>
    <row r="70">
      <c r="A70" s="106"/>
      <c r="B70" s="106"/>
      <c r="C70" s="106"/>
      <c r="D70" s="106"/>
      <c r="E70" s="113"/>
      <c r="F70" s="113"/>
      <c r="G70" s="113"/>
      <c r="H70" s="113"/>
      <c r="I70" s="113"/>
      <c r="J70" s="113"/>
      <c r="K70" s="113"/>
      <c r="L70" s="113"/>
      <c r="M70" s="113"/>
      <c r="N70" s="113"/>
      <c r="O70" s="113"/>
      <c r="P70" s="113"/>
      <c r="Q70" s="113"/>
      <c r="R70" s="113"/>
      <c r="S70" s="113"/>
      <c r="T70" s="113"/>
      <c r="U70" s="113"/>
      <c r="V70" s="113"/>
      <c r="W70" s="113"/>
      <c r="X70" s="113"/>
      <c r="Y70" s="113"/>
      <c r="Z70" s="113"/>
      <c r="AA70" s="113"/>
      <c r="AB70" s="113"/>
    </row>
    <row r="71">
      <c r="A71" s="106"/>
      <c r="B71" s="106"/>
      <c r="C71" s="106"/>
      <c r="D71" s="106"/>
      <c r="E71" s="113"/>
      <c r="F71" s="113"/>
      <c r="G71" s="113"/>
      <c r="H71" s="113"/>
      <c r="I71" s="113"/>
      <c r="J71" s="113"/>
      <c r="K71" s="113"/>
      <c r="L71" s="113"/>
      <c r="M71" s="113"/>
      <c r="N71" s="113"/>
      <c r="O71" s="113"/>
      <c r="P71" s="113"/>
      <c r="Q71" s="113"/>
      <c r="R71" s="113"/>
      <c r="S71" s="113"/>
      <c r="T71" s="113"/>
      <c r="U71" s="113"/>
      <c r="V71" s="113"/>
      <c r="W71" s="113"/>
      <c r="X71" s="113"/>
      <c r="Y71" s="113"/>
      <c r="Z71" s="113"/>
      <c r="AA71" s="113"/>
      <c r="AB71" s="113"/>
    </row>
    <row r="72">
      <c r="A72" s="106"/>
      <c r="B72" s="106"/>
      <c r="C72" s="106"/>
      <c r="D72" s="106"/>
      <c r="E72" s="113"/>
      <c r="F72" s="113"/>
      <c r="G72" s="113"/>
      <c r="H72" s="113"/>
      <c r="I72" s="113"/>
      <c r="J72" s="113"/>
      <c r="K72" s="113"/>
      <c r="L72" s="113"/>
      <c r="M72" s="113"/>
      <c r="N72" s="113"/>
      <c r="O72" s="113"/>
      <c r="P72" s="113"/>
      <c r="Q72" s="113"/>
      <c r="R72" s="113"/>
      <c r="S72" s="113"/>
      <c r="T72" s="113"/>
      <c r="U72" s="113"/>
      <c r="V72" s="113"/>
      <c r="W72" s="113"/>
      <c r="X72" s="113"/>
      <c r="Y72" s="113"/>
      <c r="Z72" s="113"/>
      <c r="AA72" s="113"/>
      <c r="AB72" s="113"/>
    </row>
    <row r="73">
      <c r="A73" s="106"/>
      <c r="B73" s="106"/>
      <c r="C73" s="106"/>
      <c r="D73" s="106"/>
      <c r="E73" s="113"/>
      <c r="F73" s="113"/>
      <c r="G73" s="113"/>
      <c r="H73" s="113"/>
      <c r="I73" s="113"/>
      <c r="J73" s="113"/>
      <c r="K73" s="113"/>
      <c r="L73" s="113"/>
      <c r="M73" s="113"/>
      <c r="N73" s="113"/>
      <c r="O73" s="113"/>
      <c r="P73" s="113"/>
      <c r="Q73" s="113"/>
      <c r="R73" s="113"/>
      <c r="S73" s="113"/>
      <c r="T73" s="113"/>
      <c r="U73" s="113"/>
      <c r="V73" s="113"/>
      <c r="W73" s="113"/>
      <c r="X73" s="113"/>
      <c r="Y73" s="113"/>
      <c r="Z73" s="113"/>
      <c r="AA73" s="113"/>
      <c r="AB73" s="113"/>
    </row>
    <row r="74">
      <c r="A74" s="106"/>
      <c r="B74" s="106"/>
      <c r="C74" s="106"/>
      <c r="D74" s="106"/>
      <c r="E74" s="113"/>
      <c r="F74" s="113"/>
      <c r="G74" s="113"/>
      <c r="H74" s="113"/>
      <c r="I74" s="113"/>
      <c r="J74" s="113"/>
      <c r="K74" s="113"/>
      <c r="L74" s="113"/>
      <c r="M74" s="113"/>
      <c r="N74" s="113"/>
      <c r="O74" s="113"/>
      <c r="P74" s="113"/>
      <c r="Q74" s="113"/>
      <c r="R74" s="113"/>
      <c r="S74" s="113"/>
      <c r="T74" s="113"/>
      <c r="U74" s="113"/>
      <c r="V74" s="113"/>
      <c r="W74" s="113"/>
      <c r="X74" s="113"/>
      <c r="Y74" s="113"/>
      <c r="Z74" s="113"/>
      <c r="AA74" s="113"/>
      <c r="AB74" s="113"/>
    </row>
    <row r="75">
      <c r="A75" s="106"/>
      <c r="B75" s="106"/>
      <c r="C75" s="106"/>
      <c r="D75" s="106"/>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row>
    <row r="76">
      <c r="A76" s="106"/>
      <c r="B76" s="106"/>
      <c r="C76" s="106"/>
      <c r="D76" s="106"/>
      <c r="E76" s="113"/>
      <c r="F76" s="113"/>
      <c r="G76" s="113"/>
      <c r="H76" s="113"/>
      <c r="I76" s="113"/>
      <c r="J76" s="113"/>
      <c r="K76" s="113"/>
      <c r="L76" s="113"/>
      <c r="M76" s="113"/>
      <c r="N76" s="113"/>
      <c r="O76" s="113"/>
      <c r="P76" s="113"/>
      <c r="Q76" s="113"/>
      <c r="R76" s="113"/>
      <c r="S76" s="113"/>
      <c r="T76" s="113"/>
      <c r="U76" s="113"/>
      <c r="V76" s="113"/>
      <c r="W76" s="113"/>
      <c r="X76" s="113"/>
      <c r="Y76" s="113"/>
      <c r="Z76" s="113"/>
      <c r="AA76" s="113"/>
      <c r="AB76" s="113"/>
    </row>
    <row r="77">
      <c r="A77" s="106"/>
      <c r="B77" s="106"/>
      <c r="C77" s="106"/>
      <c r="D77" s="106"/>
      <c r="E77" s="113"/>
      <c r="F77" s="113"/>
      <c r="G77" s="113"/>
      <c r="H77" s="113"/>
      <c r="I77" s="113"/>
      <c r="J77" s="113"/>
      <c r="K77" s="113"/>
      <c r="L77" s="113"/>
      <c r="M77" s="113"/>
      <c r="N77" s="113"/>
      <c r="O77" s="113"/>
      <c r="P77" s="113"/>
      <c r="Q77" s="113"/>
      <c r="R77" s="113"/>
      <c r="S77" s="113"/>
      <c r="T77" s="113"/>
      <c r="U77" s="113"/>
      <c r="V77" s="113"/>
      <c r="W77" s="113"/>
      <c r="X77" s="113"/>
      <c r="Y77" s="113"/>
      <c r="Z77" s="113"/>
      <c r="AA77" s="113"/>
      <c r="AB77" s="113"/>
    </row>
    <row r="78">
      <c r="A78" s="106"/>
      <c r="B78" s="106"/>
      <c r="C78" s="106"/>
      <c r="D78" s="106"/>
      <c r="E78" s="113"/>
      <c r="F78" s="113"/>
      <c r="G78" s="113"/>
      <c r="H78" s="113"/>
      <c r="I78" s="113"/>
      <c r="J78" s="113"/>
      <c r="K78" s="113"/>
      <c r="L78" s="113"/>
      <c r="M78" s="113"/>
      <c r="N78" s="113"/>
      <c r="O78" s="113"/>
      <c r="P78" s="113"/>
      <c r="Q78" s="113"/>
      <c r="R78" s="113"/>
      <c r="S78" s="113"/>
      <c r="T78" s="113"/>
      <c r="U78" s="113"/>
      <c r="V78" s="113"/>
      <c r="W78" s="113"/>
      <c r="X78" s="113"/>
      <c r="Y78" s="113"/>
      <c r="Z78" s="113"/>
      <c r="AA78" s="113"/>
      <c r="AB78" s="113"/>
    </row>
    <row r="79">
      <c r="A79" s="106"/>
      <c r="B79" s="106"/>
      <c r="C79" s="106"/>
      <c r="D79" s="106"/>
      <c r="E79" s="113"/>
      <c r="F79" s="113"/>
      <c r="G79" s="113"/>
      <c r="H79" s="113"/>
      <c r="I79" s="113"/>
      <c r="J79" s="113"/>
      <c r="K79" s="113"/>
      <c r="L79" s="113"/>
      <c r="M79" s="113"/>
      <c r="N79" s="113"/>
      <c r="O79" s="113"/>
      <c r="P79" s="113"/>
      <c r="Q79" s="113"/>
      <c r="R79" s="113"/>
      <c r="S79" s="113"/>
      <c r="T79" s="113"/>
      <c r="U79" s="113"/>
      <c r="V79" s="113"/>
      <c r="W79" s="113"/>
      <c r="X79" s="113"/>
      <c r="Y79" s="113"/>
      <c r="Z79" s="113"/>
      <c r="AA79" s="113"/>
      <c r="AB79" s="113"/>
    </row>
    <row r="80">
      <c r="A80" s="106"/>
      <c r="B80" s="106"/>
      <c r="C80" s="106"/>
      <c r="D80" s="106"/>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row>
    <row r="81">
      <c r="A81" s="106"/>
      <c r="B81" s="106"/>
      <c r="C81" s="106"/>
      <c r="D81" s="106"/>
      <c r="E81" s="113"/>
      <c r="F81" s="113"/>
      <c r="G81" s="113"/>
      <c r="H81" s="113"/>
      <c r="I81" s="113"/>
      <c r="J81" s="113"/>
      <c r="K81" s="113"/>
      <c r="L81" s="113"/>
      <c r="M81" s="113"/>
      <c r="N81" s="113"/>
      <c r="O81" s="113"/>
      <c r="P81" s="113"/>
      <c r="Q81" s="113"/>
      <c r="R81" s="113"/>
      <c r="S81" s="113"/>
      <c r="T81" s="113"/>
      <c r="U81" s="113"/>
      <c r="V81" s="113"/>
      <c r="W81" s="113"/>
      <c r="X81" s="113"/>
      <c r="Y81" s="113"/>
      <c r="Z81" s="113"/>
      <c r="AA81" s="113"/>
      <c r="AB81" s="113"/>
    </row>
    <row r="82">
      <c r="A82" s="106"/>
      <c r="B82" s="106"/>
      <c r="C82" s="106"/>
      <c r="D82" s="106"/>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row>
    <row r="83">
      <c r="A83" s="106"/>
      <c r="B83" s="106"/>
      <c r="C83" s="106"/>
      <c r="D83" s="106"/>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row>
    <row r="84">
      <c r="A84" s="106"/>
      <c r="B84" s="106"/>
      <c r="C84" s="106"/>
      <c r="D84" s="106"/>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row>
    <row r="85">
      <c r="A85" s="106"/>
      <c r="B85" s="106"/>
      <c r="C85" s="106"/>
      <c r="D85" s="106"/>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row>
    <row r="86">
      <c r="A86" s="106"/>
      <c r="B86" s="106"/>
      <c r="C86" s="106"/>
      <c r="D86" s="106"/>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row>
    <row r="87">
      <c r="A87" s="106"/>
      <c r="B87" s="106"/>
      <c r="C87" s="106"/>
      <c r="D87" s="106"/>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row>
    <row r="88">
      <c r="A88" s="106"/>
      <c r="B88" s="106"/>
      <c r="C88" s="106"/>
      <c r="D88" s="106"/>
      <c r="E88" s="113"/>
      <c r="F88" s="113"/>
      <c r="G88" s="113"/>
      <c r="H88" s="113"/>
      <c r="I88" s="113"/>
      <c r="J88" s="113"/>
      <c r="K88" s="113"/>
      <c r="L88" s="113"/>
      <c r="M88" s="113"/>
      <c r="N88" s="113"/>
      <c r="O88" s="113"/>
      <c r="P88" s="113"/>
      <c r="Q88" s="113"/>
      <c r="R88" s="113"/>
      <c r="S88" s="113"/>
      <c r="T88" s="113"/>
      <c r="U88" s="113"/>
      <c r="V88" s="113"/>
      <c r="W88" s="113"/>
      <c r="X88" s="113"/>
      <c r="Y88" s="113"/>
      <c r="Z88" s="113"/>
      <c r="AA88" s="113"/>
      <c r="AB88" s="113"/>
    </row>
    <row r="89">
      <c r="A89" s="106"/>
      <c r="B89" s="106"/>
      <c r="C89" s="106"/>
      <c r="D89" s="106"/>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row>
    <row r="90">
      <c r="A90" s="106"/>
      <c r="B90" s="106"/>
      <c r="C90" s="106"/>
      <c r="D90" s="106"/>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row>
    <row r="91">
      <c r="A91" s="106"/>
      <c r="B91" s="106"/>
      <c r="C91" s="106"/>
      <c r="D91" s="106"/>
      <c r="E91" s="113"/>
      <c r="F91" s="113"/>
      <c r="G91" s="113"/>
      <c r="H91" s="113"/>
      <c r="I91" s="113"/>
      <c r="J91" s="113"/>
      <c r="K91" s="113"/>
      <c r="L91" s="113"/>
      <c r="M91" s="113"/>
      <c r="N91" s="113"/>
      <c r="O91" s="113"/>
      <c r="P91" s="113"/>
      <c r="Q91" s="113"/>
      <c r="R91" s="113"/>
      <c r="S91" s="113"/>
      <c r="T91" s="113"/>
      <c r="U91" s="113"/>
      <c r="V91" s="113"/>
      <c r="W91" s="113"/>
      <c r="X91" s="113"/>
      <c r="Y91" s="113"/>
      <c r="Z91" s="113"/>
      <c r="AA91" s="113"/>
      <c r="AB91" s="113"/>
    </row>
    <row r="92">
      <c r="A92" s="106"/>
      <c r="B92" s="106"/>
      <c r="C92" s="106"/>
      <c r="D92" s="106"/>
      <c r="E92" s="113"/>
      <c r="F92" s="113"/>
      <c r="G92" s="113"/>
      <c r="H92" s="113"/>
      <c r="I92" s="113"/>
      <c r="J92" s="113"/>
      <c r="K92" s="113"/>
      <c r="L92" s="113"/>
      <c r="M92" s="113"/>
      <c r="N92" s="113"/>
      <c r="O92" s="113"/>
      <c r="P92" s="113"/>
      <c r="Q92" s="113"/>
      <c r="R92" s="113"/>
      <c r="S92" s="113"/>
      <c r="T92" s="113"/>
      <c r="U92" s="113"/>
      <c r="V92" s="113"/>
      <c r="W92" s="113"/>
      <c r="X92" s="113"/>
      <c r="Y92" s="113"/>
      <c r="Z92" s="113"/>
      <c r="AA92" s="113"/>
      <c r="AB92" s="113"/>
    </row>
    <row r="93">
      <c r="A93" s="106"/>
      <c r="B93" s="106"/>
      <c r="C93" s="106"/>
      <c r="D93" s="106"/>
      <c r="E93" s="113"/>
      <c r="F93" s="113"/>
      <c r="G93" s="113"/>
      <c r="H93" s="113"/>
      <c r="I93" s="113"/>
      <c r="J93" s="113"/>
      <c r="K93" s="113"/>
      <c r="L93" s="113"/>
      <c r="M93" s="113"/>
      <c r="N93" s="113"/>
      <c r="O93" s="113"/>
      <c r="P93" s="113"/>
      <c r="Q93" s="113"/>
      <c r="R93" s="113"/>
      <c r="S93" s="113"/>
      <c r="T93" s="113"/>
      <c r="U93" s="113"/>
      <c r="V93" s="113"/>
      <c r="W93" s="113"/>
      <c r="X93" s="113"/>
      <c r="Y93" s="113"/>
      <c r="Z93" s="113"/>
      <c r="AA93" s="113"/>
      <c r="AB93" s="113"/>
    </row>
    <row r="94">
      <c r="A94" s="106"/>
      <c r="B94" s="106"/>
      <c r="C94" s="106"/>
      <c r="D94" s="106"/>
      <c r="E94" s="113"/>
      <c r="F94" s="113"/>
      <c r="G94" s="113"/>
      <c r="H94" s="113"/>
      <c r="I94" s="113"/>
      <c r="J94" s="113"/>
      <c r="K94" s="113"/>
      <c r="L94" s="113"/>
      <c r="M94" s="113"/>
      <c r="N94" s="113"/>
      <c r="O94" s="113"/>
      <c r="P94" s="113"/>
      <c r="Q94" s="113"/>
      <c r="R94" s="113"/>
      <c r="S94" s="113"/>
      <c r="T94" s="113"/>
      <c r="U94" s="113"/>
      <c r="V94" s="113"/>
      <c r="W94" s="113"/>
      <c r="X94" s="113"/>
      <c r="Y94" s="113"/>
      <c r="Z94" s="113"/>
      <c r="AA94" s="113"/>
      <c r="AB94" s="113"/>
    </row>
    <row r="95">
      <c r="A95" s="106"/>
      <c r="B95" s="106"/>
      <c r="C95" s="106"/>
      <c r="D95" s="106"/>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row>
    <row r="96">
      <c r="A96" s="106"/>
      <c r="B96" s="106"/>
      <c r="C96" s="106"/>
      <c r="D96" s="106"/>
      <c r="E96" s="113"/>
      <c r="F96" s="113"/>
      <c r="G96" s="113"/>
      <c r="H96" s="113"/>
      <c r="I96" s="113"/>
      <c r="J96" s="113"/>
      <c r="K96" s="113"/>
      <c r="L96" s="113"/>
      <c r="M96" s="113"/>
      <c r="N96" s="113"/>
      <c r="O96" s="113"/>
      <c r="P96" s="113"/>
      <c r="Q96" s="113"/>
      <c r="R96" s="113"/>
      <c r="S96" s="113"/>
      <c r="T96" s="113"/>
      <c r="U96" s="113"/>
      <c r="V96" s="113"/>
      <c r="W96" s="113"/>
      <c r="X96" s="113"/>
      <c r="Y96" s="113"/>
      <c r="Z96" s="113"/>
      <c r="AA96" s="113"/>
      <c r="AB96" s="113"/>
    </row>
    <row r="97">
      <c r="A97" s="106"/>
      <c r="B97" s="106"/>
      <c r="C97" s="106"/>
      <c r="D97" s="106"/>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row>
    <row r="98">
      <c r="A98" s="106"/>
      <c r="B98" s="106"/>
      <c r="C98" s="106"/>
      <c r="D98" s="106"/>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row>
    <row r="99">
      <c r="A99" s="106"/>
      <c r="B99" s="106"/>
      <c r="C99" s="106"/>
      <c r="D99" s="106"/>
      <c r="E99" s="113"/>
      <c r="F99" s="113"/>
      <c r="G99" s="113"/>
      <c r="H99" s="113"/>
      <c r="I99" s="113"/>
      <c r="J99" s="113"/>
      <c r="K99" s="113"/>
      <c r="L99" s="113"/>
      <c r="M99" s="113"/>
      <c r="N99" s="113"/>
      <c r="O99" s="113"/>
      <c r="P99" s="113"/>
      <c r="Q99" s="113"/>
      <c r="R99" s="113"/>
      <c r="S99" s="113"/>
      <c r="T99" s="113"/>
      <c r="U99" s="113"/>
      <c r="V99" s="113"/>
      <c r="W99" s="113"/>
      <c r="X99" s="113"/>
      <c r="Y99" s="113"/>
      <c r="Z99" s="113"/>
      <c r="AA99" s="113"/>
      <c r="AB99" s="113"/>
    </row>
    <row r="100">
      <c r="A100" s="106"/>
      <c r="B100" s="106"/>
      <c r="C100" s="106"/>
      <c r="D100" s="106"/>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113"/>
      <c r="AB100" s="113"/>
    </row>
    <row r="101">
      <c r="A101" s="106"/>
      <c r="B101" s="106"/>
      <c r="C101" s="106"/>
      <c r="D101" s="106"/>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c r="AB101" s="113"/>
    </row>
    <row r="102">
      <c r="A102" s="106"/>
      <c r="B102" s="106"/>
      <c r="C102" s="106"/>
      <c r="D102" s="106"/>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c r="AA102" s="113"/>
      <c r="AB102" s="113"/>
    </row>
    <row r="103">
      <c r="A103" s="106"/>
      <c r="B103" s="106"/>
      <c r="C103" s="106"/>
      <c r="D103" s="106"/>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c r="AA103" s="113"/>
      <c r="AB103" s="113"/>
    </row>
    <row r="104">
      <c r="A104" s="106"/>
      <c r="B104" s="106"/>
      <c r="C104" s="106"/>
      <c r="D104" s="106"/>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row>
    <row r="105">
      <c r="A105" s="106"/>
      <c r="B105" s="106"/>
      <c r="C105" s="106"/>
      <c r="D105" s="106"/>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row>
    <row r="106">
      <c r="A106" s="106"/>
      <c r="B106" s="106"/>
      <c r="C106" s="106"/>
      <c r="D106" s="106"/>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c r="AA106" s="113"/>
      <c r="AB106" s="113"/>
    </row>
    <row r="107">
      <c r="A107" s="106"/>
      <c r="B107" s="106"/>
      <c r="C107" s="106"/>
      <c r="D107" s="106"/>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c r="AA107" s="113"/>
      <c r="AB107" s="113"/>
    </row>
    <row r="108">
      <c r="A108" s="106"/>
      <c r="B108" s="106"/>
      <c r="C108" s="106"/>
      <c r="D108" s="106"/>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c r="AA108" s="113"/>
      <c r="AB108" s="113"/>
    </row>
    <row r="109">
      <c r="A109" s="106"/>
      <c r="B109" s="106"/>
      <c r="C109" s="106"/>
      <c r="D109" s="106"/>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row>
    <row r="110">
      <c r="A110" s="106"/>
      <c r="B110" s="106"/>
      <c r="C110" s="106"/>
      <c r="D110" s="106"/>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c r="AA110" s="113"/>
      <c r="AB110" s="113"/>
    </row>
    <row r="111">
      <c r="A111" s="106"/>
      <c r="B111" s="106"/>
      <c r="C111" s="106"/>
      <c r="D111" s="106"/>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113"/>
      <c r="AB111" s="113"/>
    </row>
    <row r="112">
      <c r="A112" s="106"/>
      <c r="B112" s="106"/>
      <c r="C112" s="106"/>
      <c r="D112" s="106"/>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c r="AB112" s="113"/>
    </row>
    <row r="113">
      <c r="A113" s="106"/>
      <c r="B113" s="106"/>
      <c r="C113" s="106"/>
      <c r="D113" s="106"/>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13"/>
    </row>
    <row r="114">
      <c r="A114" s="106"/>
      <c r="B114" s="106"/>
      <c r="C114" s="106"/>
      <c r="D114" s="106"/>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c r="AB114" s="113"/>
    </row>
    <row r="115">
      <c r="A115" s="106"/>
      <c r="B115" s="106"/>
      <c r="C115" s="106"/>
      <c r="D115" s="106"/>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row>
    <row r="116">
      <c r="A116" s="106"/>
      <c r="B116" s="106"/>
      <c r="C116" s="106"/>
      <c r="D116" s="106"/>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c r="AA116" s="113"/>
      <c r="AB116" s="113"/>
    </row>
    <row r="117">
      <c r="A117" s="106"/>
      <c r="B117" s="106"/>
      <c r="C117" s="106"/>
      <c r="D117" s="106"/>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row>
    <row r="118">
      <c r="A118" s="106"/>
      <c r="B118" s="106"/>
      <c r="C118" s="106"/>
      <c r="D118" s="106"/>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row>
    <row r="119">
      <c r="A119" s="106"/>
      <c r="B119" s="106"/>
      <c r="C119" s="106"/>
      <c r="D119" s="106"/>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c r="AB119" s="113"/>
    </row>
    <row r="120">
      <c r="A120" s="106"/>
      <c r="B120" s="106"/>
      <c r="C120" s="106"/>
      <c r="D120" s="106"/>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c r="AA120" s="113"/>
      <c r="AB120" s="113"/>
    </row>
    <row r="121">
      <c r="A121" s="106"/>
      <c r="B121" s="106"/>
      <c r="C121" s="106"/>
      <c r="D121" s="106"/>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c r="AA121" s="113"/>
      <c r="AB121" s="113"/>
    </row>
    <row r="122">
      <c r="A122" s="106"/>
      <c r="B122" s="106"/>
      <c r="C122" s="106"/>
      <c r="D122" s="106"/>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c r="AA122" s="113"/>
      <c r="AB122" s="113"/>
    </row>
    <row r="123">
      <c r="A123" s="106"/>
      <c r="B123" s="106"/>
      <c r="C123" s="106"/>
      <c r="D123" s="106"/>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c r="AA123" s="113"/>
      <c r="AB123" s="113"/>
    </row>
    <row r="124">
      <c r="A124" s="106"/>
      <c r="B124" s="106"/>
      <c r="C124" s="106"/>
      <c r="D124" s="106"/>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row>
    <row r="125">
      <c r="A125" s="106"/>
      <c r="B125" s="106"/>
      <c r="C125" s="106"/>
      <c r="D125" s="106"/>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c r="AA125" s="113"/>
      <c r="AB125" s="113"/>
    </row>
    <row r="126">
      <c r="A126" s="106"/>
      <c r="B126" s="106"/>
      <c r="C126" s="106"/>
      <c r="D126" s="106"/>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c r="AA126" s="113"/>
      <c r="AB126" s="113"/>
    </row>
    <row r="127">
      <c r="A127" s="106"/>
      <c r="B127" s="106"/>
      <c r="C127" s="106"/>
      <c r="D127" s="106"/>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c r="AA127" s="113"/>
      <c r="AB127" s="113"/>
    </row>
    <row r="128">
      <c r="A128" s="106"/>
      <c r="B128" s="106"/>
      <c r="C128" s="106"/>
      <c r="D128" s="106"/>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c r="AA128" s="113"/>
      <c r="AB128" s="113"/>
    </row>
    <row r="129">
      <c r="A129" s="106"/>
      <c r="B129" s="106"/>
      <c r="C129" s="106"/>
      <c r="D129" s="106"/>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row>
    <row r="130">
      <c r="A130" s="106"/>
      <c r="B130" s="106"/>
      <c r="C130" s="106"/>
      <c r="D130" s="106"/>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row>
    <row r="131">
      <c r="A131" s="106"/>
      <c r="B131" s="106"/>
      <c r="C131" s="106"/>
      <c r="D131" s="106"/>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c r="AA131" s="113"/>
      <c r="AB131" s="113"/>
    </row>
    <row r="132">
      <c r="A132" s="106"/>
      <c r="B132" s="106"/>
      <c r="C132" s="106"/>
      <c r="D132" s="106"/>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c r="AA132" s="113"/>
      <c r="AB132" s="113"/>
    </row>
    <row r="133">
      <c r="A133" s="106"/>
      <c r="B133" s="106"/>
      <c r="C133" s="106"/>
      <c r="D133" s="106"/>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c r="AA133" s="113"/>
      <c r="AB133" s="113"/>
    </row>
    <row r="134">
      <c r="A134" s="106"/>
      <c r="B134" s="106"/>
      <c r="C134" s="106"/>
      <c r="D134" s="106"/>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c r="AA134" s="113"/>
      <c r="AB134" s="113"/>
    </row>
    <row r="135">
      <c r="A135" s="106"/>
      <c r="B135" s="106"/>
      <c r="C135" s="106"/>
      <c r="D135" s="106"/>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row>
    <row r="136">
      <c r="A136" s="106"/>
      <c r="B136" s="106"/>
      <c r="C136" s="106"/>
      <c r="D136" s="106"/>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c r="AA136" s="113"/>
      <c r="AB136" s="113"/>
    </row>
    <row r="137">
      <c r="A137" s="106"/>
      <c r="B137" s="106"/>
      <c r="C137" s="106"/>
      <c r="D137" s="106"/>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c r="AA137" s="113"/>
      <c r="AB137" s="113"/>
    </row>
    <row r="138">
      <c r="A138" s="106"/>
      <c r="B138" s="106"/>
      <c r="C138" s="106"/>
      <c r="D138" s="106"/>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c r="AA138" s="113"/>
      <c r="AB138" s="113"/>
    </row>
    <row r="139">
      <c r="A139" s="106"/>
      <c r="B139" s="106"/>
      <c r="C139" s="106"/>
      <c r="D139" s="106"/>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c r="AA139" s="113"/>
      <c r="AB139" s="113"/>
    </row>
    <row r="140">
      <c r="A140" s="106"/>
      <c r="B140" s="106"/>
      <c r="C140" s="106"/>
      <c r="D140" s="106"/>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c r="AA140" s="113"/>
      <c r="AB140" s="113"/>
    </row>
    <row r="141">
      <c r="A141" s="106"/>
      <c r="B141" s="106"/>
      <c r="C141" s="106"/>
      <c r="D141" s="106"/>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c r="AA141" s="113"/>
      <c r="AB141" s="113"/>
    </row>
    <row r="142">
      <c r="A142" s="106"/>
      <c r="B142" s="106"/>
      <c r="C142" s="106"/>
      <c r="D142" s="106"/>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c r="AA142" s="113"/>
      <c r="AB142" s="113"/>
    </row>
    <row r="143">
      <c r="A143" s="106"/>
      <c r="B143" s="106"/>
      <c r="C143" s="106"/>
      <c r="D143" s="106"/>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c r="AA143" s="113"/>
      <c r="AB143" s="113"/>
    </row>
    <row r="144">
      <c r="A144" s="106"/>
      <c r="B144" s="106"/>
      <c r="C144" s="106"/>
      <c r="D144" s="106"/>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c r="AA144" s="113"/>
      <c r="AB144" s="113"/>
    </row>
    <row r="145">
      <c r="A145" s="106"/>
      <c r="B145" s="106"/>
      <c r="C145" s="106"/>
      <c r="D145" s="106"/>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c r="AA145" s="113"/>
      <c r="AB145" s="113"/>
    </row>
    <row r="146">
      <c r="A146" s="106"/>
      <c r="B146" s="106"/>
      <c r="C146" s="106"/>
      <c r="D146" s="106"/>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c r="AA146" s="113"/>
      <c r="AB146" s="113"/>
    </row>
    <row r="147">
      <c r="A147" s="106"/>
      <c r="B147" s="106"/>
      <c r="C147" s="106"/>
      <c r="D147" s="106"/>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c r="AA147" s="113"/>
      <c r="AB147" s="113"/>
    </row>
    <row r="148">
      <c r="A148" s="106"/>
      <c r="B148" s="106"/>
      <c r="C148" s="106"/>
      <c r="D148" s="106"/>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c r="AA148" s="113"/>
      <c r="AB148" s="113"/>
    </row>
    <row r="149">
      <c r="A149" s="106"/>
      <c r="B149" s="106"/>
      <c r="C149" s="106"/>
      <c r="D149" s="106"/>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c r="AA149" s="113"/>
      <c r="AB149" s="113"/>
    </row>
    <row r="150">
      <c r="A150" s="106"/>
      <c r="B150" s="106"/>
      <c r="C150" s="106"/>
      <c r="D150" s="106"/>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row>
    <row r="151">
      <c r="A151" s="106"/>
      <c r="B151" s="106"/>
      <c r="C151" s="106"/>
      <c r="D151" s="106"/>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row>
    <row r="152">
      <c r="A152" s="106"/>
      <c r="B152" s="106"/>
      <c r="C152" s="106"/>
      <c r="D152" s="106"/>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c r="AB152" s="113"/>
    </row>
    <row r="153">
      <c r="A153" s="106"/>
      <c r="B153" s="106"/>
      <c r="C153" s="106"/>
      <c r="D153" s="106"/>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c r="AA153" s="113"/>
      <c r="AB153" s="113"/>
    </row>
    <row r="154">
      <c r="A154" s="106"/>
      <c r="B154" s="106"/>
      <c r="C154" s="106"/>
      <c r="D154" s="106"/>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c r="AB154" s="113"/>
    </row>
    <row r="155">
      <c r="A155" s="106"/>
      <c r="B155" s="106"/>
      <c r="C155" s="106"/>
      <c r="D155" s="106"/>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row>
    <row r="156">
      <c r="A156" s="106"/>
      <c r="B156" s="106"/>
      <c r="C156" s="106"/>
      <c r="D156" s="106"/>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c r="AA156" s="113"/>
      <c r="AB156" s="113"/>
    </row>
    <row r="157">
      <c r="A157" s="106"/>
      <c r="B157" s="106"/>
      <c r="C157" s="106"/>
      <c r="D157" s="106"/>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c r="AB157" s="113"/>
    </row>
    <row r="158">
      <c r="A158" s="106"/>
      <c r="B158" s="106"/>
      <c r="C158" s="106"/>
      <c r="D158" s="106"/>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c r="AB158" s="113"/>
    </row>
    <row r="159">
      <c r="A159" s="106"/>
      <c r="B159" s="106"/>
      <c r="C159" s="106"/>
      <c r="D159" s="106"/>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c r="AA159" s="113"/>
      <c r="AB159" s="113"/>
    </row>
    <row r="160">
      <c r="A160" s="106"/>
      <c r="B160" s="106"/>
      <c r="C160" s="106"/>
      <c r="D160" s="106"/>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row>
    <row r="161">
      <c r="A161" s="106"/>
      <c r="B161" s="106"/>
      <c r="C161" s="106"/>
      <c r="D161" s="106"/>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c r="AA161" s="113"/>
      <c r="AB161" s="113"/>
    </row>
    <row r="162">
      <c r="A162" s="106"/>
      <c r="B162" s="106"/>
      <c r="C162" s="106"/>
      <c r="D162" s="106"/>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c r="AA162" s="113"/>
      <c r="AB162" s="113"/>
    </row>
    <row r="163">
      <c r="A163" s="106"/>
      <c r="B163" s="106"/>
      <c r="C163" s="106"/>
      <c r="D163" s="106"/>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c r="AA163" s="113"/>
      <c r="AB163" s="113"/>
    </row>
    <row r="164">
      <c r="A164" s="106"/>
      <c r="B164" s="106"/>
      <c r="C164" s="106"/>
      <c r="D164" s="106"/>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c r="AA164" s="113"/>
      <c r="AB164" s="113"/>
    </row>
    <row r="165">
      <c r="A165" s="106"/>
      <c r="B165" s="106"/>
      <c r="C165" s="106"/>
      <c r="D165" s="106"/>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c r="AA165" s="113"/>
      <c r="AB165" s="113"/>
    </row>
    <row r="166">
      <c r="A166" s="106"/>
      <c r="B166" s="106"/>
      <c r="C166" s="106"/>
      <c r="D166" s="106"/>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c r="AA166" s="113"/>
      <c r="AB166" s="113"/>
    </row>
    <row r="167">
      <c r="A167" s="106"/>
      <c r="B167" s="106"/>
      <c r="C167" s="106"/>
      <c r="D167" s="106"/>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c r="AA167" s="113"/>
      <c r="AB167" s="113"/>
    </row>
    <row r="168">
      <c r="A168" s="106"/>
      <c r="B168" s="106"/>
      <c r="C168" s="106"/>
      <c r="D168" s="106"/>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c r="AA168" s="113"/>
      <c r="AB168" s="113"/>
    </row>
    <row r="169">
      <c r="A169" s="106"/>
      <c r="B169" s="106"/>
      <c r="C169" s="106"/>
      <c r="D169" s="106"/>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c r="AA169" s="113"/>
      <c r="AB169" s="113"/>
    </row>
    <row r="170">
      <c r="A170" s="106"/>
      <c r="B170" s="106"/>
      <c r="C170" s="106"/>
      <c r="D170" s="106"/>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c r="AA170" s="113"/>
      <c r="AB170" s="113"/>
    </row>
    <row r="171">
      <c r="A171" s="106"/>
      <c r="B171" s="106"/>
      <c r="C171" s="106"/>
      <c r="D171" s="106"/>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c r="AA171" s="113"/>
      <c r="AB171" s="113"/>
    </row>
    <row r="172">
      <c r="A172" s="106"/>
      <c r="B172" s="106"/>
      <c r="C172" s="106"/>
      <c r="D172" s="106"/>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c r="AA172" s="113"/>
      <c r="AB172" s="113"/>
    </row>
    <row r="173">
      <c r="A173" s="106"/>
      <c r="B173" s="106"/>
      <c r="C173" s="106"/>
      <c r="D173" s="106"/>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c r="AA173" s="113"/>
      <c r="AB173" s="113"/>
    </row>
    <row r="174">
      <c r="A174" s="106"/>
      <c r="B174" s="106"/>
      <c r="C174" s="106"/>
      <c r="D174" s="106"/>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c r="AA174" s="113"/>
      <c r="AB174" s="113"/>
    </row>
    <row r="175">
      <c r="A175" s="106"/>
      <c r="B175" s="106"/>
      <c r="C175" s="106"/>
      <c r="D175" s="106"/>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row>
    <row r="176">
      <c r="A176" s="106"/>
      <c r="B176" s="106"/>
      <c r="C176" s="106"/>
      <c r="D176" s="106"/>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c r="AA176" s="113"/>
      <c r="AB176" s="113"/>
    </row>
    <row r="177">
      <c r="A177" s="106"/>
      <c r="B177" s="106"/>
      <c r="C177" s="106"/>
      <c r="D177" s="106"/>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c r="AA177" s="113"/>
      <c r="AB177" s="113"/>
    </row>
    <row r="178">
      <c r="A178" s="106"/>
      <c r="B178" s="106"/>
      <c r="C178" s="106"/>
      <c r="D178" s="106"/>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c r="AA178" s="113"/>
      <c r="AB178" s="113"/>
    </row>
    <row r="179">
      <c r="A179" s="106"/>
      <c r="B179" s="106"/>
      <c r="C179" s="106"/>
      <c r="D179" s="106"/>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c r="AA179" s="113"/>
      <c r="AB179" s="113"/>
    </row>
    <row r="180">
      <c r="A180" s="106"/>
      <c r="B180" s="106"/>
      <c r="C180" s="106"/>
      <c r="D180" s="106"/>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c r="AA180" s="113"/>
      <c r="AB180" s="113"/>
    </row>
    <row r="181">
      <c r="A181" s="106"/>
      <c r="B181" s="106"/>
      <c r="C181" s="106"/>
      <c r="D181" s="106"/>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row>
    <row r="182">
      <c r="A182" s="106"/>
      <c r="B182" s="106"/>
      <c r="C182" s="106"/>
      <c r="D182" s="106"/>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c r="AA182" s="113"/>
      <c r="AB182" s="113"/>
    </row>
    <row r="183">
      <c r="A183" s="106"/>
      <c r="B183" s="106"/>
      <c r="C183" s="106"/>
      <c r="D183" s="106"/>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c r="AA183" s="113"/>
      <c r="AB183" s="113"/>
    </row>
    <row r="184">
      <c r="A184" s="106"/>
      <c r="B184" s="106"/>
      <c r="C184" s="106"/>
      <c r="D184" s="106"/>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c r="AA184" s="113"/>
      <c r="AB184" s="113"/>
    </row>
    <row r="185">
      <c r="A185" s="106"/>
      <c r="B185" s="106"/>
      <c r="C185" s="106"/>
      <c r="D185" s="106"/>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c r="AA185" s="113"/>
      <c r="AB185" s="113"/>
    </row>
    <row r="186">
      <c r="A186" s="106"/>
      <c r="B186" s="106"/>
      <c r="C186" s="106"/>
      <c r="D186" s="106"/>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c r="AA186" s="113"/>
      <c r="AB186" s="113"/>
    </row>
    <row r="187">
      <c r="A187" s="106"/>
      <c r="B187" s="106"/>
      <c r="C187" s="106"/>
      <c r="D187" s="106"/>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c r="AA187" s="113"/>
      <c r="AB187" s="113"/>
    </row>
    <row r="188">
      <c r="A188" s="106"/>
      <c r="B188" s="106"/>
      <c r="C188" s="106"/>
      <c r="D188" s="106"/>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c r="AA188" s="113"/>
      <c r="AB188" s="113"/>
    </row>
    <row r="189">
      <c r="A189" s="106"/>
      <c r="B189" s="106"/>
      <c r="C189" s="106"/>
      <c r="D189" s="106"/>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c r="AA189" s="113"/>
      <c r="AB189" s="113"/>
    </row>
    <row r="190">
      <c r="A190" s="106"/>
      <c r="B190" s="106"/>
      <c r="C190" s="106"/>
      <c r="D190" s="106"/>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c r="AA190" s="113"/>
      <c r="AB190" s="113"/>
    </row>
    <row r="191">
      <c r="A191" s="106"/>
      <c r="B191" s="106"/>
      <c r="C191" s="106"/>
      <c r="D191" s="106"/>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c r="AA191" s="113"/>
      <c r="AB191" s="113"/>
    </row>
    <row r="192">
      <c r="A192" s="106"/>
      <c r="B192" s="106"/>
      <c r="C192" s="106"/>
      <c r="D192" s="106"/>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c r="AA192" s="113"/>
      <c r="AB192" s="113"/>
    </row>
    <row r="193">
      <c r="A193" s="106"/>
      <c r="B193" s="106"/>
      <c r="C193" s="106"/>
      <c r="D193" s="106"/>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c r="AA193" s="113"/>
      <c r="AB193" s="113"/>
    </row>
    <row r="194">
      <c r="A194" s="106"/>
      <c r="B194" s="106"/>
      <c r="C194" s="106"/>
      <c r="D194" s="106"/>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c r="AA194" s="113"/>
      <c r="AB194" s="113"/>
    </row>
    <row r="195">
      <c r="A195" s="106"/>
      <c r="B195" s="106"/>
      <c r="C195" s="106"/>
      <c r="D195" s="106"/>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row>
    <row r="196">
      <c r="A196" s="106"/>
      <c r="B196" s="106"/>
      <c r="C196" s="106"/>
      <c r="D196" s="106"/>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row>
    <row r="197">
      <c r="A197" s="106"/>
      <c r="B197" s="106"/>
      <c r="C197" s="106"/>
      <c r="D197" s="106"/>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c r="AA197" s="113"/>
      <c r="AB197" s="113"/>
    </row>
    <row r="198">
      <c r="A198" s="106"/>
      <c r="B198" s="106"/>
      <c r="C198" s="106"/>
      <c r="D198" s="106"/>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c r="AA198" s="113"/>
      <c r="AB198" s="113"/>
    </row>
    <row r="199">
      <c r="A199" s="106"/>
      <c r="B199" s="106"/>
      <c r="C199" s="106"/>
      <c r="D199" s="106"/>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c r="AA199" s="113"/>
      <c r="AB199" s="113"/>
    </row>
    <row r="200">
      <c r="A200" s="106"/>
      <c r="B200" s="106"/>
      <c r="C200" s="106"/>
      <c r="D200" s="106"/>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c r="AA200" s="113"/>
      <c r="AB200" s="113"/>
    </row>
    <row r="201">
      <c r="A201" s="106"/>
      <c r="B201" s="106"/>
      <c r="C201" s="106"/>
      <c r="D201" s="106"/>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c r="AA201" s="113"/>
      <c r="AB201" s="113"/>
    </row>
    <row r="202">
      <c r="A202" s="106"/>
      <c r="B202" s="106"/>
      <c r="C202" s="106"/>
      <c r="D202" s="106"/>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c r="AA202" s="113"/>
      <c r="AB202" s="113"/>
    </row>
    <row r="203">
      <c r="A203" s="106"/>
      <c r="B203" s="106"/>
      <c r="C203" s="106"/>
      <c r="D203" s="106"/>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c r="AA203" s="113"/>
      <c r="AB203" s="113"/>
    </row>
    <row r="204">
      <c r="A204" s="106"/>
      <c r="B204" s="106"/>
      <c r="C204" s="106"/>
      <c r="D204" s="106"/>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c r="AA204" s="113"/>
      <c r="AB204" s="113"/>
    </row>
    <row r="205">
      <c r="A205" s="106"/>
      <c r="B205" s="106"/>
      <c r="C205" s="106"/>
      <c r="D205" s="106"/>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c r="AA205" s="113"/>
      <c r="AB205" s="113"/>
    </row>
    <row r="206">
      <c r="A206" s="106"/>
      <c r="B206" s="106"/>
      <c r="C206" s="106"/>
      <c r="D206" s="106"/>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c r="AA206" s="113"/>
      <c r="AB206" s="113"/>
    </row>
    <row r="207">
      <c r="A207" s="106"/>
      <c r="B207" s="106"/>
      <c r="C207" s="106"/>
      <c r="D207" s="106"/>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c r="AA207" s="113"/>
      <c r="AB207" s="113"/>
    </row>
    <row r="208">
      <c r="A208" s="106"/>
      <c r="B208" s="106"/>
      <c r="C208" s="106"/>
      <c r="D208" s="106"/>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c r="AA208" s="113"/>
      <c r="AB208" s="113"/>
    </row>
    <row r="209">
      <c r="A209" s="106"/>
      <c r="B209" s="106"/>
      <c r="C209" s="106"/>
      <c r="D209" s="106"/>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c r="AA209" s="113"/>
      <c r="AB209" s="113"/>
    </row>
    <row r="210">
      <c r="A210" s="106"/>
      <c r="B210" s="106"/>
      <c r="C210" s="106"/>
      <c r="D210" s="106"/>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c r="AA210" s="113"/>
      <c r="AB210" s="113"/>
    </row>
    <row r="211">
      <c r="A211" s="106"/>
      <c r="B211" s="106"/>
      <c r="C211" s="106"/>
      <c r="D211" s="106"/>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c r="AA211" s="113"/>
      <c r="AB211" s="113"/>
    </row>
    <row r="212">
      <c r="A212" s="106"/>
      <c r="B212" s="106"/>
      <c r="C212" s="106"/>
      <c r="D212" s="106"/>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c r="AA212" s="113"/>
      <c r="AB212" s="113"/>
    </row>
    <row r="213">
      <c r="A213" s="106"/>
      <c r="B213" s="106"/>
      <c r="C213" s="106"/>
      <c r="D213" s="106"/>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c r="AA213" s="113"/>
      <c r="AB213" s="113"/>
    </row>
    <row r="214">
      <c r="A214" s="106"/>
      <c r="B214" s="106"/>
      <c r="C214" s="106"/>
      <c r="D214" s="106"/>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c r="AA214" s="113"/>
      <c r="AB214" s="113"/>
    </row>
    <row r="215">
      <c r="A215" s="106"/>
      <c r="B215" s="106"/>
      <c r="C215" s="106"/>
      <c r="D215" s="106"/>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row>
    <row r="216">
      <c r="A216" s="106"/>
      <c r="B216" s="106"/>
      <c r="C216" s="106"/>
      <c r="D216" s="106"/>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c r="AA216" s="113"/>
      <c r="AB216" s="113"/>
    </row>
    <row r="217">
      <c r="A217" s="106"/>
      <c r="B217" s="106"/>
      <c r="C217" s="106"/>
      <c r="D217" s="106"/>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c r="AA217" s="113"/>
      <c r="AB217" s="113"/>
    </row>
    <row r="218">
      <c r="A218" s="106"/>
      <c r="B218" s="106"/>
      <c r="C218" s="106"/>
      <c r="D218" s="106"/>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c r="AA218" s="113"/>
      <c r="AB218" s="113"/>
    </row>
    <row r="219">
      <c r="A219" s="106"/>
      <c r="B219" s="106"/>
      <c r="C219" s="106"/>
      <c r="D219" s="106"/>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c r="AA219" s="113"/>
      <c r="AB219" s="113"/>
    </row>
    <row r="220">
      <c r="A220" s="106"/>
      <c r="B220" s="106"/>
      <c r="C220" s="106"/>
      <c r="D220" s="106"/>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c r="AA220" s="113"/>
      <c r="AB220" s="113"/>
    </row>
    <row r="221">
      <c r="A221" s="106"/>
      <c r="B221" s="106"/>
      <c r="C221" s="106"/>
      <c r="D221" s="106"/>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c r="AA221" s="113"/>
      <c r="AB221" s="113"/>
    </row>
    <row r="222">
      <c r="A222" s="106"/>
      <c r="B222" s="106"/>
      <c r="C222" s="106"/>
      <c r="D222" s="106"/>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c r="AA222" s="113"/>
      <c r="AB222" s="113"/>
    </row>
    <row r="223">
      <c r="A223" s="106"/>
      <c r="B223" s="106"/>
      <c r="C223" s="106"/>
      <c r="D223" s="106"/>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c r="AA223" s="113"/>
      <c r="AB223" s="113"/>
    </row>
    <row r="224">
      <c r="A224" s="106"/>
      <c r="B224" s="106"/>
      <c r="C224" s="106"/>
      <c r="D224" s="106"/>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c r="AA224" s="113"/>
      <c r="AB224" s="113"/>
    </row>
    <row r="225">
      <c r="A225" s="106"/>
      <c r="B225" s="106"/>
      <c r="C225" s="106"/>
      <c r="D225" s="106"/>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c r="AA225" s="113"/>
      <c r="AB225" s="113"/>
    </row>
    <row r="226">
      <c r="A226" s="106"/>
      <c r="B226" s="106"/>
      <c r="C226" s="106"/>
      <c r="D226" s="106"/>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c r="AA226" s="113"/>
      <c r="AB226" s="113"/>
    </row>
    <row r="227">
      <c r="A227" s="106"/>
      <c r="B227" s="106"/>
      <c r="C227" s="106"/>
      <c r="D227" s="106"/>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c r="AA227" s="113"/>
      <c r="AB227" s="113"/>
    </row>
    <row r="228">
      <c r="A228" s="106"/>
      <c r="B228" s="106"/>
      <c r="C228" s="106"/>
      <c r="D228" s="106"/>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c r="AA228" s="113"/>
      <c r="AB228" s="113"/>
    </row>
    <row r="229">
      <c r="A229" s="106"/>
      <c r="B229" s="106"/>
      <c r="C229" s="106"/>
      <c r="D229" s="106"/>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c r="AA229" s="113"/>
      <c r="AB229" s="113"/>
    </row>
    <row r="230">
      <c r="A230" s="106"/>
      <c r="B230" s="106"/>
      <c r="C230" s="106"/>
      <c r="D230" s="106"/>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c r="AA230" s="113"/>
      <c r="AB230" s="113"/>
    </row>
    <row r="231">
      <c r="A231" s="106"/>
      <c r="B231" s="106"/>
      <c r="C231" s="106"/>
      <c r="D231" s="106"/>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c r="AA231" s="113"/>
      <c r="AB231" s="113"/>
    </row>
    <row r="232">
      <c r="A232" s="106"/>
      <c r="B232" s="106"/>
      <c r="C232" s="106"/>
      <c r="D232" s="106"/>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c r="AA232" s="113"/>
      <c r="AB232" s="113"/>
    </row>
    <row r="233">
      <c r="A233" s="106"/>
      <c r="B233" s="106"/>
      <c r="C233" s="106"/>
      <c r="D233" s="106"/>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c r="AA233" s="113"/>
      <c r="AB233" s="113"/>
    </row>
    <row r="234">
      <c r="A234" s="106"/>
      <c r="B234" s="106"/>
      <c r="C234" s="106"/>
      <c r="D234" s="106"/>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c r="AA234" s="113"/>
      <c r="AB234" s="113"/>
    </row>
    <row r="235">
      <c r="A235" s="106"/>
      <c r="B235" s="106"/>
      <c r="C235" s="106"/>
      <c r="D235" s="106"/>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row>
    <row r="236">
      <c r="A236" s="106"/>
      <c r="B236" s="106"/>
      <c r="C236" s="106"/>
      <c r="D236" s="106"/>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c r="AA236" s="113"/>
      <c r="AB236" s="113"/>
    </row>
    <row r="237">
      <c r="A237" s="106"/>
      <c r="B237" s="106"/>
      <c r="C237" s="106"/>
      <c r="D237" s="106"/>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c r="AA237" s="113"/>
      <c r="AB237" s="113"/>
    </row>
    <row r="238">
      <c r="A238" s="106"/>
      <c r="B238" s="106"/>
      <c r="C238" s="106"/>
      <c r="D238" s="106"/>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c r="AA238" s="113"/>
      <c r="AB238" s="113"/>
    </row>
    <row r="239">
      <c r="A239" s="106"/>
      <c r="B239" s="106"/>
      <c r="C239" s="106"/>
      <c r="D239" s="106"/>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c r="AA239" s="113"/>
      <c r="AB239" s="113"/>
    </row>
    <row r="240">
      <c r="A240" s="106"/>
      <c r="B240" s="106"/>
      <c r="C240" s="106"/>
      <c r="D240" s="106"/>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c r="AA240" s="113"/>
      <c r="AB240" s="113"/>
    </row>
    <row r="241">
      <c r="A241" s="106"/>
      <c r="B241" s="106"/>
      <c r="C241" s="106"/>
      <c r="D241" s="106"/>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c r="AA241" s="113"/>
      <c r="AB241" s="113"/>
    </row>
    <row r="242">
      <c r="A242" s="106"/>
      <c r="B242" s="106"/>
      <c r="C242" s="106"/>
      <c r="D242" s="106"/>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c r="AA242" s="113"/>
      <c r="AB242" s="113"/>
    </row>
    <row r="243">
      <c r="A243" s="106"/>
      <c r="B243" s="106"/>
      <c r="C243" s="106"/>
      <c r="D243" s="106"/>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c r="AA243" s="113"/>
      <c r="AB243" s="113"/>
    </row>
    <row r="244">
      <c r="A244" s="106"/>
      <c r="B244" s="106"/>
      <c r="C244" s="106"/>
      <c r="D244" s="106"/>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c r="AA244" s="113"/>
      <c r="AB244" s="113"/>
    </row>
    <row r="245">
      <c r="A245" s="106"/>
      <c r="B245" s="106"/>
      <c r="C245" s="106"/>
      <c r="D245" s="106"/>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c r="AA245" s="113"/>
      <c r="AB245" s="113"/>
    </row>
    <row r="246">
      <c r="A246" s="106"/>
      <c r="B246" s="106"/>
      <c r="C246" s="106"/>
      <c r="D246" s="106"/>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c r="AA246" s="113"/>
      <c r="AB246" s="113"/>
    </row>
    <row r="247">
      <c r="A247" s="106"/>
      <c r="B247" s="106"/>
      <c r="C247" s="106"/>
      <c r="D247" s="106"/>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c r="AA247" s="113"/>
      <c r="AB247" s="113"/>
    </row>
    <row r="248">
      <c r="A248" s="106"/>
      <c r="B248" s="106"/>
      <c r="C248" s="106"/>
      <c r="D248" s="106"/>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c r="AA248" s="113"/>
      <c r="AB248" s="113"/>
    </row>
    <row r="249">
      <c r="A249" s="106"/>
      <c r="B249" s="106"/>
      <c r="C249" s="106"/>
      <c r="D249" s="106"/>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c r="AA249" s="113"/>
      <c r="AB249" s="113"/>
    </row>
    <row r="250">
      <c r="A250" s="106"/>
      <c r="B250" s="106"/>
      <c r="C250" s="106"/>
      <c r="D250" s="106"/>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c r="AA250" s="113"/>
      <c r="AB250" s="113"/>
    </row>
    <row r="251">
      <c r="A251" s="106"/>
      <c r="B251" s="106"/>
      <c r="C251" s="106"/>
      <c r="D251" s="106"/>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c r="AA251" s="113"/>
      <c r="AB251" s="113"/>
    </row>
    <row r="252">
      <c r="A252" s="106"/>
      <c r="B252" s="106"/>
      <c r="C252" s="106"/>
      <c r="D252" s="106"/>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c r="AA252" s="113"/>
      <c r="AB252" s="113"/>
    </row>
    <row r="253">
      <c r="A253" s="106"/>
      <c r="B253" s="106"/>
      <c r="C253" s="106"/>
      <c r="D253" s="106"/>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c r="AA253" s="113"/>
      <c r="AB253" s="113"/>
    </row>
    <row r="254">
      <c r="A254" s="106"/>
      <c r="B254" s="106"/>
      <c r="C254" s="106"/>
      <c r="D254" s="106"/>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c r="AA254" s="113"/>
      <c r="AB254" s="113"/>
    </row>
    <row r="255">
      <c r="A255" s="106"/>
      <c r="B255" s="106"/>
      <c r="C255" s="106"/>
      <c r="D255" s="106"/>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c r="AA255" s="113"/>
      <c r="AB255" s="113"/>
    </row>
    <row r="256">
      <c r="A256" s="106"/>
      <c r="B256" s="106"/>
      <c r="C256" s="106"/>
      <c r="D256" s="106"/>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c r="AA256" s="113"/>
      <c r="AB256" s="113"/>
    </row>
    <row r="257">
      <c r="A257" s="106"/>
      <c r="B257" s="106"/>
      <c r="C257" s="106"/>
      <c r="D257" s="106"/>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c r="AA257" s="113"/>
      <c r="AB257" s="113"/>
    </row>
    <row r="258">
      <c r="A258" s="106"/>
      <c r="B258" s="106"/>
      <c r="C258" s="106"/>
      <c r="D258" s="106"/>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c r="AA258" s="113"/>
      <c r="AB258" s="113"/>
    </row>
    <row r="259">
      <c r="A259" s="106"/>
      <c r="B259" s="106"/>
      <c r="C259" s="106"/>
      <c r="D259" s="106"/>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c r="AA259" s="113"/>
      <c r="AB259" s="113"/>
    </row>
    <row r="260">
      <c r="A260" s="106"/>
      <c r="B260" s="106"/>
      <c r="C260" s="106"/>
      <c r="D260" s="106"/>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c r="AA260" s="113"/>
      <c r="AB260" s="113"/>
    </row>
    <row r="261">
      <c r="A261" s="106"/>
      <c r="B261" s="106"/>
      <c r="C261" s="106"/>
      <c r="D261" s="106"/>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c r="AA261" s="113"/>
      <c r="AB261" s="113"/>
    </row>
    <row r="262">
      <c r="A262" s="106"/>
      <c r="B262" s="106"/>
      <c r="C262" s="106"/>
      <c r="D262" s="106"/>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c r="AA262" s="113"/>
      <c r="AB262" s="113"/>
    </row>
    <row r="263">
      <c r="A263" s="106"/>
      <c r="B263" s="106"/>
      <c r="C263" s="106"/>
      <c r="D263" s="106"/>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c r="AA263" s="113"/>
      <c r="AB263" s="113"/>
    </row>
    <row r="264">
      <c r="A264" s="106"/>
      <c r="B264" s="106"/>
      <c r="C264" s="106"/>
      <c r="D264" s="106"/>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c r="AA264" s="113"/>
      <c r="AB264" s="113"/>
    </row>
    <row r="265">
      <c r="A265" s="106"/>
      <c r="B265" s="106"/>
      <c r="C265" s="106"/>
      <c r="D265" s="106"/>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c r="AA265" s="113"/>
      <c r="AB265" s="113"/>
    </row>
    <row r="266">
      <c r="A266" s="106"/>
      <c r="B266" s="106"/>
      <c r="C266" s="106"/>
      <c r="D266" s="106"/>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c r="AA266" s="113"/>
      <c r="AB266" s="113"/>
    </row>
    <row r="267">
      <c r="A267" s="106"/>
      <c r="B267" s="106"/>
      <c r="C267" s="106"/>
      <c r="D267" s="106"/>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c r="AA267" s="113"/>
      <c r="AB267" s="113"/>
    </row>
    <row r="268">
      <c r="A268" s="106"/>
      <c r="B268" s="106"/>
      <c r="C268" s="106"/>
      <c r="D268" s="106"/>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c r="AA268" s="113"/>
      <c r="AB268" s="113"/>
    </row>
    <row r="269">
      <c r="A269" s="106"/>
      <c r="B269" s="106"/>
      <c r="C269" s="106"/>
      <c r="D269" s="106"/>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c r="AA269" s="113"/>
      <c r="AB269" s="113"/>
    </row>
    <row r="270">
      <c r="A270" s="106"/>
      <c r="B270" s="106"/>
      <c r="C270" s="106"/>
      <c r="D270" s="106"/>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c r="AA270" s="113"/>
      <c r="AB270" s="113"/>
    </row>
    <row r="271">
      <c r="A271" s="106"/>
      <c r="B271" s="106"/>
      <c r="C271" s="106"/>
      <c r="D271" s="106"/>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c r="AA271" s="113"/>
      <c r="AB271" s="113"/>
    </row>
    <row r="272">
      <c r="A272" s="106"/>
      <c r="B272" s="106"/>
      <c r="C272" s="106"/>
      <c r="D272" s="106"/>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c r="AA272" s="113"/>
      <c r="AB272" s="113"/>
    </row>
    <row r="273">
      <c r="A273" s="106"/>
      <c r="B273" s="106"/>
      <c r="C273" s="106"/>
      <c r="D273" s="106"/>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c r="AA273" s="113"/>
      <c r="AB273" s="113"/>
    </row>
    <row r="274">
      <c r="A274" s="106"/>
      <c r="B274" s="106"/>
      <c r="C274" s="106"/>
      <c r="D274" s="106"/>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c r="AA274" s="113"/>
      <c r="AB274" s="113"/>
    </row>
    <row r="275">
      <c r="A275" s="106"/>
      <c r="B275" s="106"/>
      <c r="C275" s="106"/>
      <c r="D275" s="106"/>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c r="AA275" s="113"/>
      <c r="AB275" s="113"/>
    </row>
    <row r="276">
      <c r="A276" s="106"/>
      <c r="B276" s="106"/>
      <c r="C276" s="106"/>
      <c r="D276" s="106"/>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c r="AA276" s="113"/>
      <c r="AB276" s="113"/>
    </row>
    <row r="277">
      <c r="A277" s="106"/>
      <c r="B277" s="106"/>
      <c r="C277" s="106"/>
      <c r="D277" s="106"/>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c r="AA277" s="113"/>
      <c r="AB277" s="113"/>
    </row>
    <row r="278">
      <c r="A278" s="106"/>
      <c r="B278" s="106"/>
      <c r="C278" s="106"/>
      <c r="D278" s="106"/>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c r="AA278" s="113"/>
      <c r="AB278" s="113"/>
    </row>
    <row r="279">
      <c r="A279" s="106"/>
      <c r="B279" s="106"/>
      <c r="C279" s="106"/>
      <c r="D279" s="106"/>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c r="AA279" s="113"/>
      <c r="AB279" s="113"/>
    </row>
    <row r="280">
      <c r="A280" s="106"/>
      <c r="B280" s="106"/>
      <c r="C280" s="106"/>
      <c r="D280" s="106"/>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c r="AA280" s="113"/>
      <c r="AB280" s="113"/>
    </row>
    <row r="281">
      <c r="A281" s="106"/>
      <c r="B281" s="106"/>
      <c r="C281" s="106"/>
      <c r="D281" s="106"/>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c r="AA281" s="113"/>
      <c r="AB281" s="113"/>
    </row>
    <row r="282">
      <c r="A282" s="106"/>
      <c r="B282" s="106"/>
      <c r="C282" s="106"/>
      <c r="D282" s="106"/>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c r="AA282" s="113"/>
      <c r="AB282" s="113"/>
    </row>
    <row r="283">
      <c r="A283" s="106"/>
      <c r="B283" s="106"/>
      <c r="C283" s="106"/>
      <c r="D283" s="106"/>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c r="AA283" s="113"/>
      <c r="AB283" s="113"/>
    </row>
    <row r="284">
      <c r="A284" s="106"/>
      <c r="B284" s="106"/>
      <c r="C284" s="106"/>
      <c r="D284" s="106"/>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c r="AA284" s="113"/>
      <c r="AB284" s="113"/>
    </row>
    <row r="285">
      <c r="A285" s="106"/>
      <c r="B285" s="106"/>
      <c r="C285" s="106"/>
      <c r="D285" s="106"/>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c r="AA285" s="113"/>
      <c r="AB285" s="113"/>
    </row>
    <row r="286">
      <c r="A286" s="106"/>
      <c r="B286" s="106"/>
      <c r="C286" s="106"/>
      <c r="D286" s="106"/>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c r="AA286" s="113"/>
      <c r="AB286" s="113"/>
    </row>
    <row r="287">
      <c r="A287" s="106"/>
      <c r="B287" s="106"/>
      <c r="C287" s="106"/>
      <c r="D287" s="106"/>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c r="AA287" s="113"/>
      <c r="AB287" s="113"/>
    </row>
    <row r="288">
      <c r="A288" s="106"/>
      <c r="B288" s="106"/>
      <c r="C288" s="106"/>
      <c r="D288" s="106"/>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c r="AA288" s="113"/>
      <c r="AB288" s="113"/>
    </row>
    <row r="289">
      <c r="A289" s="106"/>
      <c r="B289" s="106"/>
      <c r="C289" s="106"/>
      <c r="D289" s="106"/>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c r="AA289" s="113"/>
      <c r="AB289" s="113"/>
    </row>
    <row r="290">
      <c r="A290" s="106"/>
      <c r="B290" s="106"/>
      <c r="C290" s="106"/>
      <c r="D290" s="106"/>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c r="AA290" s="113"/>
      <c r="AB290" s="113"/>
    </row>
    <row r="291">
      <c r="A291" s="106"/>
      <c r="B291" s="106"/>
      <c r="C291" s="106"/>
      <c r="D291" s="106"/>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c r="AA291" s="113"/>
      <c r="AB291" s="113"/>
    </row>
    <row r="292">
      <c r="A292" s="106"/>
      <c r="B292" s="106"/>
      <c r="C292" s="106"/>
      <c r="D292" s="106"/>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c r="AA292" s="113"/>
      <c r="AB292" s="113"/>
    </row>
    <row r="293">
      <c r="A293" s="106"/>
      <c r="B293" s="106"/>
      <c r="C293" s="106"/>
      <c r="D293" s="106"/>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c r="AA293" s="113"/>
      <c r="AB293" s="113"/>
    </row>
    <row r="294">
      <c r="A294" s="106"/>
      <c r="B294" s="106"/>
      <c r="C294" s="106"/>
      <c r="D294" s="106"/>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c r="AA294" s="113"/>
      <c r="AB294" s="113"/>
    </row>
    <row r="295">
      <c r="A295" s="106"/>
      <c r="B295" s="106"/>
      <c r="C295" s="106"/>
      <c r="D295" s="106"/>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c r="AA295" s="113"/>
      <c r="AB295" s="113"/>
    </row>
    <row r="296">
      <c r="A296" s="106"/>
      <c r="B296" s="106"/>
      <c r="C296" s="106"/>
      <c r="D296" s="106"/>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c r="AA296" s="113"/>
      <c r="AB296" s="113"/>
    </row>
    <row r="297">
      <c r="A297" s="106"/>
      <c r="B297" s="106"/>
      <c r="C297" s="106"/>
      <c r="D297" s="106"/>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c r="AA297" s="113"/>
      <c r="AB297" s="113"/>
    </row>
    <row r="298">
      <c r="A298" s="106"/>
      <c r="B298" s="106"/>
      <c r="C298" s="106"/>
      <c r="D298" s="106"/>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c r="AA298" s="113"/>
      <c r="AB298" s="113"/>
    </row>
    <row r="299">
      <c r="A299" s="106"/>
      <c r="B299" s="106"/>
      <c r="C299" s="106"/>
      <c r="D299" s="106"/>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c r="AA299" s="113"/>
      <c r="AB299" s="113"/>
    </row>
    <row r="300">
      <c r="A300" s="106"/>
      <c r="B300" s="106"/>
      <c r="C300" s="106"/>
      <c r="D300" s="106"/>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c r="AA300" s="113"/>
      <c r="AB300" s="113"/>
    </row>
    <row r="301">
      <c r="A301" s="106"/>
      <c r="B301" s="106"/>
      <c r="C301" s="106"/>
      <c r="D301" s="106"/>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c r="AA301" s="113"/>
      <c r="AB301" s="113"/>
    </row>
    <row r="302">
      <c r="A302" s="106"/>
      <c r="B302" s="106"/>
      <c r="C302" s="106"/>
      <c r="D302" s="106"/>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c r="AA302" s="113"/>
      <c r="AB302" s="113"/>
    </row>
    <row r="303">
      <c r="A303" s="106"/>
      <c r="B303" s="106"/>
      <c r="C303" s="106"/>
      <c r="D303" s="106"/>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c r="AA303" s="113"/>
      <c r="AB303" s="113"/>
    </row>
    <row r="304">
      <c r="A304" s="106"/>
      <c r="B304" s="106"/>
      <c r="C304" s="106"/>
      <c r="D304" s="106"/>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c r="AA304" s="113"/>
      <c r="AB304" s="113"/>
    </row>
    <row r="305">
      <c r="A305" s="106"/>
      <c r="B305" s="106"/>
      <c r="C305" s="106"/>
      <c r="D305" s="106"/>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c r="AA305" s="113"/>
      <c r="AB305" s="113"/>
    </row>
    <row r="306">
      <c r="A306" s="106"/>
      <c r="B306" s="106"/>
      <c r="C306" s="106"/>
      <c r="D306" s="106"/>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c r="AA306" s="113"/>
      <c r="AB306" s="113"/>
    </row>
    <row r="307">
      <c r="A307" s="106"/>
      <c r="B307" s="106"/>
      <c r="C307" s="106"/>
      <c r="D307" s="106"/>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c r="AA307" s="113"/>
      <c r="AB307" s="113"/>
    </row>
    <row r="308">
      <c r="A308" s="106"/>
      <c r="B308" s="106"/>
      <c r="C308" s="106"/>
      <c r="D308" s="106"/>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c r="AA308" s="113"/>
      <c r="AB308" s="113"/>
    </row>
    <row r="309">
      <c r="A309" s="106"/>
      <c r="B309" s="106"/>
      <c r="C309" s="106"/>
      <c r="D309" s="106"/>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c r="AA309" s="113"/>
      <c r="AB309" s="113"/>
    </row>
    <row r="310">
      <c r="A310" s="106"/>
      <c r="B310" s="106"/>
      <c r="C310" s="106"/>
      <c r="D310" s="106"/>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c r="AA310" s="113"/>
      <c r="AB310" s="113"/>
    </row>
    <row r="311">
      <c r="A311" s="106"/>
      <c r="B311" s="106"/>
      <c r="C311" s="106"/>
      <c r="D311" s="106"/>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c r="AA311" s="113"/>
      <c r="AB311" s="113"/>
    </row>
    <row r="312">
      <c r="A312" s="106"/>
      <c r="B312" s="106"/>
      <c r="C312" s="106"/>
      <c r="D312" s="106"/>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c r="AA312" s="113"/>
      <c r="AB312" s="113"/>
    </row>
    <row r="313">
      <c r="A313" s="106"/>
      <c r="B313" s="106"/>
      <c r="C313" s="106"/>
      <c r="D313" s="106"/>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c r="AA313" s="113"/>
      <c r="AB313" s="113"/>
    </row>
    <row r="314">
      <c r="A314" s="106"/>
      <c r="B314" s="106"/>
      <c r="C314" s="106"/>
      <c r="D314" s="106"/>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c r="AA314" s="113"/>
      <c r="AB314" s="113"/>
    </row>
    <row r="315">
      <c r="A315" s="106"/>
      <c r="B315" s="106"/>
      <c r="C315" s="106"/>
      <c r="D315" s="106"/>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c r="AA315" s="113"/>
      <c r="AB315" s="113"/>
    </row>
    <row r="316">
      <c r="A316" s="106"/>
      <c r="B316" s="106"/>
      <c r="C316" s="106"/>
      <c r="D316" s="106"/>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c r="AA316" s="113"/>
      <c r="AB316" s="113"/>
    </row>
    <row r="317">
      <c r="A317" s="106"/>
      <c r="B317" s="106"/>
      <c r="C317" s="106"/>
      <c r="D317" s="106"/>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c r="AA317" s="113"/>
      <c r="AB317" s="113"/>
    </row>
    <row r="318">
      <c r="A318" s="106"/>
      <c r="B318" s="106"/>
      <c r="C318" s="106"/>
      <c r="D318" s="106"/>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c r="AA318" s="113"/>
      <c r="AB318" s="113"/>
    </row>
    <row r="319">
      <c r="A319" s="106"/>
      <c r="B319" s="106"/>
      <c r="C319" s="106"/>
      <c r="D319" s="106"/>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c r="AA319" s="113"/>
      <c r="AB319" s="113"/>
    </row>
    <row r="320">
      <c r="A320" s="106"/>
      <c r="B320" s="106"/>
      <c r="C320" s="106"/>
      <c r="D320" s="106"/>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c r="AA320" s="113"/>
      <c r="AB320" s="113"/>
    </row>
    <row r="321">
      <c r="A321" s="106"/>
      <c r="B321" s="106"/>
      <c r="C321" s="106"/>
      <c r="D321" s="106"/>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c r="AA321" s="113"/>
      <c r="AB321" s="113"/>
    </row>
    <row r="322">
      <c r="A322" s="106"/>
      <c r="B322" s="106"/>
      <c r="C322" s="106"/>
      <c r="D322" s="106"/>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c r="AA322" s="113"/>
      <c r="AB322" s="113"/>
    </row>
    <row r="323">
      <c r="A323" s="106"/>
      <c r="B323" s="106"/>
      <c r="C323" s="106"/>
      <c r="D323" s="106"/>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c r="AA323" s="113"/>
      <c r="AB323" s="113"/>
    </row>
    <row r="324">
      <c r="A324" s="106"/>
      <c r="B324" s="106"/>
      <c r="C324" s="106"/>
      <c r="D324" s="106"/>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c r="AA324" s="113"/>
      <c r="AB324" s="113"/>
    </row>
    <row r="325">
      <c r="A325" s="106"/>
      <c r="B325" s="106"/>
      <c r="C325" s="106"/>
      <c r="D325" s="106"/>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c r="AA325" s="113"/>
      <c r="AB325" s="113"/>
    </row>
    <row r="326">
      <c r="A326" s="106"/>
      <c r="B326" s="106"/>
      <c r="C326" s="106"/>
      <c r="D326" s="106"/>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c r="AA326" s="113"/>
      <c r="AB326" s="113"/>
    </row>
    <row r="327">
      <c r="A327" s="106"/>
      <c r="B327" s="106"/>
      <c r="C327" s="106"/>
      <c r="D327" s="106"/>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c r="AA327" s="113"/>
      <c r="AB327" s="113"/>
    </row>
    <row r="328">
      <c r="A328" s="106"/>
      <c r="B328" s="106"/>
      <c r="C328" s="106"/>
      <c r="D328" s="106"/>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c r="AA328" s="113"/>
      <c r="AB328" s="113"/>
    </row>
    <row r="329">
      <c r="A329" s="106"/>
      <c r="B329" s="106"/>
      <c r="C329" s="106"/>
      <c r="D329" s="106"/>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c r="AA329" s="113"/>
      <c r="AB329" s="113"/>
    </row>
    <row r="330">
      <c r="A330" s="106"/>
      <c r="B330" s="106"/>
      <c r="C330" s="106"/>
      <c r="D330" s="106"/>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c r="AA330" s="113"/>
      <c r="AB330" s="113"/>
    </row>
    <row r="331">
      <c r="A331" s="106"/>
      <c r="B331" s="106"/>
      <c r="C331" s="106"/>
      <c r="D331" s="106"/>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c r="AA331" s="113"/>
      <c r="AB331" s="113"/>
    </row>
    <row r="332">
      <c r="A332" s="106"/>
      <c r="B332" s="106"/>
      <c r="C332" s="106"/>
      <c r="D332" s="106"/>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c r="AA332" s="113"/>
      <c r="AB332" s="113"/>
    </row>
    <row r="333">
      <c r="A333" s="106"/>
      <c r="B333" s="106"/>
      <c r="C333" s="106"/>
      <c r="D333" s="106"/>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c r="AA333" s="113"/>
      <c r="AB333" s="113"/>
    </row>
    <row r="334">
      <c r="A334" s="106"/>
      <c r="B334" s="106"/>
      <c r="C334" s="106"/>
      <c r="D334" s="106"/>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c r="AA334" s="113"/>
      <c r="AB334" s="113"/>
    </row>
    <row r="335">
      <c r="A335" s="106"/>
      <c r="B335" s="106"/>
      <c r="C335" s="106"/>
      <c r="D335" s="106"/>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c r="AA335" s="113"/>
      <c r="AB335" s="113"/>
    </row>
    <row r="336">
      <c r="A336" s="106"/>
      <c r="B336" s="106"/>
      <c r="C336" s="106"/>
      <c r="D336" s="106"/>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c r="AA336" s="113"/>
      <c r="AB336" s="113"/>
    </row>
    <row r="337">
      <c r="A337" s="106"/>
      <c r="B337" s="106"/>
      <c r="C337" s="106"/>
      <c r="D337" s="106"/>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c r="AA337" s="113"/>
      <c r="AB337" s="113"/>
    </row>
    <row r="338">
      <c r="A338" s="106"/>
      <c r="B338" s="106"/>
      <c r="C338" s="106"/>
      <c r="D338" s="106"/>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c r="AA338" s="113"/>
      <c r="AB338" s="113"/>
    </row>
    <row r="339">
      <c r="A339" s="106"/>
      <c r="B339" s="106"/>
      <c r="C339" s="106"/>
      <c r="D339" s="106"/>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c r="AA339" s="113"/>
      <c r="AB339" s="113"/>
    </row>
    <row r="340">
      <c r="A340" s="106"/>
      <c r="B340" s="106"/>
      <c r="C340" s="106"/>
      <c r="D340" s="106"/>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c r="AA340" s="113"/>
      <c r="AB340" s="113"/>
    </row>
    <row r="341">
      <c r="A341" s="106"/>
      <c r="B341" s="106"/>
      <c r="C341" s="106"/>
      <c r="D341" s="106"/>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c r="AA341" s="113"/>
      <c r="AB341" s="113"/>
    </row>
    <row r="342">
      <c r="A342" s="106"/>
      <c r="B342" s="106"/>
      <c r="C342" s="106"/>
      <c r="D342" s="106"/>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c r="AA342" s="113"/>
      <c r="AB342" s="113"/>
    </row>
    <row r="343">
      <c r="A343" s="106"/>
      <c r="B343" s="106"/>
      <c r="C343" s="106"/>
      <c r="D343" s="106"/>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c r="AA343" s="113"/>
      <c r="AB343" s="113"/>
    </row>
    <row r="344">
      <c r="A344" s="106"/>
      <c r="B344" s="106"/>
      <c r="C344" s="106"/>
      <c r="D344" s="106"/>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c r="AA344" s="113"/>
      <c r="AB344" s="113"/>
    </row>
    <row r="345">
      <c r="A345" s="106"/>
      <c r="B345" s="106"/>
      <c r="C345" s="106"/>
      <c r="D345" s="106"/>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c r="AA345" s="113"/>
      <c r="AB345" s="113"/>
    </row>
    <row r="346">
      <c r="A346" s="106"/>
      <c r="B346" s="106"/>
      <c r="C346" s="106"/>
      <c r="D346" s="106"/>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c r="AA346" s="113"/>
      <c r="AB346" s="113"/>
    </row>
    <row r="347">
      <c r="A347" s="106"/>
      <c r="B347" s="106"/>
      <c r="C347" s="106"/>
      <c r="D347" s="106"/>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c r="AA347" s="113"/>
      <c r="AB347" s="113"/>
    </row>
    <row r="348">
      <c r="A348" s="106"/>
      <c r="B348" s="106"/>
      <c r="C348" s="106"/>
      <c r="D348" s="106"/>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c r="AA348" s="113"/>
      <c r="AB348" s="113"/>
    </row>
    <row r="349">
      <c r="A349" s="106"/>
      <c r="B349" s="106"/>
      <c r="C349" s="106"/>
      <c r="D349" s="106"/>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c r="AA349" s="113"/>
      <c r="AB349" s="113"/>
    </row>
    <row r="350">
      <c r="A350" s="106"/>
      <c r="B350" s="106"/>
      <c r="C350" s="106"/>
      <c r="D350" s="106"/>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c r="AA350" s="113"/>
      <c r="AB350" s="113"/>
    </row>
    <row r="351">
      <c r="A351" s="106"/>
      <c r="B351" s="106"/>
      <c r="C351" s="106"/>
      <c r="D351" s="106"/>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c r="AA351" s="113"/>
      <c r="AB351" s="113"/>
    </row>
    <row r="352">
      <c r="A352" s="106"/>
      <c r="B352" s="106"/>
      <c r="C352" s="106"/>
      <c r="D352" s="106"/>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c r="AA352" s="113"/>
      <c r="AB352" s="113"/>
    </row>
    <row r="353">
      <c r="A353" s="106"/>
      <c r="B353" s="106"/>
      <c r="C353" s="106"/>
      <c r="D353" s="106"/>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c r="AA353" s="113"/>
      <c r="AB353" s="113"/>
    </row>
    <row r="354">
      <c r="A354" s="106"/>
      <c r="B354" s="106"/>
      <c r="C354" s="106"/>
      <c r="D354" s="106"/>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c r="AA354" s="113"/>
      <c r="AB354" s="113"/>
    </row>
    <row r="355">
      <c r="A355" s="106"/>
      <c r="B355" s="106"/>
      <c r="C355" s="106"/>
      <c r="D355" s="106"/>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c r="AA355" s="113"/>
      <c r="AB355" s="113"/>
    </row>
    <row r="356">
      <c r="A356" s="106"/>
      <c r="B356" s="106"/>
      <c r="C356" s="106"/>
      <c r="D356" s="106"/>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c r="AA356" s="113"/>
      <c r="AB356" s="113"/>
    </row>
    <row r="357">
      <c r="A357" s="106"/>
      <c r="B357" s="106"/>
      <c r="C357" s="106"/>
      <c r="D357" s="106"/>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c r="AA357" s="113"/>
      <c r="AB357" s="113"/>
    </row>
    <row r="358">
      <c r="A358" s="106"/>
      <c r="B358" s="106"/>
      <c r="C358" s="106"/>
      <c r="D358" s="106"/>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c r="AA358" s="113"/>
      <c r="AB358" s="113"/>
    </row>
    <row r="359">
      <c r="A359" s="106"/>
      <c r="B359" s="106"/>
      <c r="C359" s="106"/>
      <c r="D359" s="106"/>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c r="AA359" s="113"/>
      <c r="AB359" s="113"/>
    </row>
    <row r="360">
      <c r="A360" s="106"/>
      <c r="B360" s="106"/>
      <c r="C360" s="106"/>
      <c r="D360" s="106"/>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c r="AA360" s="113"/>
      <c r="AB360" s="113"/>
    </row>
    <row r="361">
      <c r="A361" s="106"/>
      <c r="B361" s="106"/>
      <c r="C361" s="106"/>
      <c r="D361" s="106"/>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c r="AA361" s="113"/>
      <c r="AB361" s="113"/>
    </row>
    <row r="362">
      <c r="A362" s="106"/>
      <c r="B362" s="106"/>
      <c r="C362" s="106"/>
      <c r="D362" s="106"/>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c r="AA362" s="113"/>
      <c r="AB362" s="113"/>
    </row>
    <row r="363">
      <c r="A363" s="106"/>
      <c r="B363" s="106"/>
      <c r="C363" s="106"/>
      <c r="D363" s="106"/>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c r="AA363" s="113"/>
      <c r="AB363" s="113"/>
    </row>
    <row r="364">
      <c r="A364" s="106"/>
      <c r="B364" s="106"/>
      <c r="C364" s="106"/>
      <c r="D364" s="106"/>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c r="AA364" s="113"/>
      <c r="AB364" s="113"/>
    </row>
    <row r="365">
      <c r="A365" s="106"/>
      <c r="B365" s="106"/>
      <c r="C365" s="106"/>
      <c r="D365" s="106"/>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c r="AA365" s="113"/>
      <c r="AB365" s="113"/>
    </row>
    <row r="366">
      <c r="A366" s="106"/>
      <c r="B366" s="106"/>
      <c r="C366" s="106"/>
      <c r="D366" s="106"/>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c r="AA366" s="113"/>
      <c r="AB366" s="113"/>
    </row>
    <row r="367">
      <c r="A367" s="106"/>
      <c r="B367" s="106"/>
      <c r="C367" s="106"/>
      <c r="D367" s="106"/>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c r="AA367" s="113"/>
      <c r="AB367" s="113"/>
    </row>
    <row r="368">
      <c r="A368" s="106"/>
      <c r="B368" s="106"/>
      <c r="C368" s="106"/>
      <c r="D368" s="106"/>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c r="AA368" s="113"/>
      <c r="AB368" s="113"/>
    </row>
    <row r="369">
      <c r="A369" s="106"/>
      <c r="B369" s="106"/>
      <c r="C369" s="106"/>
      <c r="D369" s="106"/>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c r="AA369" s="113"/>
      <c r="AB369" s="113"/>
    </row>
    <row r="370">
      <c r="A370" s="106"/>
      <c r="B370" s="106"/>
      <c r="C370" s="106"/>
      <c r="D370" s="106"/>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c r="AA370" s="113"/>
      <c r="AB370" s="113"/>
    </row>
    <row r="371">
      <c r="A371" s="106"/>
      <c r="B371" s="106"/>
      <c r="C371" s="106"/>
      <c r="D371" s="106"/>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c r="AA371" s="113"/>
      <c r="AB371" s="113"/>
    </row>
    <row r="372">
      <c r="A372" s="106"/>
      <c r="B372" s="106"/>
      <c r="C372" s="106"/>
      <c r="D372" s="106"/>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c r="AA372" s="113"/>
      <c r="AB372" s="113"/>
    </row>
    <row r="373">
      <c r="A373" s="106"/>
      <c r="B373" s="106"/>
      <c r="C373" s="106"/>
      <c r="D373" s="106"/>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c r="AA373" s="113"/>
      <c r="AB373" s="113"/>
    </row>
    <row r="374">
      <c r="A374" s="106"/>
      <c r="B374" s="106"/>
      <c r="C374" s="106"/>
      <c r="D374" s="106"/>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c r="AA374" s="113"/>
      <c r="AB374" s="113"/>
    </row>
    <row r="375">
      <c r="A375" s="106"/>
      <c r="B375" s="106"/>
      <c r="C375" s="106"/>
      <c r="D375" s="106"/>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c r="AA375" s="113"/>
      <c r="AB375" s="113"/>
    </row>
    <row r="376">
      <c r="A376" s="106"/>
      <c r="B376" s="106"/>
      <c r="C376" s="106"/>
      <c r="D376" s="106"/>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c r="AA376" s="113"/>
      <c r="AB376" s="113"/>
    </row>
    <row r="377">
      <c r="A377" s="106"/>
      <c r="B377" s="106"/>
      <c r="C377" s="106"/>
      <c r="D377" s="106"/>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c r="AA377" s="113"/>
      <c r="AB377" s="113"/>
    </row>
    <row r="378">
      <c r="A378" s="106"/>
      <c r="B378" s="106"/>
      <c r="C378" s="106"/>
      <c r="D378" s="106"/>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c r="AA378" s="113"/>
      <c r="AB378" s="113"/>
    </row>
    <row r="379">
      <c r="A379" s="106"/>
      <c r="B379" s="106"/>
      <c r="C379" s="106"/>
      <c r="D379" s="106"/>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c r="AA379" s="113"/>
      <c r="AB379" s="113"/>
    </row>
    <row r="380">
      <c r="A380" s="106"/>
      <c r="B380" s="106"/>
      <c r="C380" s="106"/>
      <c r="D380" s="106"/>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c r="AA380" s="113"/>
      <c r="AB380" s="113"/>
    </row>
    <row r="381">
      <c r="A381" s="106"/>
      <c r="B381" s="106"/>
      <c r="C381" s="106"/>
      <c r="D381" s="106"/>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c r="AA381" s="113"/>
      <c r="AB381" s="113"/>
    </row>
    <row r="382">
      <c r="A382" s="106"/>
      <c r="B382" s="106"/>
      <c r="C382" s="106"/>
      <c r="D382" s="106"/>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c r="AA382" s="113"/>
      <c r="AB382" s="113"/>
    </row>
    <row r="383">
      <c r="A383" s="106"/>
      <c r="B383" s="106"/>
      <c r="C383" s="106"/>
      <c r="D383" s="106"/>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c r="AA383" s="113"/>
      <c r="AB383" s="113"/>
    </row>
    <row r="384">
      <c r="A384" s="106"/>
      <c r="B384" s="106"/>
      <c r="C384" s="106"/>
      <c r="D384" s="106"/>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c r="AA384" s="113"/>
      <c r="AB384" s="113"/>
    </row>
    <row r="385">
      <c r="A385" s="106"/>
      <c r="B385" s="106"/>
      <c r="C385" s="106"/>
      <c r="D385" s="106"/>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c r="AA385" s="113"/>
      <c r="AB385" s="113"/>
    </row>
    <row r="386">
      <c r="A386" s="106"/>
      <c r="B386" s="106"/>
      <c r="C386" s="106"/>
      <c r="D386" s="106"/>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c r="AA386" s="113"/>
      <c r="AB386" s="113"/>
    </row>
    <row r="387">
      <c r="A387" s="106"/>
      <c r="B387" s="106"/>
      <c r="C387" s="106"/>
      <c r="D387" s="106"/>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c r="AA387" s="113"/>
      <c r="AB387" s="113"/>
    </row>
    <row r="388">
      <c r="A388" s="106"/>
      <c r="B388" s="106"/>
      <c r="C388" s="106"/>
      <c r="D388" s="106"/>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c r="AA388" s="113"/>
      <c r="AB388" s="113"/>
    </row>
    <row r="389">
      <c r="A389" s="106"/>
      <c r="B389" s="106"/>
      <c r="C389" s="106"/>
      <c r="D389" s="106"/>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c r="AA389" s="113"/>
      <c r="AB389" s="113"/>
    </row>
    <row r="390">
      <c r="A390" s="106"/>
      <c r="B390" s="106"/>
      <c r="C390" s="106"/>
      <c r="D390" s="106"/>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c r="AA390" s="113"/>
      <c r="AB390" s="113"/>
    </row>
    <row r="391">
      <c r="A391" s="106"/>
      <c r="B391" s="106"/>
      <c r="C391" s="106"/>
      <c r="D391" s="106"/>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c r="AA391" s="113"/>
      <c r="AB391" s="113"/>
    </row>
    <row r="392">
      <c r="A392" s="106"/>
      <c r="B392" s="106"/>
      <c r="C392" s="106"/>
      <c r="D392" s="106"/>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c r="AA392" s="113"/>
      <c r="AB392" s="113"/>
    </row>
    <row r="393">
      <c r="A393" s="106"/>
      <c r="B393" s="106"/>
      <c r="C393" s="106"/>
      <c r="D393" s="106"/>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c r="AA393" s="113"/>
      <c r="AB393" s="113"/>
    </row>
    <row r="394">
      <c r="A394" s="106"/>
      <c r="B394" s="106"/>
      <c r="C394" s="106"/>
      <c r="D394" s="106"/>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c r="AA394" s="113"/>
      <c r="AB394" s="113"/>
    </row>
    <row r="395">
      <c r="A395" s="106"/>
      <c r="B395" s="106"/>
      <c r="C395" s="106"/>
      <c r="D395" s="106"/>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c r="AA395" s="113"/>
      <c r="AB395" s="113"/>
    </row>
    <row r="396">
      <c r="A396" s="106"/>
      <c r="B396" s="106"/>
      <c r="C396" s="106"/>
      <c r="D396" s="106"/>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c r="AA396" s="113"/>
      <c r="AB396" s="113"/>
    </row>
    <row r="397">
      <c r="A397" s="106"/>
      <c r="B397" s="106"/>
      <c r="C397" s="106"/>
      <c r="D397" s="106"/>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c r="AA397" s="113"/>
      <c r="AB397" s="113"/>
    </row>
    <row r="398">
      <c r="A398" s="106"/>
      <c r="B398" s="106"/>
      <c r="C398" s="106"/>
      <c r="D398" s="106"/>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c r="AA398" s="113"/>
      <c r="AB398" s="113"/>
    </row>
    <row r="399">
      <c r="A399" s="106"/>
      <c r="B399" s="106"/>
      <c r="C399" s="106"/>
      <c r="D399" s="106"/>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c r="AA399" s="113"/>
      <c r="AB399" s="113"/>
    </row>
    <row r="400">
      <c r="A400" s="106"/>
      <c r="B400" s="106"/>
      <c r="C400" s="106"/>
      <c r="D400" s="106"/>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c r="AA400" s="113"/>
      <c r="AB400" s="113"/>
    </row>
    <row r="401">
      <c r="A401" s="106"/>
      <c r="B401" s="106"/>
      <c r="C401" s="106"/>
      <c r="D401" s="106"/>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c r="AA401" s="113"/>
      <c r="AB401" s="113"/>
    </row>
    <row r="402">
      <c r="A402" s="106"/>
      <c r="B402" s="106"/>
      <c r="C402" s="106"/>
      <c r="D402" s="106"/>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c r="AA402" s="113"/>
      <c r="AB402" s="113"/>
    </row>
    <row r="403">
      <c r="A403" s="106"/>
      <c r="B403" s="106"/>
      <c r="C403" s="106"/>
      <c r="D403" s="106"/>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c r="AA403" s="113"/>
      <c r="AB403" s="113"/>
    </row>
    <row r="404">
      <c r="A404" s="106"/>
      <c r="B404" s="106"/>
      <c r="C404" s="106"/>
      <c r="D404" s="106"/>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c r="AA404" s="113"/>
      <c r="AB404" s="113"/>
    </row>
    <row r="405">
      <c r="A405" s="106"/>
      <c r="B405" s="106"/>
      <c r="C405" s="106"/>
      <c r="D405" s="106"/>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c r="AA405" s="113"/>
      <c r="AB405" s="113"/>
    </row>
    <row r="406">
      <c r="A406" s="106"/>
      <c r="B406" s="106"/>
      <c r="C406" s="106"/>
      <c r="D406" s="106"/>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c r="AA406" s="113"/>
      <c r="AB406" s="113"/>
    </row>
    <row r="407">
      <c r="A407" s="106"/>
      <c r="B407" s="106"/>
      <c r="C407" s="106"/>
      <c r="D407" s="106"/>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c r="AA407" s="113"/>
      <c r="AB407" s="113"/>
    </row>
    <row r="408">
      <c r="A408" s="106"/>
      <c r="B408" s="106"/>
      <c r="C408" s="106"/>
      <c r="D408" s="106"/>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c r="AA408" s="113"/>
      <c r="AB408" s="113"/>
    </row>
    <row r="409">
      <c r="A409" s="106"/>
      <c r="B409" s="106"/>
      <c r="C409" s="106"/>
      <c r="D409" s="106"/>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c r="AA409" s="113"/>
      <c r="AB409" s="113"/>
    </row>
    <row r="410">
      <c r="A410" s="106"/>
      <c r="B410" s="106"/>
      <c r="C410" s="106"/>
      <c r="D410" s="106"/>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c r="AA410" s="113"/>
      <c r="AB410" s="113"/>
    </row>
    <row r="411">
      <c r="A411" s="106"/>
      <c r="B411" s="106"/>
      <c r="C411" s="106"/>
      <c r="D411" s="106"/>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c r="AA411" s="113"/>
      <c r="AB411" s="113"/>
    </row>
    <row r="412">
      <c r="A412" s="106"/>
      <c r="B412" s="106"/>
      <c r="C412" s="106"/>
      <c r="D412" s="106"/>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c r="AA412" s="113"/>
      <c r="AB412" s="113"/>
    </row>
    <row r="413">
      <c r="A413" s="106"/>
      <c r="B413" s="106"/>
      <c r="C413" s="106"/>
      <c r="D413" s="106"/>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c r="AA413" s="113"/>
      <c r="AB413" s="113"/>
    </row>
    <row r="414">
      <c r="A414" s="106"/>
      <c r="B414" s="106"/>
      <c r="C414" s="106"/>
      <c r="D414" s="106"/>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c r="AA414" s="113"/>
      <c r="AB414" s="113"/>
    </row>
    <row r="415">
      <c r="A415" s="106"/>
      <c r="B415" s="106"/>
      <c r="C415" s="106"/>
      <c r="D415" s="106"/>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c r="AA415" s="113"/>
      <c r="AB415" s="113"/>
    </row>
    <row r="416">
      <c r="A416" s="106"/>
      <c r="B416" s="106"/>
      <c r="C416" s="106"/>
      <c r="D416" s="106"/>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c r="AA416" s="113"/>
      <c r="AB416" s="113"/>
    </row>
    <row r="417">
      <c r="A417" s="106"/>
      <c r="B417" s="106"/>
      <c r="C417" s="106"/>
      <c r="D417" s="106"/>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c r="AA417" s="113"/>
      <c r="AB417" s="113"/>
    </row>
    <row r="418">
      <c r="A418" s="106"/>
      <c r="B418" s="106"/>
      <c r="C418" s="106"/>
      <c r="D418" s="106"/>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c r="AA418" s="113"/>
      <c r="AB418" s="113"/>
    </row>
    <row r="419">
      <c r="A419" s="106"/>
      <c r="B419" s="106"/>
      <c r="C419" s="106"/>
      <c r="D419" s="106"/>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c r="AA419" s="113"/>
      <c r="AB419" s="113"/>
    </row>
    <row r="420">
      <c r="A420" s="106"/>
      <c r="B420" s="106"/>
      <c r="C420" s="106"/>
      <c r="D420" s="106"/>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c r="AA420" s="113"/>
      <c r="AB420" s="113"/>
    </row>
    <row r="421">
      <c r="A421" s="106"/>
      <c r="B421" s="106"/>
      <c r="C421" s="106"/>
      <c r="D421" s="106"/>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c r="AA421" s="113"/>
      <c r="AB421" s="113"/>
    </row>
    <row r="422">
      <c r="A422" s="106"/>
      <c r="B422" s="106"/>
      <c r="C422" s="106"/>
      <c r="D422" s="106"/>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c r="AA422" s="113"/>
      <c r="AB422" s="113"/>
    </row>
    <row r="423">
      <c r="A423" s="106"/>
      <c r="B423" s="106"/>
      <c r="C423" s="106"/>
      <c r="D423" s="106"/>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c r="AA423" s="113"/>
      <c r="AB423" s="113"/>
    </row>
    <row r="424">
      <c r="A424" s="106"/>
      <c r="B424" s="106"/>
      <c r="C424" s="106"/>
      <c r="D424" s="106"/>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c r="AA424" s="113"/>
      <c r="AB424" s="113"/>
    </row>
    <row r="425">
      <c r="A425" s="106"/>
      <c r="B425" s="106"/>
      <c r="C425" s="106"/>
      <c r="D425" s="106"/>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c r="AA425" s="113"/>
      <c r="AB425" s="113"/>
    </row>
    <row r="426">
      <c r="A426" s="106"/>
      <c r="B426" s="106"/>
      <c r="C426" s="106"/>
      <c r="D426" s="106"/>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c r="AA426" s="113"/>
      <c r="AB426" s="113"/>
    </row>
    <row r="427">
      <c r="A427" s="106"/>
      <c r="B427" s="106"/>
      <c r="C427" s="106"/>
      <c r="D427" s="106"/>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c r="AA427" s="113"/>
      <c r="AB427" s="113"/>
    </row>
    <row r="428">
      <c r="A428" s="106"/>
      <c r="B428" s="106"/>
      <c r="C428" s="106"/>
      <c r="D428" s="106"/>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c r="AA428" s="113"/>
      <c r="AB428" s="113"/>
    </row>
    <row r="429">
      <c r="A429" s="106"/>
      <c r="B429" s="106"/>
      <c r="C429" s="106"/>
      <c r="D429" s="106"/>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c r="AA429" s="113"/>
      <c r="AB429" s="113"/>
    </row>
    <row r="430">
      <c r="A430" s="106"/>
      <c r="B430" s="106"/>
      <c r="C430" s="106"/>
      <c r="D430" s="106"/>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c r="AA430" s="113"/>
      <c r="AB430" s="113"/>
    </row>
    <row r="431">
      <c r="A431" s="106"/>
      <c r="B431" s="106"/>
      <c r="C431" s="106"/>
      <c r="D431" s="106"/>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c r="AA431" s="113"/>
      <c r="AB431" s="113"/>
    </row>
    <row r="432">
      <c r="A432" s="106"/>
      <c r="B432" s="106"/>
      <c r="C432" s="106"/>
      <c r="D432" s="106"/>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c r="AA432" s="113"/>
      <c r="AB432" s="113"/>
    </row>
    <row r="433">
      <c r="A433" s="106"/>
      <c r="B433" s="106"/>
      <c r="C433" s="106"/>
      <c r="D433" s="106"/>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c r="AA433" s="113"/>
      <c r="AB433" s="113"/>
    </row>
    <row r="434">
      <c r="A434" s="106"/>
      <c r="B434" s="106"/>
      <c r="C434" s="106"/>
      <c r="D434" s="106"/>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c r="AA434" s="113"/>
      <c r="AB434" s="113"/>
    </row>
    <row r="435">
      <c r="A435" s="106"/>
      <c r="B435" s="106"/>
      <c r="C435" s="106"/>
      <c r="D435" s="106"/>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c r="AA435" s="113"/>
      <c r="AB435" s="113"/>
    </row>
    <row r="436">
      <c r="A436" s="106"/>
      <c r="B436" s="106"/>
      <c r="C436" s="106"/>
      <c r="D436" s="106"/>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c r="AA436" s="113"/>
      <c r="AB436" s="113"/>
    </row>
    <row r="437">
      <c r="A437" s="106"/>
      <c r="B437" s="106"/>
      <c r="C437" s="106"/>
      <c r="D437" s="106"/>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c r="AA437" s="113"/>
      <c r="AB437" s="113"/>
    </row>
    <row r="438">
      <c r="A438" s="106"/>
      <c r="B438" s="106"/>
      <c r="C438" s="106"/>
      <c r="D438" s="106"/>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c r="AA438" s="113"/>
      <c r="AB438" s="113"/>
    </row>
    <row r="439">
      <c r="A439" s="106"/>
      <c r="B439" s="106"/>
      <c r="C439" s="106"/>
      <c r="D439" s="106"/>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c r="AA439" s="113"/>
      <c r="AB439" s="113"/>
    </row>
    <row r="440">
      <c r="A440" s="106"/>
      <c r="B440" s="106"/>
      <c r="C440" s="106"/>
      <c r="D440" s="106"/>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c r="AA440" s="113"/>
      <c r="AB440" s="113"/>
    </row>
    <row r="441">
      <c r="A441" s="106"/>
      <c r="B441" s="106"/>
      <c r="C441" s="106"/>
      <c r="D441" s="106"/>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c r="AA441" s="113"/>
      <c r="AB441" s="113"/>
    </row>
    <row r="442">
      <c r="A442" s="106"/>
      <c r="B442" s="106"/>
      <c r="C442" s="106"/>
      <c r="D442" s="106"/>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c r="AA442" s="113"/>
      <c r="AB442" s="113"/>
    </row>
    <row r="443">
      <c r="A443" s="106"/>
      <c r="B443" s="106"/>
      <c r="C443" s="106"/>
      <c r="D443" s="106"/>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c r="AA443" s="113"/>
      <c r="AB443" s="113"/>
    </row>
    <row r="444">
      <c r="A444" s="106"/>
      <c r="B444" s="106"/>
      <c r="C444" s="106"/>
      <c r="D444" s="106"/>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c r="AA444" s="113"/>
      <c r="AB444" s="113"/>
    </row>
    <row r="445">
      <c r="A445" s="106"/>
      <c r="B445" s="106"/>
      <c r="C445" s="106"/>
      <c r="D445" s="106"/>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c r="AA445" s="113"/>
      <c r="AB445" s="113"/>
    </row>
    <row r="446">
      <c r="A446" s="106"/>
      <c r="B446" s="106"/>
      <c r="C446" s="106"/>
      <c r="D446" s="106"/>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c r="AA446" s="113"/>
      <c r="AB446" s="113"/>
    </row>
    <row r="447">
      <c r="A447" s="106"/>
      <c r="B447" s="106"/>
      <c r="C447" s="106"/>
      <c r="D447" s="106"/>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c r="AA447" s="113"/>
      <c r="AB447" s="113"/>
    </row>
    <row r="448">
      <c r="A448" s="106"/>
      <c r="B448" s="106"/>
      <c r="C448" s="106"/>
      <c r="D448" s="106"/>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c r="AA448" s="113"/>
      <c r="AB448" s="113"/>
    </row>
    <row r="449">
      <c r="A449" s="106"/>
      <c r="B449" s="106"/>
      <c r="C449" s="106"/>
      <c r="D449" s="106"/>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c r="AA449" s="113"/>
      <c r="AB449" s="113"/>
    </row>
    <row r="450">
      <c r="A450" s="106"/>
      <c r="B450" s="106"/>
      <c r="C450" s="106"/>
      <c r="D450" s="106"/>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c r="AA450" s="113"/>
      <c r="AB450" s="113"/>
    </row>
    <row r="451">
      <c r="A451" s="106"/>
      <c r="B451" s="106"/>
      <c r="C451" s="106"/>
      <c r="D451" s="106"/>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c r="AA451" s="113"/>
      <c r="AB451" s="113"/>
    </row>
    <row r="452">
      <c r="A452" s="106"/>
      <c r="B452" s="106"/>
      <c r="C452" s="106"/>
      <c r="D452" s="106"/>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c r="AA452" s="113"/>
      <c r="AB452" s="113"/>
    </row>
    <row r="453">
      <c r="A453" s="106"/>
      <c r="B453" s="106"/>
      <c r="C453" s="106"/>
      <c r="D453" s="106"/>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c r="AA453" s="113"/>
      <c r="AB453" s="113"/>
    </row>
    <row r="454">
      <c r="A454" s="106"/>
      <c r="B454" s="106"/>
      <c r="C454" s="106"/>
      <c r="D454" s="106"/>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c r="AA454" s="113"/>
      <c r="AB454" s="113"/>
    </row>
    <row r="455">
      <c r="A455" s="106"/>
      <c r="B455" s="106"/>
      <c r="C455" s="106"/>
      <c r="D455" s="106"/>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c r="AA455" s="113"/>
      <c r="AB455" s="113"/>
    </row>
    <row r="456">
      <c r="A456" s="106"/>
      <c r="B456" s="106"/>
      <c r="C456" s="106"/>
      <c r="D456" s="106"/>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c r="AA456" s="113"/>
      <c r="AB456" s="113"/>
    </row>
    <row r="457">
      <c r="A457" s="106"/>
      <c r="B457" s="106"/>
      <c r="C457" s="106"/>
      <c r="D457" s="106"/>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c r="AA457" s="113"/>
      <c r="AB457" s="113"/>
    </row>
    <row r="458">
      <c r="A458" s="106"/>
      <c r="B458" s="106"/>
      <c r="C458" s="106"/>
      <c r="D458" s="106"/>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c r="AA458" s="113"/>
      <c r="AB458" s="113"/>
    </row>
    <row r="459">
      <c r="A459" s="106"/>
      <c r="B459" s="106"/>
      <c r="C459" s="106"/>
      <c r="D459" s="106"/>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c r="AA459" s="113"/>
      <c r="AB459" s="113"/>
    </row>
    <row r="460">
      <c r="A460" s="106"/>
      <c r="B460" s="106"/>
      <c r="C460" s="106"/>
      <c r="D460" s="106"/>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c r="AA460" s="113"/>
      <c r="AB460" s="113"/>
    </row>
    <row r="461">
      <c r="A461" s="106"/>
      <c r="B461" s="106"/>
      <c r="C461" s="106"/>
      <c r="D461" s="106"/>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c r="AA461" s="113"/>
      <c r="AB461" s="113"/>
    </row>
    <row r="462">
      <c r="A462" s="106"/>
      <c r="B462" s="106"/>
      <c r="C462" s="106"/>
      <c r="D462" s="106"/>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c r="AA462" s="113"/>
      <c r="AB462" s="113"/>
    </row>
    <row r="463">
      <c r="A463" s="106"/>
      <c r="B463" s="106"/>
      <c r="C463" s="106"/>
      <c r="D463" s="106"/>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c r="AA463" s="113"/>
      <c r="AB463" s="113"/>
    </row>
    <row r="464">
      <c r="A464" s="106"/>
      <c r="B464" s="106"/>
      <c r="C464" s="106"/>
      <c r="D464" s="106"/>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c r="AA464" s="113"/>
      <c r="AB464" s="113"/>
    </row>
    <row r="465">
      <c r="A465" s="106"/>
      <c r="B465" s="106"/>
      <c r="C465" s="106"/>
      <c r="D465" s="106"/>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c r="AA465" s="113"/>
      <c r="AB465" s="113"/>
    </row>
    <row r="466">
      <c r="A466" s="106"/>
      <c r="B466" s="106"/>
      <c r="C466" s="106"/>
      <c r="D466" s="106"/>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c r="AA466" s="113"/>
      <c r="AB466" s="113"/>
    </row>
    <row r="467">
      <c r="A467" s="106"/>
      <c r="B467" s="106"/>
      <c r="C467" s="106"/>
      <c r="D467" s="106"/>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c r="AA467" s="113"/>
      <c r="AB467" s="113"/>
    </row>
    <row r="468">
      <c r="A468" s="106"/>
      <c r="B468" s="106"/>
      <c r="C468" s="106"/>
      <c r="D468" s="106"/>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c r="AA468" s="113"/>
      <c r="AB468" s="113"/>
    </row>
    <row r="469">
      <c r="A469" s="106"/>
      <c r="B469" s="106"/>
      <c r="C469" s="106"/>
      <c r="D469" s="106"/>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c r="AA469" s="113"/>
      <c r="AB469" s="113"/>
    </row>
    <row r="470">
      <c r="A470" s="106"/>
      <c r="B470" s="106"/>
      <c r="C470" s="106"/>
      <c r="D470" s="106"/>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c r="AA470" s="113"/>
      <c r="AB470" s="113"/>
    </row>
    <row r="471">
      <c r="A471" s="106"/>
      <c r="B471" s="106"/>
      <c r="C471" s="106"/>
      <c r="D471" s="106"/>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c r="AA471" s="113"/>
      <c r="AB471" s="113"/>
    </row>
    <row r="472">
      <c r="A472" s="106"/>
      <c r="B472" s="106"/>
      <c r="C472" s="106"/>
      <c r="D472" s="106"/>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c r="AA472" s="113"/>
      <c r="AB472" s="113"/>
    </row>
    <row r="473">
      <c r="A473" s="106"/>
      <c r="B473" s="106"/>
      <c r="C473" s="106"/>
      <c r="D473" s="106"/>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c r="AA473" s="113"/>
      <c r="AB473" s="113"/>
    </row>
    <row r="474">
      <c r="A474" s="106"/>
      <c r="B474" s="106"/>
      <c r="C474" s="106"/>
      <c r="D474" s="106"/>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c r="AA474" s="113"/>
      <c r="AB474" s="113"/>
    </row>
    <row r="475">
      <c r="A475" s="106"/>
      <c r="B475" s="106"/>
      <c r="C475" s="106"/>
      <c r="D475" s="106"/>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c r="AA475" s="113"/>
      <c r="AB475" s="113"/>
    </row>
    <row r="476">
      <c r="A476" s="106"/>
      <c r="B476" s="106"/>
      <c r="C476" s="106"/>
      <c r="D476" s="106"/>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c r="AA476" s="113"/>
      <c r="AB476" s="113"/>
    </row>
    <row r="477">
      <c r="A477" s="106"/>
      <c r="B477" s="106"/>
      <c r="C477" s="106"/>
      <c r="D477" s="106"/>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c r="AA477" s="113"/>
      <c r="AB477" s="113"/>
    </row>
    <row r="478">
      <c r="A478" s="106"/>
      <c r="B478" s="106"/>
      <c r="C478" s="106"/>
      <c r="D478" s="106"/>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c r="AA478" s="113"/>
      <c r="AB478" s="113"/>
    </row>
    <row r="479">
      <c r="A479" s="106"/>
      <c r="B479" s="106"/>
      <c r="C479" s="106"/>
      <c r="D479" s="106"/>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c r="AA479" s="113"/>
      <c r="AB479" s="113"/>
    </row>
    <row r="480">
      <c r="A480" s="106"/>
      <c r="B480" s="106"/>
      <c r="C480" s="106"/>
      <c r="D480" s="106"/>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c r="AA480" s="113"/>
      <c r="AB480" s="113"/>
    </row>
    <row r="481">
      <c r="A481" s="106"/>
      <c r="B481" s="106"/>
      <c r="C481" s="106"/>
      <c r="D481" s="106"/>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c r="AA481" s="113"/>
      <c r="AB481" s="113"/>
    </row>
    <row r="482">
      <c r="A482" s="106"/>
      <c r="B482" s="106"/>
      <c r="C482" s="106"/>
      <c r="D482" s="106"/>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c r="AA482" s="113"/>
      <c r="AB482" s="113"/>
    </row>
    <row r="483">
      <c r="A483" s="106"/>
      <c r="B483" s="106"/>
      <c r="C483" s="106"/>
      <c r="D483" s="106"/>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c r="AA483" s="113"/>
      <c r="AB483" s="113"/>
    </row>
    <row r="484">
      <c r="A484" s="106"/>
      <c r="B484" s="106"/>
      <c r="C484" s="106"/>
      <c r="D484" s="106"/>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c r="AA484" s="113"/>
      <c r="AB484" s="113"/>
    </row>
    <row r="485">
      <c r="A485" s="106"/>
      <c r="B485" s="106"/>
      <c r="C485" s="106"/>
      <c r="D485" s="106"/>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c r="AA485" s="113"/>
      <c r="AB485" s="113"/>
    </row>
    <row r="486">
      <c r="A486" s="106"/>
      <c r="B486" s="106"/>
      <c r="C486" s="106"/>
      <c r="D486" s="106"/>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c r="AA486" s="113"/>
      <c r="AB486" s="113"/>
    </row>
    <row r="487">
      <c r="A487" s="106"/>
      <c r="B487" s="106"/>
      <c r="C487" s="106"/>
      <c r="D487" s="106"/>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c r="AA487" s="113"/>
      <c r="AB487" s="113"/>
    </row>
    <row r="488">
      <c r="A488" s="106"/>
      <c r="B488" s="106"/>
      <c r="C488" s="106"/>
      <c r="D488" s="106"/>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c r="AA488" s="113"/>
      <c r="AB488" s="113"/>
    </row>
    <row r="489">
      <c r="A489" s="106"/>
      <c r="B489" s="106"/>
      <c r="C489" s="106"/>
      <c r="D489" s="106"/>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c r="AA489" s="113"/>
      <c r="AB489" s="113"/>
    </row>
    <row r="490">
      <c r="A490" s="106"/>
      <c r="B490" s="106"/>
      <c r="C490" s="106"/>
      <c r="D490" s="106"/>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c r="AA490" s="113"/>
      <c r="AB490" s="113"/>
    </row>
    <row r="491">
      <c r="A491" s="106"/>
      <c r="B491" s="106"/>
      <c r="C491" s="106"/>
      <c r="D491" s="106"/>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c r="AA491" s="113"/>
      <c r="AB491" s="113"/>
    </row>
    <row r="492">
      <c r="A492" s="106"/>
      <c r="B492" s="106"/>
      <c r="C492" s="106"/>
      <c r="D492" s="106"/>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c r="AA492" s="113"/>
      <c r="AB492" s="113"/>
    </row>
    <row r="493">
      <c r="A493" s="106"/>
      <c r="B493" s="106"/>
      <c r="C493" s="106"/>
      <c r="D493" s="106"/>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c r="AA493" s="113"/>
      <c r="AB493" s="113"/>
    </row>
    <row r="494">
      <c r="A494" s="106"/>
      <c r="B494" s="106"/>
      <c r="C494" s="106"/>
      <c r="D494" s="106"/>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c r="AA494" s="113"/>
      <c r="AB494" s="113"/>
    </row>
    <row r="495">
      <c r="A495" s="106"/>
      <c r="B495" s="106"/>
      <c r="C495" s="106"/>
      <c r="D495" s="106"/>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c r="AA495" s="113"/>
      <c r="AB495" s="113"/>
    </row>
    <row r="496">
      <c r="A496" s="106"/>
      <c r="B496" s="106"/>
      <c r="C496" s="106"/>
      <c r="D496" s="106"/>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c r="AA496" s="113"/>
      <c r="AB496" s="113"/>
    </row>
    <row r="497">
      <c r="A497" s="106"/>
      <c r="B497" s="106"/>
      <c r="C497" s="106"/>
      <c r="D497" s="106"/>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c r="AA497" s="113"/>
      <c r="AB497" s="113"/>
    </row>
    <row r="498">
      <c r="A498" s="106"/>
      <c r="B498" s="106"/>
      <c r="C498" s="106"/>
      <c r="D498" s="106"/>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c r="AA498" s="113"/>
      <c r="AB498" s="113"/>
    </row>
    <row r="499">
      <c r="A499" s="106"/>
      <c r="B499" s="106"/>
      <c r="C499" s="106"/>
      <c r="D499" s="106"/>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c r="AA499" s="113"/>
      <c r="AB499" s="113"/>
    </row>
    <row r="500">
      <c r="A500" s="106"/>
      <c r="B500" s="106"/>
      <c r="C500" s="106"/>
      <c r="D500" s="106"/>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c r="AA500" s="113"/>
      <c r="AB500" s="113"/>
    </row>
    <row r="501">
      <c r="A501" s="106"/>
      <c r="B501" s="106"/>
      <c r="C501" s="106"/>
      <c r="D501" s="106"/>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c r="AA501" s="113"/>
      <c r="AB501" s="113"/>
    </row>
    <row r="502">
      <c r="A502" s="106"/>
      <c r="B502" s="106"/>
      <c r="C502" s="106"/>
      <c r="D502" s="106"/>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c r="AA502" s="113"/>
      <c r="AB502" s="113"/>
    </row>
    <row r="503">
      <c r="A503" s="106"/>
      <c r="B503" s="106"/>
      <c r="C503" s="106"/>
      <c r="D503" s="106"/>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c r="AA503" s="113"/>
      <c r="AB503" s="113"/>
    </row>
    <row r="504">
      <c r="A504" s="106"/>
      <c r="B504" s="106"/>
      <c r="C504" s="106"/>
      <c r="D504" s="106"/>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c r="AA504" s="113"/>
      <c r="AB504" s="113"/>
    </row>
    <row r="505">
      <c r="A505" s="106"/>
      <c r="B505" s="106"/>
      <c r="C505" s="106"/>
      <c r="D505" s="106"/>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c r="AA505" s="113"/>
      <c r="AB505" s="113"/>
    </row>
    <row r="506">
      <c r="A506" s="106"/>
      <c r="B506" s="106"/>
      <c r="C506" s="106"/>
      <c r="D506" s="106"/>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c r="AA506" s="113"/>
      <c r="AB506" s="113"/>
    </row>
    <row r="507">
      <c r="A507" s="106"/>
      <c r="B507" s="106"/>
      <c r="C507" s="106"/>
      <c r="D507" s="106"/>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c r="AA507" s="113"/>
      <c r="AB507" s="113"/>
    </row>
    <row r="508">
      <c r="A508" s="106"/>
      <c r="B508" s="106"/>
      <c r="C508" s="106"/>
      <c r="D508" s="106"/>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c r="AA508" s="113"/>
      <c r="AB508" s="113"/>
    </row>
    <row r="509">
      <c r="A509" s="106"/>
      <c r="B509" s="106"/>
      <c r="C509" s="106"/>
      <c r="D509" s="106"/>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c r="AA509" s="113"/>
      <c r="AB509" s="113"/>
    </row>
    <row r="510">
      <c r="A510" s="106"/>
      <c r="B510" s="106"/>
      <c r="C510" s="106"/>
      <c r="D510" s="106"/>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c r="AA510" s="113"/>
      <c r="AB510" s="113"/>
    </row>
    <row r="511">
      <c r="A511" s="106"/>
      <c r="B511" s="106"/>
      <c r="C511" s="106"/>
      <c r="D511" s="106"/>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c r="AA511" s="113"/>
      <c r="AB511" s="113"/>
    </row>
    <row r="512">
      <c r="A512" s="106"/>
      <c r="B512" s="106"/>
      <c r="C512" s="106"/>
      <c r="D512" s="106"/>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c r="AA512" s="113"/>
      <c r="AB512" s="113"/>
    </row>
    <row r="513">
      <c r="A513" s="106"/>
      <c r="B513" s="106"/>
      <c r="C513" s="106"/>
      <c r="D513" s="106"/>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c r="AA513" s="113"/>
      <c r="AB513" s="113"/>
    </row>
    <row r="514">
      <c r="A514" s="106"/>
      <c r="B514" s="106"/>
      <c r="C514" s="106"/>
      <c r="D514" s="106"/>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c r="AA514" s="113"/>
      <c r="AB514" s="113"/>
    </row>
    <row r="515">
      <c r="A515" s="106"/>
      <c r="B515" s="106"/>
      <c r="C515" s="106"/>
      <c r="D515" s="106"/>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c r="AA515" s="113"/>
      <c r="AB515" s="113"/>
    </row>
    <row r="516">
      <c r="A516" s="106"/>
      <c r="B516" s="106"/>
      <c r="C516" s="106"/>
      <c r="D516" s="106"/>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c r="AA516" s="113"/>
      <c r="AB516" s="113"/>
    </row>
    <row r="517">
      <c r="A517" s="106"/>
      <c r="B517" s="106"/>
      <c r="C517" s="106"/>
      <c r="D517" s="106"/>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c r="AA517" s="113"/>
      <c r="AB517" s="113"/>
    </row>
    <row r="518">
      <c r="A518" s="106"/>
      <c r="B518" s="106"/>
      <c r="C518" s="106"/>
      <c r="D518" s="106"/>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c r="AA518" s="113"/>
      <c r="AB518" s="113"/>
    </row>
    <row r="519">
      <c r="A519" s="106"/>
      <c r="B519" s="106"/>
      <c r="C519" s="106"/>
      <c r="D519" s="106"/>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c r="AA519" s="113"/>
      <c r="AB519" s="113"/>
    </row>
    <row r="520">
      <c r="A520" s="106"/>
      <c r="B520" s="106"/>
      <c r="C520" s="106"/>
      <c r="D520" s="106"/>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c r="AA520" s="113"/>
      <c r="AB520" s="113"/>
    </row>
    <row r="521">
      <c r="A521" s="106"/>
      <c r="B521" s="106"/>
      <c r="C521" s="106"/>
      <c r="D521" s="106"/>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c r="AA521" s="113"/>
      <c r="AB521" s="113"/>
    </row>
    <row r="522">
      <c r="A522" s="106"/>
      <c r="B522" s="106"/>
      <c r="C522" s="106"/>
      <c r="D522" s="106"/>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c r="AA522" s="113"/>
      <c r="AB522" s="113"/>
    </row>
    <row r="523">
      <c r="A523" s="106"/>
      <c r="B523" s="106"/>
      <c r="C523" s="106"/>
      <c r="D523" s="106"/>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c r="AA523" s="113"/>
      <c r="AB523" s="113"/>
    </row>
    <row r="524">
      <c r="A524" s="106"/>
      <c r="B524" s="106"/>
      <c r="C524" s="106"/>
      <c r="D524" s="106"/>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c r="AA524" s="113"/>
      <c r="AB524" s="113"/>
    </row>
    <row r="525">
      <c r="A525" s="106"/>
      <c r="B525" s="106"/>
      <c r="C525" s="106"/>
      <c r="D525" s="106"/>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c r="AA525" s="113"/>
      <c r="AB525" s="113"/>
    </row>
    <row r="526">
      <c r="A526" s="106"/>
      <c r="B526" s="106"/>
      <c r="C526" s="106"/>
      <c r="D526" s="106"/>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c r="AA526" s="113"/>
      <c r="AB526" s="113"/>
    </row>
    <row r="527">
      <c r="A527" s="106"/>
      <c r="B527" s="106"/>
      <c r="C527" s="106"/>
      <c r="D527" s="106"/>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c r="AA527" s="113"/>
      <c r="AB527" s="113"/>
    </row>
    <row r="528">
      <c r="A528" s="106"/>
      <c r="B528" s="106"/>
      <c r="C528" s="106"/>
      <c r="D528" s="106"/>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c r="AA528" s="113"/>
      <c r="AB528" s="113"/>
    </row>
    <row r="529">
      <c r="A529" s="106"/>
      <c r="B529" s="106"/>
      <c r="C529" s="106"/>
      <c r="D529" s="106"/>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c r="AA529" s="113"/>
      <c r="AB529" s="113"/>
    </row>
    <row r="530">
      <c r="A530" s="106"/>
      <c r="B530" s="106"/>
      <c r="C530" s="106"/>
      <c r="D530" s="106"/>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c r="AA530" s="113"/>
      <c r="AB530" s="113"/>
    </row>
    <row r="531">
      <c r="A531" s="106"/>
      <c r="B531" s="106"/>
      <c r="C531" s="106"/>
      <c r="D531" s="106"/>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c r="AA531" s="113"/>
      <c r="AB531" s="113"/>
    </row>
    <row r="532">
      <c r="A532" s="106"/>
      <c r="B532" s="106"/>
      <c r="C532" s="106"/>
      <c r="D532" s="106"/>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c r="AA532" s="113"/>
      <c r="AB532" s="113"/>
    </row>
    <row r="533">
      <c r="A533" s="106"/>
      <c r="B533" s="106"/>
      <c r="C533" s="106"/>
      <c r="D533" s="106"/>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c r="AA533" s="113"/>
      <c r="AB533" s="113"/>
    </row>
    <row r="534">
      <c r="A534" s="106"/>
      <c r="B534" s="106"/>
      <c r="C534" s="106"/>
      <c r="D534" s="106"/>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c r="AA534" s="113"/>
      <c r="AB534" s="113"/>
    </row>
    <row r="535">
      <c r="A535" s="106"/>
      <c r="B535" s="106"/>
      <c r="C535" s="106"/>
      <c r="D535" s="106"/>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c r="AA535" s="113"/>
      <c r="AB535" s="113"/>
    </row>
    <row r="536">
      <c r="A536" s="106"/>
      <c r="B536" s="106"/>
      <c r="C536" s="106"/>
      <c r="D536" s="106"/>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c r="AA536" s="113"/>
      <c r="AB536" s="113"/>
    </row>
    <row r="537">
      <c r="A537" s="106"/>
      <c r="B537" s="106"/>
      <c r="C537" s="106"/>
      <c r="D537" s="106"/>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c r="AA537" s="113"/>
      <c r="AB537" s="113"/>
    </row>
    <row r="538">
      <c r="A538" s="106"/>
      <c r="B538" s="106"/>
      <c r="C538" s="106"/>
      <c r="D538" s="106"/>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c r="AA538" s="113"/>
      <c r="AB538" s="113"/>
    </row>
    <row r="539">
      <c r="A539" s="106"/>
      <c r="B539" s="106"/>
      <c r="C539" s="106"/>
      <c r="D539" s="106"/>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c r="AA539" s="113"/>
      <c r="AB539" s="113"/>
    </row>
    <row r="540">
      <c r="A540" s="106"/>
      <c r="B540" s="106"/>
      <c r="C540" s="106"/>
      <c r="D540" s="106"/>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c r="AA540" s="113"/>
      <c r="AB540" s="113"/>
    </row>
    <row r="541">
      <c r="A541" s="106"/>
      <c r="B541" s="106"/>
      <c r="C541" s="106"/>
      <c r="D541" s="106"/>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c r="AA541" s="113"/>
      <c r="AB541" s="113"/>
    </row>
    <row r="542">
      <c r="A542" s="106"/>
      <c r="B542" s="106"/>
      <c r="C542" s="106"/>
      <c r="D542" s="106"/>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c r="AA542" s="113"/>
      <c r="AB542" s="113"/>
    </row>
    <row r="543">
      <c r="A543" s="106"/>
      <c r="B543" s="106"/>
      <c r="C543" s="106"/>
      <c r="D543" s="106"/>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c r="AA543" s="113"/>
      <c r="AB543" s="113"/>
    </row>
    <row r="544">
      <c r="A544" s="106"/>
      <c r="B544" s="106"/>
      <c r="C544" s="106"/>
      <c r="D544" s="106"/>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c r="AA544" s="113"/>
      <c r="AB544" s="113"/>
    </row>
    <row r="545">
      <c r="A545" s="106"/>
      <c r="B545" s="106"/>
      <c r="C545" s="106"/>
      <c r="D545" s="106"/>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c r="AA545" s="113"/>
      <c r="AB545" s="113"/>
    </row>
    <row r="546">
      <c r="A546" s="106"/>
      <c r="B546" s="106"/>
      <c r="C546" s="106"/>
      <c r="D546" s="106"/>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c r="AA546" s="113"/>
      <c r="AB546" s="113"/>
    </row>
    <row r="547">
      <c r="A547" s="106"/>
      <c r="B547" s="106"/>
      <c r="C547" s="106"/>
      <c r="D547" s="106"/>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c r="AA547" s="113"/>
      <c r="AB547" s="113"/>
    </row>
    <row r="548">
      <c r="A548" s="106"/>
      <c r="B548" s="106"/>
      <c r="C548" s="106"/>
      <c r="D548" s="106"/>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c r="AA548" s="113"/>
      <c r="AB548" s="113"/>
    </row>
    <row r="549">
      <c r="A549" s="106"/>
      <c r="B549" s="106"/>
      <c r="C549" s="106"/>
      <c r="D549" s="106"/>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c r="AA549" s="113"/>
      <c r="AB549" s="113"/>
    </row>
    <row r="550">
      <c r="A550" s="106"/>
      <c r="B550" s="106"/>
      <c r="C550" s="106"/>
      <c r="D550" s="106"/>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c r="AA550" s="113"/>
      <c r="AB550" s="113"/>
    </row>
    <row r="551">
      <c r="A551" s="106"/>
      <c r="B551" s="106"/>
      <c r="C551" s="106"/>
      <c r="D551" s="106"/>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c r="AA551" s="113"/>
      <c r="AB551" s="113"/>
    </row>
    <row r="552">
      <c r="A552" s="106"/>
      <c r="B552" s="106"/>
      <c r="C552" s="106"/>
      <c r="D552" s="106"/>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c r="AA552" s="113"/>
      <c r="AB552" s="113"/>
    </row>
    <row r="553">
      <c r="A553" s="106"/>
      <c r="B553" s="106"/>
      <c r="C553" s="106"/>
      <c r="D553" s="106"/>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c r="AA553" s="113"/>
      <c r="AB553" s="113"/>
    </row>
    <row r="554">
      <c r="A554" s="106"/>
      <c r="B554" s="106"/>
      <c r="C554" s="106"/>
      <c r="D554" s="106"/>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c r="AA554" s="113"/>
      <c r="AB554" s="113"/>
    </row>
    <row r="555">
      <c r="A555" s="106"/>
      <c r="B555" s="106"/>
      <c r="C555" s="106"/>
      <c r="D555" s="106"/>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c r="AA555" s="113"/>
      <c r="AB555" s="113"/>
    </row>
    <row r="556">
      <c r="A556" s="106"/>
      <c r="B556" s="106"/>
      <c r="C556" s="106"/>
      <c r="D556" s="106"/>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c r="AA556" s="113"/>
      <c r="AB556" s="113"/>
    </row>
    <row r="557">
      <c r="A557" s="106"/>
      <c r="B557" s="106"/>
      <c r="C557" s="106"/>
      <c r="D557" s="106"/>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c r="AA557" s="113"/>
      <c r="AB557" s="113"/>
    </row>
    <row r="558">
      <c r="A558" s="106"/>
      <c r="B558" s="106"/>
      <c r="C558" s="106"/>
      <c r="D558" s="106"/>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c r="AA558" s="113"/>
      <c r="AB558" s="113"/>
    </row>
    <row r="559">
      <c r="A559" s="106"/>
      <c r="B559" s="106"/>
      <c r="C559" s="106"/>
      <c r="D559" s="106"/>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c r="AA559" s="113"/>
      <c r="AB559" s="113"/>
    </row>
    <row r="560">
      <c r="A560" s="106"/>
      <c r="B560" s="106"/>
      <c r="C560" s="106"/>
      <c r="D560" s="106"/>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c r="AA560" s="113"/>
      <c r="AB560" s="113"/>
    </row>
    <row r="561">
      <c r="A561" s="106"/>
      <c r="B561" s="106"/>
      <c r="C561" s="106"/>
      <c r="D561" s="106"/>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c r="AA561" s="113"/>
      <c r="AB561" s="113"/>
    </row>
    <row r="562">
      <c r="A562" s="106"/>
      <c r="B562" s="106"/>
      <c r="C562" s="106"/>
      <c r="D562" s="106"/>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c r="AA562" s="113"/>
      <c r="AB562" s="113"/>
    </row>
    <row r="563">
      <c r="A563" s="106"/>
      <c r="B563" s="106"/>
      <c r="C563" s="106"/>
      <c r="D563" s="106"/>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c r="AA563" s="113"/>
      <c r="AB563" s="113"/>
    </row>
    <row r="564">
      <c r="A564" s="106"/>
      <c r="B564" s="106"/>
      <c r="C564" s="106"/>
      <c r="D564" s="106"/>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c r="AA564" s="113"/>
      <c r="AB564" s="113"/>
    </row>
    <row r="565">
      <c r="A565" s="106"/>
      <c r="B565" s="106"/>
      <c r="C565" s="106"/>
      <c r="D565" s="106"/>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c r="AA565" s="113"/>
      <c r="AB565" s="113"/>
    </row>
    <row r="566">
      <c r="A566" s="106"/>
      <c r="B566" s="106"/>
      <c r="C566" s="106"/>
      <c r="D566" s="106"/>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c r="AA566" s="113"/>
      <c r="AB566" s="113"/>
    </row>
    <row r="567">
      <c r="A567" s="106"/>
      <c r="B567" s="106"/>
      <c r="C567" s="106"/>
      <c r="D567" s="106"/>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c r="AA567" s="113"/>
      <c r="AB567" s="113"/>
    </row>
    <row r="568">
      <c r="A568" s="106"/>
      <c r="B568" s="106"/>
      <c r="C568" s="106"/>
      <c r="D568" s="106"/>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c r="AA568" s="113"/>
      <c r="AB568" s="113"/>
    </row>
    <row r="569">
      <c r="A569" s="106"/>
      <c r="B569" s="106"/>
      <c r="C569" s="106"/>
      <c r="D569" s="106"/>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c r="AA569" s="113"/>
      <c r="AB569" s="113"/>
    </row>
    <row r="570">
      <c r="A570" s="106"/>
      <c r="B570" s="106"/>
      <c r="C570" s="106"/>
      <c r="D570" s="106"/>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c r="AA570" s="113"/>
      <c r="AB570" s="113"/>
    </row>
    <row r="571">
      <c r="A571" s="106"/>
      <c r="B571" s="106"/>
      <c r="C571" s="106"/>
      <c r="D571" s="106"/>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c r="AA571" s="113"/>
      <c r="AB571" s="113"/>
    </row>
    <row r="572">
      <c r="A572" s="106"/>
      <c r="B572" s="106"/>
      <c r="C572" s="106"/>
      <c r="D572" s="106"/>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c r="AA572" s="113"/>
      <c r="AB572" s="113"/>
    </row>
    <row r="573">
      <c r="A573" s="106"/>
      <c r="B573" s="106"/>
      <c r="C573" s="106"/>
      <c r="D573" s="106"/>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c r="AA573" s="113"/>
      <c r="AB573" s="113"/>
    </row>
    <row r="574">
      <c r="A574" s="106"/>
      <c r="B574" s="106"/>
      <c r="C574" s="106"/>
      <c r="D574" s="106"/>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c r="AA574" s="113"/>
      <c r="AB574" s="113"/>
    </row>
    <row r="575">
      <c r="A575" s="106"/>
      <c r="B575" s="106"/>
      <c r="C575" s="106"/>
      <c r="D575" s="106"/>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c r="AA575" s="113"/>
      <c r="AB575" s="113"/>
    </row>
    <row r="576">
      <c r="A576" s="106"/>
      <c r="B576" s="106"/>
      <c r="C576" s="106"/>
      <c r="D576" s="106"/>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c r="AA576" s="113"/>
      <c r="AB576" s="113"/>
    </row>
    <row r="577">
      <c r="A577" s="106"/>
      <c r="B577" s="106"/>
      <c r="C577" s="106"/>
      <c r="D577" s="106"/>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c r="AA577" s="113"/>
      <c r="AB577" s="113"/>
    </row>
    <row r="578">
      <c r="A578" s="106"/>
      <c r="B578" s="106"/>
      <c r="C578" s="106"/>
      <c r="D578" s="106"/>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c r="AA578" s="113"/>
      <c r="AB578" s="113"/>
    </row>
    <row r="579">
      <c r="A579" s="106"/>
      <c r="B579" s="106"/>
      <c r="C579" s="106"/>
      <c r="D579" s="106"/>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c r="AA579" s="113"/>
      <c r="AB579" s="113"/>
    </row>
    <row r="580">
      <c r="A580" s="106"/>
      <c r="B580" s="106"/>
      <c r="C580" s="106"/>
      <c r="D580" s="106"/>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c r="AA580" s="113"/>
      <c r="AB580" s="113"/>
    </row>
    <row r="581">
      <c r="A581" s="106"/>
      <c r="B581" s="106"/>
      <c r="C581" s="106"/>
      <c r="D581" s="106"/>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c r="AA581" s="113"/>
      <c r="AB581" s="113"/>
    </row>
    <row r="582">
      <c r="A582" s="106"/>
      <c r="B582" s="106"/>
      <c r="C582" s="106"/>
      <c r="D582" s="106"/>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c r="AA582" s="113"/>
      <c r="AB582" s="113"/>
    </row>
    <row r="583">
      <c r="A583" s="106"/>
      <c r="B583" s="106"/>
      <c r="C583" s="106"/>
      <c r="D583" s="106"/>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c r="AA583" s="113"/>
      <c r="AB583" s="113"/>
    </row>
    <row r="584">
      <c r="A584" s="106"/>
      <c r="B584" s="106"/>
      <c r="C584" s="106"/>
      <c r="D584" s="106"/>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c r="AA584" s="113"/>
      <c r="AB584" s="113"/>
    </row>
    <row r="585">
      <c r="A585" s="106"/>
      <c r="B585" s="106"/>
      <c r="C585" s="106"/>
      <c r="D585" s="106"/>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c r="AA585" s="113"/>
      <c r="AB585" s="113"/>
    </row>
    <row r="586">
      <c r="A586" s="106"/>
      <c r="B586" s="106"/>
      <c r="C586" s="106"/>
      <c r="D586" s="106"/>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c r="AA586" s="113"/>
      <c r="AB586" s="113"/>
    </row>
    <row r="587">
      <c r="A587" s="106"/>
      <c r="B587" s="106"/>
      <c r="C587" s="106"/>
      <c r="D587" s="106"/>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c r="AA587" s="113"/>
      <c r="AB587" s="113"/>
    </row>
    <row r="588">
      <c r="A588" s="106"/>
      <c r="B588" s="106"/>
      <c r="C588" s="106"/>
      <c r="D588" s="106"/>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c r="AA588" s="113"/>
      <c r="AB588" s="113"/>
    </row>
    <row r="589">
      <c r="A589" s="106"/>
      <c r="B589" s="106"/>
      <c r="C589" s="106"/>
      <c r="D589" s="106"/>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c r="AA589" s="113"/>
      <c r="AB589" s="113"/>
    </row>
    <row r="590">
      <c r="A590" s="106"/>
      <c r="B590" s="106"/>
      <c r="C590" s="106"/>
      <c r="D590" s="106"/>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c r="AA590" s="113"/>
      <c r="AB590" s="113"/>
    </row>
    <row r="591">
      <c r="A591" s="106"/>
      <c r="B591" s="106"/>
      <c r="C591" s="106"/>
      <c r="D591" s="106"/>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c r="AA591" s="113"/>
      <c r="AB591" s="113"/>
    </row>
    <row r="592">
      <c r="A592" s="106"/>
      <c r="B592" s="106"/>
      <c r="C592" s="106"/>
      <c r="D592" s="106"/>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c r="AA592" s="113"/>
      <c r="AB592" s="113"/>
    </row>
    <row r="593">
      <c r="A593" s="106"/>
      <c r="B593" s="106"/>
      <c r="C593" s="106"/>
      <c r="D593" s="106"/>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c r="AA593" s="113"/>
      <c r="AB593" s="113"/>
    </row>
    <row r="594">
      <c r="A594" s="106"/>
      <c r="B594" s="106"/>
      <c r="C594" s="106"/>
      <c r="D594" s="106"/>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c r="AA594" s="113"/>
      <c r="AB594" s="113"/>
    </row>
    <row r="595">
      <c r="A595" s="106"/>
      <c r="B595" s="106"/>
      <c r="C595" s="106"/>
      <c r="D595" s="106"/>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c r="AA595" s="113"/>
      <c r="AB595" s="113"/>
    </row>
    <row r="596">
      <c r="A596" s="106"/>
      <c r="B596" s="106"/>
      <c r="C596" s="106"/>
      <c r="D596" s="106"/>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c r="AA596" s="113"/>
      <c r="AB596" s="113"/>
    </row>
    <row r="597">
      <c r="A597" s="106"/>
      <c r="B597" s="106"/>
      <c r="C597" s="106"/>
      <c r="D597" s="106"/>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c r="AA597" s="113"/>
      <c r="AB597" s="113"/>
    </row>
    <row r="598">
      <c r="A598" s="106"/>
      <c r="B598" s="106"/>
      <c r="C598" s="106"/>
      <c r="D598" s="106"/>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c r="AA598" s="113"/>
      <c r="AB598" s="113"/>
    </row>
    <row r="599">
      <c r="A599" s="106"/>
      <c r="B599" s="106"/>
      <c r="C599" s="106"/>
      <c r="D599" s="106"/>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c r="AA599" s="113"/>
      <c r="AB599" s="113"/>
    </row>
    <row r="600">
      <c r="A600" s="106"/>
      <c r="B600" s="106"/>
      <c r="C600" s="106"/>
      <c r="D600" s="106"/>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c r="AA600" s="113"/>
      <c r="AB600" s="113"/>
    </row>
    <row r="601">
      <c r="A601" s="106"/>
      <c r="B601" s="106"/>
      <c r="C601" s="106"/>
      <c r="D601" s="106"/>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c r="AA601" s="113"/>
      <c r="AB601" s="113"/>
    </row>
    <row r="602">
      <c r="A602" s="106"/>
      <c r="B602" s="106"/>
      <c r="C602" s="106"/>
      <c r="D602" s="106"/>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c r="AA602" s="113"/>
      <c r="AB602" s="113"/>
    </row>
    <row r="603">
      <c r="A603" s="106"/>
      <c r="B603" s="106"/>
      <c r="C603" s="106"/>
      <c r="D603" s="106"/>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c r="AA603" s="113"/>
      <c r="AB603" s="113"/>
    </row>
    <row r="604">
      <c r="A604" s="106"/>
      <c r="B604" s="106"/>
      <c r="C604" s="106"/>
      <c r="D604" s="106"/>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c r="AA604" s="113"/>
      <c r="AB604" s="113"/>
    </row>
    <row r="605">
      <c r="A605" s="106"/>
      <c r="B605" s="106"/>
      <c r="C605" s="106"/>
      <c r="D605" s="106"/>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c r="AA605" s="113"/>
      <c r="AB605" s="113"/>
    </row>
    <row r="606">
      <c r="A606" s="106"/>
      <c r="B606" s="106"/>
      <c r="C606" s="106"/>
      <c r="D606" s="106"/>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c r="AA606" s="113"/>
      <c r="AB606" s="113"/>
    </row>
    <row r="607">
      <c r="A607" s="106"/>
      <c r="B607" s="106"/>
      <c r="C607" s="106"/>
      <c r="D607" s="106"/>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c r="AA607" s="113"/>
      <c r="AB607" s="113"/>
    </row>
    <row r="608">
      <c r="A608" s="106"/>
      <c r="B608" s="106"/>
      <c r="C608" s="106"/>
      <c r="D608" s="106"/>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c r="AA608" s="113"/>
      <c r="AB608" s="113"/>
    </row>
    <row r="609">
      <c r="A609" s="106"/>
      <c r="B609" s="106"/>
      <c r="C609" s="106"/>
      <c r="D609" s="106"/>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c r="AA609" s="113"/>
      <c r="AB609" s="113"/>
    </row>
    <row r="610">
      <c r="A610" s="106"/>
      <c r="B610" s="106"/>
      <c r="C610" s="106"/>
      <c r="D610" s="106"/>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c r="AA610" s="113"/>
      <c r="AB610" s="113"/>
    </row>
    <row r="611">
      <c r="A611" s="106"/>
      <c r="B611" s="106"/>
      <c r="C611" s="106"/>
      <c r="D611" s="106"/>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c r="AA611" s="113"/>
      <c r="AB611" s="113"/>
    </row>
    <row r="612">
      <c r="A612" s="106"/>
      <c r="B612" s="106"/>
      <c r="C612" s="106"/>
      <c r="D612" s="106"/>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c r="AA612" s="113"/>
      <c r="AB612" s="113"/>
    </row>
    <row r="613">
      <c r="A613" s="106"/>
      <c r="B613" s="106"/>
      <c r="C613" s="106"/>
      <c r="D613" s="106"/>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c r="AA613" s="113"/>
      <c r="AB613" s="113"/>
    </row>
    <row r="614">
      <c r="A614" s="106"/>
      <c r="B614" s="106"/>
      <c r="C614" s="106"/>
      <c r="D614" s="106"/>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c r="AA614" s="113"/>
      <c r="AB614" s="113"/>
    </row>
    <row r="615">
      <c r="A615" s="106"/>
      <c r="B615" s="106"/>
      <c r="C615" s="106"/>
      <c r="D615" s="106"/>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c r="AA615" s="113"/>
      <c r="AB615" s="113"/>
    </row>
    <row r="616">
      <c r="A616" s="106"/>
      <c r="B616" s="106"/>
      <c r="C616" s="106"/>
      <c r="D616" s="106"/>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c r="AA616" s="113"/>
      <c r="AB616" s="113"/>
    </row>
    <row r="617">
      <c r="A617" s="106"/>
      <c r="B617" s="106"/>
      <c r="C617" s="106"/>
      <c r="D617" s="106"/>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c r="AA617" s="113"/>
      <c r="AB617" s="113"/>
    </row>
    <row r="618">
      <c r="A618" s="106"/>
      <c r="B618" s="106"/>
      <c r="C618" s="106"/>
      <c r="D618" s="106"/>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c r="AA618" s="113"/>
      <c r="AB618" s="113"/>
    </row>
    <row r="619">
      <c r="A619" s="106"/>
      <c r="B619" s="106"/>
      <c r="C619" s="106"/>
      <c r="D619" s="106"/>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c r="AA619" s="113"/>
      <c r="AB619" s="113"/>
    </row>
    <row r="620">
      <c r="A620" s="106"/>
      <c r="B620" s="106"/>
      <c r="C620" s="106"/>
      <c r="D620" s="106"/>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c r="AA620" s="113"/>
      <c r="AB620" s="113"/>
    </row>
    <row r="621">
      <c r="A621" s="106"/>
      <c r="B621" s="106"/>
      <c r="C621" s="106"/>
      <c r="D621" s="106"/>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c r="AA621" s="113"/>
      <c r="AB621" s="113"/>
    </row>
    <row r="622">
      <c r="A622" s="106"/>
      <c r="B622" s="106"/>
      <c r="C622" s="106"/>
      <c r="D622" s="106"/>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c r="AA622" s="113"/>
      <c r="AB622" s="113"/>
    </row>
    <row r="623">
      <c r="A623" s="106"/>
      <c r="B623" s="106"/>
      <c r="C623" s="106"/>
      <c r="D623" s="106"/>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c r="AA623" s="113"/>
      <c r="AB623" s="113"/>
    </row>
    <row r="624">
      <c r="A624" s="106"/>
      <c r="B624" s="106"/>
      <c r="C624" s="106"/>
      <c r="D624" s="106"/>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c r="AA624" s="113"/>
      <c r="AB624" s="113"/>
    </row>
    <row r="625">
      <c r="A625" s="106"/>
      <c r="B625" s="106"/>
      <c r="C625" s="106"/>
      <c r="D625" s="106"/>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c r="AA625" s="113"/>
      <c r="AB625" s="113"/>
    </row>
    <row r="626">
      <c r="A626" s="106"/>
      <c r="B626" s="106"/>
      <c r="C626" s="106"/>
      <c r="D626" s="106"/>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c r="AA626" s="113"/>
      <c r="AB626" s="113"/>
    </row>
    <row r="627">
      <c r="A627" s="106"/>
      <c r="B627" s="106"/>
      <c r="C627" s="106"/>
      <c r="D627" s="106"/>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c r="AA627" s="113"/>
      <c r="AB627" s="113"/>
    </row>
    <row r="628">
      <c r="A628" s="106"/>
      <c r="B628" s="106"/>
      <c r="C628" s="106"/>
      <c r="D628" s="106"/>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c r="AA628" s="113"/>
      <c r="AB628" s="113"/>
    </row>
    <row r="629">
      <c r="A629" s="106"/>
      <c r="B629" s="106"/>
      <c r="C629" s="106"/>
      <c r="D629" s="106"/>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c r="AA629" s="113"/>
      <c r="AB629" s="113"/>
    </row>
    <row r="630">
      <c r="A630" s="106"/>
      <c r="B630" s="106"/>
      <c r="C630" s="106"/>
      <c r="D630" s="106"/>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c r="AA630" s="113"/>
      <c r="AB630" s="113"/>
    </row>
    <row r="631">
      <c r="A631" s="106"/>
      <c r="B631" s="106"/>
      <c r="C631" s="106"/>
      <c r="D631" s="106"/>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c r="AA631" s="113"/>
      <c r="AB631" s="113"/>
    </row>
    <row r="632">
      <c r="A632" s="106"/>
      <c r="B632" s="106"/>
      <c r="C632" s="106"/>
      <c r="D632" s="106"/>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c r="AA632" s="113"/>
      <c r="AB632" s="113"/>
    </row>
    <row r="633">
      <c r="A633" s="106"/>
      <c r="B633" s="106"/>
      <c r="C633" s="106"/>
      <c r="D633" s="106"/>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c r="AA633" s="113"/>
      <c r="AB633" s="113"/>
    </row>
    <row r="634">
      <c r="A634" s="106"/>
      <c r="B634" s="106"/>
      <c r="C634" s="106"/>
      <c r="D634" s="106"/>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c r="AA634" s="113"/>
      <c r="AB634" s="113"/>
    </row>
    <row r="635">
      <c r="A635" s="106"/>
      <c r="B635" s="106"/>
      <c r="C635" s="106"/>
      <c r="D635" s="106"/>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c r="AA635" s="113"/>
      <c r="AB635" s="113"/>
    </row>
    <row r="636">
      <c r="A636" s="106"/>
      <c r="B636" s="106"/>
      <c r="C636" s="106"/>
      <c r="D636" s="106"/>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c r="AA636" s="113"/>
      <c r="AB636" s="113"/>
    </row>
    <row r="637">
      <c r="A637" s="106"/>
      <c r="B637" s="106"/>
      <c r="C637" s="106"/>
      <c r="D637" s="106"/>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c r="AA637" s="113"/>
      <c r="AB637" s="113"/>
    </row>
    <row r="638">
      <c r="A638" s="106"/>
      <c r="B638" s="106"/>
      <c r="C638" s="106"/>
      <c r="D638" s="106"/>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c r="AA638" s="113"/>
      <c r="AB638" s="113"/>
    </row>
    <row r="639">
      <c r="A639" s="106"/>
      <c r="B639" s="106"/>
      <c r="C639" s="106"/>
      <c r="D639" s="106"/>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c r="AA639" s="113"/>
      <c r="AB639" s="113"/>
    </row>
    <row r="640">
      <c r="A640" s="106"/>
      <c r="B640" s="106"/>
      <c r="C640" s="106"/>
      <c r="D640" s="106"/>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c r="AA640" s="113"/>
      <c r="AB640" s="113"/>
    </row>
    <row r="641">
      <c r="A641" s="106"/>
      <c r="B641" s="106"/>
      <c r="C641" s="106"/>
      <c r="D641" s="106"/>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c r="AA641" s="113"/>
      <c r="AB641" s="113"/>
    </row>
    <row r="642">
      <c r="A642" s="106"/>
      <c r="B642" s="106"/>
      <c r="C642" s="106"/>
      <c r="D642" s="106"/>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c r="AA642" s="113"/>
      <c r="AB642" s="113"/>
    </row>
    <row r="643">
      <c r="A643" s="106"/>
      <c r="B643" s="106"/>
      <c r="C643" s="106"/>
      <c r="D643" s="106"/>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c r="AA643" s="113"/>
      <c r="AB643" s="113"/>
    </row>
    <row r="644">
      <c r="A644" s="106"/>
      <c r="B644" s="106"/>
      <c r="C644" s="106"/>
      <c r="D644" s="106"/>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c r="AA644" s="113"/>
      <c r="AB644" s="113"/>
    </row>
    <row r="645">
      <c r="A645" s="106"/>
      <c r="B645" s="106"/>
      <c r="C645" s="106"/>
      <c r="D645" s="106"/>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c r="AA645" s="113"/>
      <c r="AB645" s="113"/>
    </row>
    <row r="646">
      <c r="A646" s="106"/>
      <c r="B646" s="106"/>
      <c r="C646" s="106"/>
      <c r="D646" s="106"/>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c r="AA646" s="113"/>
      <c r="AB646" s="113"/>
    </row>
    <row r="647">
      <c r="A647" s="106"/>
      <c r="B647" s="106"/>
      <c r="C647" s="106"/>
      <c r="D647" s="106"/>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c r="AA647" s="113"/>
      <c r="AB647" s="113"/>
    </row>
    <row r="648">
      <c r="A648" s="106"/>
      <c r="B648" s="106"/>
      <c r="C648" s="106"/>
      <c r="D648" s="106"/>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c r="AA648" s="113"/>
      <c r="AB648" s="113"/>
    </row>
    <row r="649">
      <c r="A649" s="106"/>
      <c r="B649" s="106"/>
      <c r="C649" s="106"/>
      <c r="D649" s="106"/>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c r="AA649" s="113"/>
      <c r="AB649" s="113"/>
    </row>
    <row r="650">
      <c r="A650" s="106"/>
      <c r="B650" s="106"/>
      <c r="C650" s="106"/>
      <c r="D650" s="106"/>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c r="AA650" s="113"/>
      <c r="AB650" s="113"/>
    </row>
    <row r="651">
      <c r="A651" s="106"/>
      <c r="B651" s="106"/>
      <c r="C651" s="106"/>
      <c r="D651" s="106"/>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c r="AA651" s="113"/>
      <c r="AB651" s="113"/>
    </row>
    <row r="652">
      <c r="A652" s="106"/>
      <c r="B652" s="106"/>
      <c r="C652" s="106"/>
      <c r="D652" s="106"/>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c r="AA652" s="113"/>
      <c r="AB652" s="113"/>
    </row>
    <row r="653">
      <c r="A653" s="106"/>
      <c r="B653" s="106"/>
      <c r="C653" s="106"/>
      <c r="D653" s="106"/>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c r="AA653" s="113"/>
      <c r="AB653" s="113"/>
    </row>
    <row r="654">
      <c r="A654" s="106"/>
      <c r="B654" s="106"/>
      <c r="C654" s="106"/>
      <c r="D654" s="106"/>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c r="AA654" s="113"/>
      <c r="AB654" s="113"/>
    </row>
    <row r="655">
      <c r="A655" s="106"/>
      <c r="B655" s="106"/>
      <c r="C655" s="106"/>
      <c r="D655" s="106"/>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c r="AA655" s="113"/>
      <c r="AB655" s="113"/>
    </row>
    <row r="656">
      <c r="A656" s="106"/>
      <c r="B656" s="106"/>
      <c r="C656" s="106"/>
      <c r="D656" s="106"/>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c r="AA656" s="113"/>
      <c r="AB656" s="113"/>
    </row>
    <row r="657">
      <c r="A657" s="106"/>
      <c r="B657" s="106"/>
      <c r="C657" s="106"/>
      <c r="D657" s="106"/>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c r="AA657" s="113"/>
      <c r="AB657" s="113"/>
    </row>
    <row r="658">
      <c r="A658" s="106"/>
      <c r="B658" s="106"/>
      <c r="C658" s="106"/>
      <c r="D658" s="106"/>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c r="AA658" s="113"/>
      <c r="AB658" s="113"/>
    </row>
    <row r="659">
      <c r="A659" s="106"/>
      <c r="B659" s="106"/>
      <c r="C659" s="106"/>
      <c r="D659" s="106"/>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c r="AA659" s="113"/>
      <c r="AB659" s="113"/>
    </row>
    <row r="660">
      <c r="A660" s="106"/>
      <c r="B660" s="106"/>
      <c r="C660" s="106"/>
      <c r="D660" s="106"/>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c r="AA660" s="113"/>
      <c r="AB660" s="113"/>
    </row>
    <row r="661">
      <c r="A661" s="106"/>
      <c r="B661" s="106"/>
      <c r="C661" s="106"/>
      <c r="D661" s="106"/>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c r="AA661" s="113"/>
      <c r="AB661" s="113"/>
    </row>
    <row r="662">
      <c r="A662" s="106"/>
      <c r="B662" s="106"/>
      <c r="C662" s="106"/>
      <c r="D662" s="106"/>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c r="AA662" s="113"/>
      <c r="AB662" s="113"/>
    </row>
    <row r="663">
      <c r="A663" s="106"/>
      <c r="B663" s="106"/>
      <c r="C663" s="106"/>
      <c r="D663" s="106"/>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c r="AA663" s="113"/>
      <c r="AB663" s="113"/>
    </row>
    <row r="664">
      <c r="A664" s="106"/>
      <c r="B664" s="106"/>
      <c r="C664" s="106"/>
      <c r="D664" s="106"/>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c r="AA664" s="113"/>
      <c r="AB664" s="113"/>
    </row>
    <row r="665">
      <c r="A665" s="106"/>
      <c r="B665" s="106"/>
      <c r="C665" s="106"/>
      <c r="D665" s="106"/>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c r="AA665" s="113"/>
      <c r="AB665" s="113"/>
    </row>
    <row r="666">
      <c r="A666" s="106"/>
      <c r="B666" s="106"/>
      <c r="C666" s="106"/>
      <c r="D666" s="106"/>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c r="AA666" s="113"/>
      <c r="AB666" s="113"/>
    </row>
    <row r="667">
      <c r="A667" s="106"/>
      <c r="B667" s="106"/>
      <c r="C667" s="106"/>
      <c r="D667" s="106"/>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c r="AA667" s="113"/>
      <c r="AB667" s="113"/>
    </row>
    <row r="668">
      <c r="A668" s="106"/>
      <c r="B668" s="106"/>
      <c r="C668" s="106"/>
      <c r="D668" s="106"/>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c r="AA668" s="113"/>
      <c r="AB668" s="113"/>
    </row>
    <row r="669">
      <c r="A669" s="106"/>
      <c r="B669" s="106"/>
      <c r="C669" s="106"/>
      <c r="D669" s="106"/>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c r="AA669" s="113"/>
      <c r="AB669" s="113"/>
    </row>
    <row r="670">
      <c r="A670" s="106"/>
      <c r="B670" s="106"/>
      <c r="C670" s="106"/>
      <c r="D670" s="106"/>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c r="AA670" s="113"/>
      <c r="AB670" s="113"/>
    </row>
    <row r="671">
      <c r="A671" s="106"/>
      <c r="B671" s="106"/>
      <c r="C671" s="106"/>
      <c r="D671" s="106"/>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c r="AA671" s="113"/>
      <c r="AB671" s="113"/>
    </row>
    <row r="672">
      <c r="A672" s="106"/>
      <c r="B672" s="106"/>
      <c r="C672" s="106"/>
      <c r="D672" s="106"/>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c r="AA672" s="113"/>
      <c r="AB672" s="113"/>
    </row>
    <row r="673">
      <c r="A673" s="106"/>
      <c r="B673" s="106"/>
      <c r="C673" s="106"/>
      <c r="D673" s="106"/>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c r="AA673" s="113"/>
      <c r="AB673" s="113"/>
    </row>
    <row r="674">
      <c r="A674" s="106"/>
      <c r="B674" s="106"/>
      <c r="C674" s="106"/>
      <c r="D674" s="106"/>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c r="AA674" s="113"/>
      <c r="AB674" s="113"/>
    </row>
    <row r="675">
      <c r="A675" s="106"/>
      <c r="B675" s="106"/>
      <c r="C675" s="106"/>
      <c r="D675" s="106"/>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c r="AA675" s="113"/>
      <c r="AB675" s="113"/>
    </row>
    <row r="676">
      <c r="A676" s="106"/>
      <c r="B676" s="106"/>
      <c r="C676" s="106"/>
      <c r="D676" s="106"/>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c r="AA676" s="113"/>
      <c r="AB676" s="113"/>
    </row>
    <row r="677">
      <c r="A677" s="106"/>
      <c r="B677" s="106"/>
      <c r="C677" s="106"/>
      <c r="D677" s="106"/>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c r="AA677" s="113"/>
      <c r="AB677" s="113"/>
    </row>
    <row r="678">
      <c r="A678" s="106"/>
      <c r="B678" s="106"/>
      <c r="C678" s="106"/>
      <c r="D678" s="106"/>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c r="AA678" s="113"/>
      <c r="AB678" s="113"/>
    </row>
    <row r="679">
      <c r="A679" s="106"/>
      <c r="B679" s="106"/>
      <c r="C679" s="106"/>
      <c r="D679" s="106"/>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c r="AA679" s="113"/>
      <c r="AB679" s="113"/>
    </row>
    <row r="680">
      <c r="A680" s="106"/>
      <c r="B680" s="106"/>
      <c r="C680" s="106"/>
      <c r="D680" s="106"/>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c r="AA680" s="113"/>
      <c r="AB680" s="113"/>
    </row>
    <row r="681">
      <c r="A681" s="106"/>
      <c r="B681" s="106"/>
      <c r="C681" s="106"/>
      <c r="D681" s="106"/>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c r="AA681" s="113"/>
      <c r="AB681" s="113"/>
    </row>
    <row r="682">
      <c r="A682" s="106"/>
      <c r="B682" s="106"/>
      <c r="C682" s="106"/>
      <c r="D682" s="106"/>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c r="AA682" s="113"/>
      <c r="AB682" s="113"/>
    </row>
    <row r="683">
      <c r="A683" s="106"/>
      <c r="B683" s="106"/>
      <c r="C683" s="106"/>
      <c r="D683" s="106"/>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c r="AA683" s="113"/>
      <c r="AB683" s="113"/>
    </row>
    <row r="684">
      <c r="A684" s="106"/>
      <c r="B684" s="106"/>
      <c r="C684" s="106"/>
      <c r="D684" s="106"/>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c r="AA684" s="113"/>
      <c r="AB684" s="113"/>
    </row>
    <row r="685">
      <c r="A685" s="106"/>
      <c r="B685" s="106"/>
      <c r="C685" s="106"/>
      <c r="D685" s="106"/>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c r="AA685" s="113"/>
      <c r="AB685" s="113"/>
    </row>
    <row r="686">
      <c r="A686" s="106"/>
      <c r="B686" s="106"/>
      <c r="C686" s="106"/>
      <c r="D686" s="106"/>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c r="AA686" s="113"/>
      <c r="AB686" s="113"/>
    </row>
    <row r="687">
      <c r="A687" s="106"/>
      <c r="B687" s="106"/>
      <c r="C687" s="106"/>
      <c r="D687" s="106"/>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c r="AA687" s="113"/>
      <c r="AB687" s="113"/>
    </row>
    <row r="688">
      <c r="A688" s="106"/>
      <c r="B688" s="106"/>
      <c r="C688" s="106"/>
      <c r="D688" s="106"/>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c r="AA688" s="113"/>
      <c r="AB688" s="113"/>
    </row>
    <row r="689">
      <c r="A689" s="106"/>
      <c r="B689" s="106"/>
      <c r="C689" s="106"/>
      <c r="D689" s="106"/>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c r="AA689" s="113"/>
      <c r="AB689" s="113"/>
    </row>
    <row r="690">
      <c r="A690" s="106"/>
      <c r="B690" s="106"/>
      <c r="C690" s="106"/>
      <c r="D690" s="106"/>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c r="AA690" s="113"/>
      <c r="AB690" s="113"/>
    </row>
    <row r="691">
      <c r="A691" s="106"/>
      <c r="B691" s="106"/>
      <c r="C691" s="106"/>
      <c r="D691" s="106"/>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c r="AA691" s="113"/>
      <c r="AB691" s="113"/>
    </row>
    <row r="692">
      <c r="A692" s="106"/>
      <c r="B692" s="106"/>
      <c r="C692" s="106"/>
      <c r="D692" s="106"/>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c r="AA692" s="113"/>
      <c r="AB692" s="113"/>
    </row>
    <row r="693">
      <c r="A693" s="106"/>
      <c r="B693" s="106"/>
      <c r="C693" s="106"/>
      <c r="D693" s="106"/>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c r="AA693" s="113"/>
      <c r="AB693" s="113"/>
    </row>
    <row r="694">
      <c r="A694" s="106"/>
      <c r="B694" s="106"/>
      <c r="C694" s="106"/>
      <c r="D694" s="106"/>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c r="AA694" s="113"/>
      <c r="AB694" s="113"/>
    </row>
    <row r="695">
      <c r="A695" s="106"/>
      <c r="B695" s="106"/>
      <c r="C695" s="106"/>
      <c r="D695" s="106"/>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c r="AA695" s="113"/>
      <c r="AB695" s="113"/>
    </row>
    <row r="696">
      <c r="A696" s="106"/>
      <c r="B696" s="106"/>
      <c r="C696" s="106"/>
      <c r="D696" s="106"/>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c r="AA696" s="113"/>
      <c r="AB696" s="113"/>
    </row>
    <row r="697">
      <c r="A697" s="106"/>
      <c r="B697" s="106"/>
      <c r="C697" s="106"/>
      <c r="D697" s="106"/>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c r="AA697" s="113"/>
      <c r="AB697" s="113"/>
    </row>
    <row r="698">
      <c r="A698" s="106"/>
      <c r="B698" s="106"/>
      <c r="C698" s="106"/>
      <c r="D698" s="106"/>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c r="AA698" s="113"/>
      <c r="AB698" s="113"/>
    </row>
    <row r="699">
      <c r="A699" s="106"/>
      <c r="B699" s="106"/>
      <c r="C699" s="106"/>
      <c r="D699" s="106"/>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c r="AA699" s="113"/>
      <c r="AB699" s="113"/>
    </row>
    <row r="700">
      <c r="A700" s="106"/>
      <c r="B700" s="106"/>
      <c r="C700" s="106"/>
      <c r="D700" s="106"/>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c r="AA700" s="113"/>
      <c r="AB700" s="113"/>
    </row>
    <row r="701">
      <c r="A701" s="106"/>
      <c r="B701" s="106"/>
      <c r="C701" s="106"/>
      <c r="D701" s="106"/>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c r="AA701" s="113"/>
      <c r="AB701" s="113"/>
    </row>
    <row r="702">
      <c r="A702" s="106"/>
      <c r="B702" s="106"/>
      <c r="C702" s="106"/>
      <c r="D702" s="106"/>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c r="AA702" s="113"/>
      <c r="AB702" s="113"/>
    </row>
    <row r="703">
      <c r="A703" s="106"/>
      <c r="B703" s="106"/>
      <c r="C703" s="106"/>
      <c r="D703" s="106"/>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c r="AA703" s="113"/>
      <c r="AB703" s="113"/>
    </row>
    <row r="704">
      <c r="A704" s="106"/>
      <c r="B704" s="106"/>
      <c r="C704" s="106"/>
      <c r="D704" s="106"/>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c r="AA704" s="113"/>
      <c r="AB704" s="113"/>
    </row>
    <row r="705">
      <c r="A705" s="106"/>
      <c r="B705" s="106"/>
      <c r="C705" s="106"/>
      <c r="D705" s="106"/>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c r="AA705" s="113"/>
      <c r="AB705" s="113"/>
    </row>
    <row r="706">
      <c r="A706" s="106"/>
      <c r="B706" s="106"/>
      <c r="C706" s="106"/>
      <c r="D706" s="106"/>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c r="AA706" s="113"/>
      <c r="AB706" s="113"/>
    </row>
    <row r="707">
      <c r="A707" s="106"/>
      <c r="B707" s="106"/>
      <c r="C707" s="106"/>
      <c r="D707" s="106"/>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c r="AA707" s="113"/>
      <c r="AB707" s="113"/>
    </row>
    <row r="708">
      <c r="A708" s="106"/>
      <c r="B708" s="106"/>
      <c r="C708" s="106"/>
      <c r="D708" s="106"/>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c r="AA708" s="113"/>
      <c r="AB708" s="113"/>
    </row>
    <row r="709">
      <c r="A709" s="106"/>
      <c r="B709" s="106"/>
      <c r="C709" s="106"/>
      <c r="D709" s="106"/>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c r="AA709" s="113"/>
      <c r="AB709" s="113"/>
    </row>
    <row r="710">
      <c r="A710" s="106"/>
      <c r="B710" s="106"/>
      <c r="C710" s="106"/>
      <c r="D710" s="106"/>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c r="AA710" s="113"/>
      <c r="AB710" s="113"/>
    </row>
    <row r="711">
      <c r="A711" s="106"/>
      <c r="B711" s="106"/>
      <c r="C711" s="106"/>
      <c r="D711" s="106"/>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c r="AA711" s="113"/>
      <c r="AB711" s="113"/>
    </row>
    <row r="712">
      <c r="A712" s="106"/>
      <c r="B712" s="106"/>
      <c r="C712" s="106"/>
      <c r="D712" s="106"/>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c r="AA712" s="113"/>
      <c r="AB712" s="113"/>
    </row>
    <row r="713">
      <c r="A713" s="106"/>
      <c r="B713" s="106"/>
      <c r="C713" s="106"/>
      <c r="D713" s="106"/>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c r="AA713" s="113"/>
      <c r="AB713" s="113"/>
    </row>
    <row r="714">
      <c r="A714" s="106"/>
      <c r="B714" s="106"/>
      <c r="C714" s="106"/>
      <c r="D714" s="106"/>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c r="AA714" s="113"/>
      <c r="AB714" s="113"/>
    </row>
    <row r="715">
      <c r="A715" s="106"/>
      <c r="B715" s="106"/>
      <c r="C715" s="106"/>
      <c r="D715" s="106"/>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c r="AA715" s="113"/>
      <c r="AB715" s="113"/>
    </row>
    <row r="716">
      <c r="A716" s="106"/>
      <c r="B716" s="106"/>
      <c r="C716" s="106"/>
      <c r="D716" s="106"/>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c r="AA716" s="113"/>
      <c r="AB716" s="113"/>
    </row>
    <row r="717">
      <c r="A717" s="106"/>
      <c r="B717" s="106"/>
      <c r="C717" s="106"/>
      <c r="D717" s="106"/>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c r="AA717" s="113"/>
      <c r="AB717" s="113"/>
    </row>
    <row r="718">
      <c r="A718" s="106"/>
      <c r="B718" s="106"/>
      <c r="C718" s="106"/>
      <c r="D718" s="106"/>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c r="AA718" s="113"/>
      <c r="AB718" s="113"/>
    </row>
    <row r="719">
      <c r="A719" s="106"/>
      <c r="B719" s="106"/>
      <c r="C719" s="106"/>
      <c r="D719" s="106"/>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c r="AA719" s="113"/>
      <c r="AB719" s="113"/>
    </row>
    <row r="720">
      <c r="A720" s="106"/>
      <c r="B720" s="106"/>
      <c r="C720" s="106"/>
      <c r="D720" s="106"/>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c r="AA720" s="113"/>
      <c r="AB720" s="113"/>
    </row>
    <row r="721">
      <c r="A721" s="106"/>
      <c r="B721" s="106"/>
      <c r="C721" s="106"/>
      <c r="D721" s="106"/>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c r="AA721" s="113"/>
      <c r="AB721" s="113"/>
    </row>
    <row r="722">
      <c r="A722" s="106"/>
      <c r="B722" s="106"/>
      <c r="C722" s="106"/>
      <c r="D722" s="106"/>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c r="AA722" s="113"/>
      <c r="AB722" s="113"/>
    </row>
    <row r="723">
      <c r="A723" s="106"/>
      <c r="B723" s="106"/>
      <c r="C723" s="106"/>
      <c r="D723" s="106"/>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c r="AA723" s="113"/>
      <c r="AB723" s="113"/>
    </row>
    <row r="724">
      <c r="A724" s="106"/>
      <c r="B724" s="106"/>
      <c r="C724" s="106"/>
      <c r="D724" s="106"/>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c r="AA724" s="113"/>
      <c r="AB724" s="113"/>
    </row>
    <row r="725">
      <c r="A725" s="106"/>
      <c r="B725" s="106"/>
      <c r="C725" s="106"/>
      <c r="D725" s="106"/>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c r="AA725" s="113"/>
      <c r="AB725" s="113"/>
    </row>
    <row r="726">
      <c r="A726" s="106"/>
      <c r="B726" s="106"/>
      <c r="C726" s="106"/>
      <c r="D726" s="106"/>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c r="AA726" s="113"/>
      <c r="AB726" s="113"/>
    </row>
    <row r="727">
      <c r="A727" s="106"/>
      <c r="B727" s="106"/>
      <c r="C727" s="106"/>
      <c r="D727" s="106"/>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c r="AA727" s="113"/>
      <c r="AB727" s="113"/>
    </row>
    <row r="728">
      <c r="A728" s="106"/>
      <c r="B728" s="106"/>
      <c r="C728" s="106"/>
      <c r="D728" s="106"/>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c r="AA728" s="113"/>
      <c r="AB728" s="113"/>
    </row>
    <row r="729">
      <c r="A729" s="106"/>
      <c r="B729" s="106"/>
      <c r="C729" s="106"/>
      <c r="D729" s="106"/>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c r="AA729" s="113"/>
      <c r="AB729" s="113"/>
    </row>
    <row r="730">
      <c r="A730" s="106"/>
      <c r="B730" s="106"/>
      <c r="C730" s="106"/>
      <c r="D730" s="106"/>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c r="AA730" s="113"/>
      <c r="AB730" s="113"/>
    </row>
    <row r="731">
      <c r="A731" s="106"/>
      <c r="B731" s="106"/>
      <c r="C731" s="106"/>
      <c r="D731" s="106"/>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c r="AA731" s="113"/>
      <c r="AB731" s="113"/>
    </row>
    <row r="732">
      <c r="A732" s="106"/>
      <c r="B732" s="106"/>
      <c r="C732" s="106"/>
      <c r="D732" s="106"/>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c r="AA732" s="113"/>
      <c r="AB732" s="113"/>
    </row>
    <row r="733">
      <c r="A733" s="106"/>
      <c r="B733" s="106"/>
      <c r="C733" s="106"/>
      <c r="D733" s="106"/>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c r="AA733" s="113"/>
      <c r="AB733" s="113"/>
    </row>
    <row r="734">
      <c r="A734" s="106"/>
      <c r="B734" s="106"/>
      <c r="C734" s="106"/>
      <c r="D734" s="106"/>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c r="AA734" s="113"/>
      <c r="AB734" s="113"/>
    </row>
    <row r="735">
      <c r="A735" s="106"/>
      <c r="B735" s="106"/>
      <c r="C735" s="106"/>
      <c r="D735" s="106"/>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c r="AA735" s="113"/>
      <c r="AB735" s="113"/>
    </row>
    <row r="736">
      <c r="A736" s="106"/>
      <c r="B736" s="106"/>
      <c r="C736" s="106"/>
      <c r="D736" s="106"/>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c r="AA736" s="113"/>
      <c r="AB736" s="113"/>
    </row>
    <row r="737">
      <c r="A737" s="106"/>
      <c r="B737" s="106"/>
      <c r="C737" s="106"/>
      <c r="D737" s="106"/>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c r="AA737" s="113"/>
      <c r="AB737" s="113"/>
    </row>
    <row r="738">
      <c r="A738" s="106"/>
      <c r="B738" s="106"/>
      <c r="C738" s="106"/>
      <c r="D738" s="106"/>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c r="AA738" s="113"/>
      <c r="AB738" s="113"/>
    </row>
    <row r="739">
      <c r="A739" s="106"/>
      <c r="B739" s="106"/>
      <c r="C739" s="106"/>
      <c r="D739" s="106"/>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c r="AA739" s="113"/>
      <c r="AB739" s="113"/>
    </row>
    <row r="740">
      <c r="A740" s="106"/>
      <c r="B740" s="106"/>
      <c r="C740" s="106"/>
      <c r="D740" s="106"/>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c r="AA740" s="113"/>
      <c r="AB740" s="113"/>
    </row>
    <row r="741">
      <c r="A741" s="106"/>
      <c r="B741" s="106"/>
      <c r="C741" s="106"/>
      <c r="D741" s="106"/>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c r="AA741" s="113"/>
      <c r="AB741" s="113"/>
    </row>
    <row r="742">
      <c r="A742" s="106"/>
      <c r="B742" s="106"/>
      <c r="C742" s="106"/>
      <c r="D742" s="106"/>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c r="AA742" s="113"/>
      <c r="AB742" s="113"/>
    </row>
    <row r="743">
      <c r="A743" s="106"/>
      <c r="B743" s="106"/>
      <c r="C743" s="106"/>
      <c r="D743" s="106"/>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c r="AA743" s="113"/>
      <c r="AB743" s="113"/>
    </row>
    <row r="744">
      <c r="A744" s="106"/>
      <c r="B744" s="106"/>
      <c r="C744" s="106"/>
      <c r="D744" s="106"/>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c r="AA744" s="113"/>
      <c r="AB744" s="113"/>
    </row>
    <row r="745">
      <c r="A745" s="106"/>
      <c r="B745" s="106"/>
      <c r="C745" s="106"/>
      <c r="D745" s="106"/>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c r="AA745" s="113"/>
      <c r="AB745" s="113"/>
    </row>
    <row r="746">
      <c r="A746" s="106"/>
      <c r="B746" s="106"/>
      <c r="C746" s="106"/>
      <c r="D746" s="106"/>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c r="AA746" s="113"/>
      <c r="AB746" s="113"/>
    </row>
    <row r="747">
      <c r="A747" s="106"/>
      <c r="B747" s="106"/>
      <c r="C747" s="106"/>
      <c r="D747" s="106"/>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c r="AA747" s="113"/>
      <c r="AB747" s="113"/>
    </row>
    <row r="748">
      <c r="A748" s="106"/>
      <c r="B748" s="106"/>
      <c r="C748" s="106"/>
      <c r="D748" s="106"/>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c r="AA748" s="113"/>
      <c r="AB748" s="113"/>
    </row>
    <row r="749">
      <c r="A749" s="106"/>
      <c r="B749" s="106"/>
      <c r="C749" s="106"/>
      <c r="D749" s="106"/>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c r="AA749" s="113"/>
      <c r="AB749" s="113"/>
    </row>
    <row r="750">
      <c r="A750" s="106"/>
      <c r="B750" s="106"/>
      <c r="C750" s="106"/>
      <c r="D750" s="106"/>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c r="AA750" s="113"/>
      <c r="AB750" s="113"/>
    </row>
    <row r="751">
      <c r="A751" s="106"/>
      <c r="B751" s="106"/>
      <c r="C751" s="106"/>
      <c r="D751" s="106"/>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c r="AA751" s="113"/>
      <c r="AB751" s="113"/>
    </row>
    <row r="752">
      <c r="A752" s="106"/>
      <c r="B752" s="106"/>
      <c r="C752" s="106"/>
      <c r="D752" s="106"/>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c r="AA752" s="113"/>
      <c r="AB752" s="113"/>
    </row>
    <row r="753">
      <c r="A753" s="106"/>
      <c r="B753" s="106"/>
      <c r="C753" s="106"/>
      <c r="D753" s="106"/>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c r="AA753" s="113"/>
      <c r="AB753" s="113"/>
    </row>
    <row r="754">
      <c r="A754" s="106"/>
      <c r="B754" s="106"/>
      <c r="C754" s="106"/>
      <c r="D754" s="106"/>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c r="AA754" s="113"/>
      <c r="AB754" s="113"/>
    </row>
    <row r="755">
      <c r="A755" s="106"/>
      <c r="B755" s="106"/>
      <c r="C755" s="106"/>
      <c r="D755" s="106"/>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c r="AA755" s="113"/>
      <c r="AB755" s="113"/>
    </row>
    <row r="756">
      <c r="A756" s="106"/>
      <c r="B756" s="106"/>
      <c r="C756" s="106"/>
      <c r="D756" s="106"/>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c r="AA756" s="113"/>
      <c r="AB756" s="113"/>
    </row>
    <row r="757">
      <c r="A757" s="106"/>
      <c r="B757" s="106"/>
      <c r="C757" s="106"/>
      <c r="D757" s="106"/>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c r="AA757" s="113"/>
      <c r="AB757" s="113"/>
    </row>
    <row r="758">
      <c r="A758" s="106"/>
      <c r="B758" s="106"/>
      <c r="C758" s="106"/>
      <c r="D758" s="106"/>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c r="AA758" s="113"/>
      <c r="AB758" s="113"/>
    </row>
    <row r="759">
      <c r="A759" s="106"/>
      <c r="B759" s="106"/>
      <c r="C759" s="106"/>
      <c r="D759" s="106"/>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c r="AA759" s="113"/>
      <c r="AB759" s="113"/>
    </row>
    <row r="760">
      <c r="A760" s="106"/>
      <c r="B760" s="106"/>
      <c r="C760" s="106"/>
      <c r="D760" s="106"/>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c r="AA760" s="113"/>
      <c r="AB760" s="113"/>
    </row>
    <row r="761">
      <c r="A761" s="106"/>
      <c r="B761" s="106"/>
      <c r="C761" s="106"/>
      <c r="D761" s="106"/>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c r="AA761" s="113"/>
      <c r="AB761" s="113"/>
    </row>
    <row r="762">
      <c r="A762" s="106"/>
      <c r="B762" s="106"/>
      <c r="C762" s="106"/>
      <c r="D762" s="106"/>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c r="AA762" s="113"/>
      <c r="AB762" s="113"/>
    </row>
    <row r="763">
      <c r="A763" s="106"/>
      <c r="B763" s="106"/>
      <c r="C763" s="106"/>
      <c r="D763" s="106"/>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c r="AA763" s="113"/>
      <c r="AB763" s="113"/>
    </row>
    <row r="764">
      <c r="A764" s="106"/>
      <c r="B764" s="106"/>
      <c r="C764" s="106"/>
      <c r="D764" s="106"/>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c r="AA764" s="113"/>
      <c r="AB764" s="113"/>
    </row>
    <row r="765">
      <c r="A765" s="106"/>
      <c r="B765" s="106"/>
      <c r="C765" s="106"/>
      <c r="D765" s="106"/>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c r="AA765" s="113"/>
      <c r="AB765" s="113"/>
    </row>
    <row r="766">
      <c r="A766" s="106"/>
      <c r="B766" s="106"/>
      <c r="C766" s="106"/>
      <c r="D766" s="106"/>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c r="AA766" s="113"/>
      <c r="AB766" s="113"/>
    </row>
    <row r="767">
      <c r="A767" s="106"/>
      <c r="B767" s="106"/>
      <c r="C767" s="106"/>
      <c r="D767" s="106"/>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c r="AA767" s="113"/>
      <c r="AB767" s="113"/>
    </row>
    <row r="768">
      <c r="A768" s="106"/>
      <c r="B768" s="106"/>
      <c r="C768" s="106"/>
      <c r="D768" s="106"/>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c r="AA768" s="113"/>
      <c r="AB768" s="113"/>
    </row>
    <row r="769">
      <c r="A769" s="106"/>
      <c r="B769" s="106"/>
      <c r="C769" s="106"/>
      <c r="D769" s="106"/>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c r="AA769" s="113"/>
      <c r="AB769" s="113"/>
    </row>
    <row r="770">
      <c r="A770" s="106"/>
      <c r="B770" s="106"/>
      <c r="C770" s="106"/>
      <c r="D770" s="106"/>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c r="AA770" s="113"/>
      <c r="AB770" s="113"/>
    </row>
    <row r="771">
      <c r="A771" s="106"/>
      <c r="B771" s="106"/>
      <c r="C771" s="106"/>
      <c r="D771" s="106"/>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c r="AA771" s="113"/>
      <c r="AB771" s="113"/>
    </row>
    <row r="772">
      <c r="A772" s="106"/>
      <c r="B772" s="106"/>
      <c r="C772" s="106"/>
      <c r="D772" s="106"/>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c r="AA772" s="113"/>
      <c r="AB772" s="113"/>
    </row>
    <row r="773">
      <c r="A773" s="106"/>
      <c r="B773" s="106"/>
      <c r="C773" s="106"/>
      <c r="D773" s="106"/>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c r="AA773" s="113"/>
      <c r="AB773" s="113"/>
    </row>
    <row r="774">
      <c r="A774" s="106"/>
      <c r="B774" s="106"/>
      <c r="C774" s="106"/>
      <c r="D774" s="106"/>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c r="AA774" s="113"/>
      <c r="AB774" s="113"/>
    </row>
    <row r="775">
      <c r="A775" s="106"/>
      <c r="B775" s="106"/>
      <c r="C775" s="106"/>
      <c r="D775" s="106"/>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c r="AA775" s="113"/>
      <c r="AB775" s="113"/>
    </row>
    <row r="776">
      <c r="A776" s="106"/>
      <c r="B776" s="106"/>
      <c r="C776" s="106"/>
      <c r="D776" s="106"/>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c r="AA776" s="113"/>
      <c r="AB776" s="113"/>
    </row>
    <row r="777">
      <c r="A777" s="106"/>
      <c r="B777" s="106"/>
      <c r="C777" s="106"/>
      <c r="D777" s="106"/>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c r="AA777" s="113"/>
      <c r="AB777" s="113"/>
    </row>
    <row r="778">
      <c r="A778" s="106"/>
      <c r="B778" s="106"/>
      <c r="C778" s="106"/>
      <c r="D778" s="106"/>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c r="AA778" s="113"/>
      <c r="AB778" s="113"/>
    </row>
    <row r="779">
      <c r="A779" s="106"/>
      <c r="B779" s="106"/>
      <c r="C779" s="106"/>
      <c r="D779" s="106"/>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c r="AA779" s="113"/>
      <c r="AB779" s="113"/>
    </row>
    <row r="780">
      <c r="A780" s="106"/>
      <c r="B780" s="106"/>
      <c r="C780" s="106"/>
      <c r="D780" s="106"/>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c r="AA780" s="113"/>
      <c r="AB780" s="113"/>
    </row>
    <row r="781">
      <c r="A781" s="106"/>
      <c r="B781" s="106"/>
      <c r="C781" s="106"/>
      <c r="D781" s="106"/>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c r="AA781" s="113"/>
      <c r="AB781" s="113"/>
    </row>
    <row r="782">
      <c r="A782" s="106"/>
      <c r="B782" s="106"/>
      <c r="C782" s="106"/>
      <c r="D782" s="106"/>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c r="AA782" s="113"/>
      <c r="AB782" s="113"/>
    </row>
    <row r="783">
      <c r="A783" s="106"/>
      <c r="B783" s="106"/>
      <c r="C783" s="106"/>
      <c r="D783" s="106"/>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c r="AA783" s="113"/>
      <c r="AB783" s="113"/>
    </row>
    <row r="784">
      <c r="A784" s="106"/>
      <c r="B784" s="106"/>
      <c r="C784" s="106"/>
      <c r="D784" s="106"/>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c r="AA784" s="113"/>
      <c r="AB784" s="113"/>
    </row>
    <row r="785">
      <c r="A785" s="106"/>
      <c r="B785" s="106"/>
      <c r="C785" s="106"/>
      <c r="D785" s="106"/>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c r="AA785" s="113"/>
      <c r="AB785" s="113"/>
    </row>
    <row r="786">
      <c r="A786" s="106"/>
      <c r="B786" s="106"/>
      <c r="C786" s="106"/>
      <c r="D786" s="106"/>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c r="AA786" s="113"/>
      <c r="AB786" s="113"/>
    </row>
    <row r="787">
      <c r="A787" s="106"/>
      <c r="B787" s="106"/>
      <c r="C787" s="106"/>
      <c r="D787" s="106"/>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c r="AA787" s="113"/>
      <c r="AB787" s="113"/>
    </row>
    <row r="788">
      <c r="A788" s="106"/>
      <c r="B788" s="106"/>
      <c r="C788" s="106"/>
      <c r="D788" s="106"/>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c r="AA788" s="113"/>
      <c r="AB788" s="113"/>
    </row>
    <row r="789">
      <c r="A789" s="106"/>
      <c r="B789" s="106"/>
      <c r="C789" s="106"/>
      <c r="D789" s="106"/>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c r="AA789" s="113"/>
      <c r="AB789" s="113"/>
    </row>
    <row r="790">
      <c r="A790" s="106"/>
      <c r="B790" s="106"/>
      <c r="C790" s="106"/>
      <c r="D790" s="106"/>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c r="AA790" s="113"/>
      <c r="AB790" s="113"/>
    </row>
    <row r="791">
      <c r="A791" s="106"/>
      <c r="B791" s="106"/>
      <c r="C791" s="106"/>
      <c r="D791" s="106"/>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c r="AA791" s="113"/>
      <c r="AB791" s="113"/>
    </row>
    <row r="792">
      <c r="A792" s="106"/>
      <c r="B792" s="106"/>
      <c r="C792" s="106"/>
      <c r="D792" s="106"/>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c r="AA792" s="113"/>
      <c r="AB792" s="113"/>
    </row>
    <row r="793">
      <c r="A793" s="106"/>
      <c r="B793" s="106"/>
      <c r="C793" s="106"/>
      <c r="D793" s="106"/>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c r="AA793" s="113"/>
      <c r="AB793" s="113"/>
    </row>
    <row r="794">
      <c r="A794" s="106"/>
      <c r="B794" s="106"/>
      <c r="C794" s="106"/>
      <c r="D794" s="106"/>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c r="AA794" s="113"/>
      <c r="AB794" s="113"/>
    </row>
    <row r="795">
      <c r="A795" s="106"/>
      <c r="B795" s="106"/>
      <c r="C795" s="106"/>
      <c r="D795" s="106"/>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c r="AA795" s="113"/>
      <c r="AB795" s="113"/>
    </row>
    <row r="796">
      <c r="A796" s="106"/>
      <c r="B796" s="106"/>
      <c r="C796" s="106"/>
      <c r="D796" s="106"/>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c r="AA796" s="113"/>
      <c r="AB796" s="113"/>
    </row>
    <row r="797">
      <c r="A797" s="106"/>
      <c r="B797" s="106"/>
      <c r="C797" s="106"/>
      <c r="D797" s="106"/>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c r="AA797" s="113"/>
      <c r="AB797" s="113"/>
    </row>
    <row r="798">
      <c r="A798" s="106"/>
      <c r="B798" s="106"/>
      <c r="C798" s="106"/>
      <c r="D798" s="106"/>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c r="AA798" s="113"/>
      <c r="AB798" s="113"/>
    </row>
    <row r="799">
      <c r="A799" s="106"/>
      <c r="B799" s="106"/>
      <c r="C799" s="106"/>
      <c r="D799" s="106"/>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c r="AA799" s="113"/>
      <c r="AB799" s="113"/>
    </row>
    <row r="800">
      <c r="A800" s="106"/>
      <c r="B800" s="106"/>
      <c r="C800" s="106"/>
      <c r="D800" s="106"/>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c r="AA800" s="113"/>
      <c r="AB800" s="113"/>
    </row>
    <row r="801">
      <c r="A801" s="106"/>
      <c r="B801" s="106"/>
      <c r="C801" s="106"/>
      <c r="D801" s="106"/>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c r="AA801" s="113"/>
      <c r="AB801" s="113"/>
    </row>
    <row r="802">
      <c r="A802" s="106"/>
      <c r="B802" s="106"/>
      <c r="C802" s="106"/>
      <c r="D802" s="106"/>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c r="AA802" s="113"/>
      <c r="AB802" s="113"/>
    </row>
    <row r="803">
      <c r="A803" s="106"/>
      <c r="B803" s="106"/>
      <c r="C803" s="106"/>
      <c r="D803" s="106"/>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c r="AA803" s="113"/>
      <c r="AB803" s="113"/>
    </row>
    <row r="804">
      <c r="A804" s="106"/>
      <c r="B804" s="106"/>
      <c r="C804" s="106"/>
      <c r="D804" s="106"/>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c r="AA804" s="113"/>
      <c r="AB804" s="113"/>
    </row>
    <row r="805">
      <c r="A805" s="106"/>
      <c r="B805" s="106"/>
      <c r="C805" s="106"/>
      <c r="D805" s="106"/>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c r="AA805" s="113"/>
      <c r="AB805" s="113"/>
    </row>
    <row r="806">
      <c r="A806" s="106"/>
      <c r="B806" s="106"/>
      <c r="C806" s="106"/>
      <c r="D806" s="106"/>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c r="AA806" s="113"/>
      <c r="AB806" s="113"/>
    </row>
    <row r="807">
      <c r="A807" s="106"/>
      <c r="B807" s="106"/>
      <c r="C807" s="106"/>
      <c r="D807" s="106"/>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c r="AA807" s="113"/>
      <c r="AB807" s="113"/>
    </row>
    <row r="808">
      <c r="A808" s="106"/>
      <c r="B808" s="106"/>
      <c r="C808" s="106"/>
      <c r="D808" s="106"/>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c r="AA808" s="113"/>
      <c r="AB808" s="113"/>
    </row>
    <row r="809">
      <c r="A809" s="106"/>
      <c r="B809" s="106"/>
      <c r="C809" s="106"/>
      <c r="D809" s="106"/>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c r="AA809" s="113"/>
      <c r="AB809" s="113"/>
    </row>
    <row r="810">
      <c r="A810" s="106"/>
      <c r="B810" s="106"/>
      <c r="C810" s="106"/>
      <c r="D810" s="106"/>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c r="AA810" s="113"/>
      <c r="AB810" s="113"/>
    </row>
    <row r="811">
      <c r="A811" s="106"/>
      <c r="B811" s="106"/>
      <c r="C811" s="106"/>
      <c r="D811" s="106"/>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c r="AA811" s="113"/>
      <c r="AB811" s="113"/>
    </row>
    <row r="812">
      <c r="A812" s="106"/>
      <c r="B812" s="106"/>
      <c r="C812" s="106"/>
      <c r="D812" s="106"/>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c r="AA812" s="113"/>
      <c r="AB812" s="113"/>
    </row>
    <row r="813">
      <c r="A813" s="106"/>
      <c r="B813" s="106"/>
      <c r="C813" s="106"/>
      <c r="D813" s="106"/>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c r="AA813" s="113"/>
      <c r="AB813" s="113"/>
    </row>
    <row r="814">
      <c r="A814" s="106"/>
      <c r="B814" s="106"/>
      <c r="C814" s="106"/>
      <c r="D814" s="106"/>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c r="AA814" s="113"/>
      <c r="AB814" s="113"/>
    </row>
    <row r="815">
      <c r="A815" s="106"/>
      <c r="B815" s="106"/>
      <c r="C815" s="106"/>
      <c r="D815" s="106"/>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c r="AA815" s="113"/>
      <c r="AB815" s="113"/>
    </row>
    <row r="816">
      <c r="A816" s="106"/>
      <c r="B816" s="106"/>
      <c r="C816" s="106"/>
      <c r="D816" s="106"/>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c r="AA816" s="113"/>
      <c r="AB816" s="113"/>
    </row>
    <row r="817">
      <c r="A817" s="106"/>
      <c r="B817" s="106"/>
      <c r="C817" s="106"/>
      <c r="D817" s="106"/>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c r="AA817" s="113"/>
      <c r="AB817" s="113"/>
    </row>
    <row r="818">
      <c r="A818" s="106"/>
      <c r="B818" s="106"/>
      <c r="C818" s="106"/>
      <c r="D818" s="106"/>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c r="AA818" s="113"/>
      <c r="AB818" s="113"/>
    </row>
    <row r="819">
      <c r="A819" s="106"/>
      <c r="B819" s="106"/>
      <c r="C819" s="106"/>
      <c r="D819" s="106"/>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c r="AA819" s="113"/>
      <c r="AB819" s="113"/>
    </row>
    <row r="820">
      <c r="A820" s="106"/>
      <c r="B820" s="106"/>
      <c r="C820" s="106"/>
      <c r="D820" s="106"/>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c r="AA820" s="113"/>
      <c r="AB820" s="113"/>
    </row>
    <row r="821">
      <c r="A821" s="106"/>
      <c r="B821" s="106"/>
      <c r="C821" s="106"/>
      <c r="D821" s="106"/>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c r="AA821" s="113"/>
      <c r="AB821" s="113"/>
    </row>
    <row r="822">
      <c r="A822" s="106"/>
      <c r="B822" s="106"/>
      <c r="C822" s="106"/>
      <c r="D822" s="106"/>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c r="AA822" s="113"/>
      <c r="AB822" s="113"/>
    </row>
    <row r="823">
      <c r="A823" s="106"/>
      <c r="B823" s="106"/>
      <c r="C823" s="106"/>
      <c r="D823" s="106"/>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c r="AA823" s="113"/>
      <c r="AB823" s="113"/>
    </row>
    <row r="824">
      <c r="A824" s="106"/>
      <c r="B824" s="106"/>
      <c r="C824" s="106"/>
      <c r="D824" s="106"/>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c r="AA824" s="113"/>
      <c r="AB824" s="113"/>
    </row>
    <row r="825">
      <c r="A825" s="106"/>
      <c r="B825" s="106"/>
      <c r="C825" s="106"/>
      <c r="D825" s="106"/>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c r="AA825" s="113"/>
      <c r="AB825" s="113"/>
    </row>
    <row r="826">
      <c r="A826" s="106"/>
      <c r="B826" s="106"/>
      <c r="C826" s="106"/>
      <c r="D826" s="106"/>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c r="AA826" s="113"/>
      <c r="AB826" s="113"/>
    </row>
    <row r="827">
      <c r="A827" s="106"/>
      <c r="B827" s="106"/>
      <c r="C827" s="106"/>
      <c r="D827" s="106"/>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c r="AA827" s="113"/>
      <c r="AB827" s="113"/>
    </row>
    <row r="828">
      <c r="A828" s="106"/>
      <c r="B828" s="106"/>
      <c r="C828" s="106"/>
      <c r="D828" s="106"/>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c r="AA828" s="113"/>
      <c r="AB828" s="113"/>
    </row>
    <row r="829">
      <c r="A829" s="106"/>
      <c r="B829" s="106"/>
      <c r="C829" s="106"/>
      <c r="D829" s="106"/>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c r="AA829" s="113"/>
      <c r="AB829" s="113"/>
    </row>
    <row r="830">
      <c r="A830" s="106"/>
      <c r="B830" s="106"/>
      <c r="C830" s="106"/>
      <c r="D830" s="106"/>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c r="AA830" s="113"/>
      <c r="AB830" s="113"/>
    </row>
    <row r="831">
      <c r="A831" s="106"/>
      <c r="B831" s="106"/>
      <c r="C831" s="106"/>
      <c r="D831" s="106"/>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c r="AA831" s="113"/>
      <c r="AB831" s="113"/>
    </row>
    <row r="832">
      <c r="A832" s="106"/>
      <c r="B832" s="106"/>
      <c r="C832" s="106"/>
      <c r="D832" s="106"/>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c r="AA832" s="113"/>
      <c r="AB832" s="113"/>
    </row>
    <row r="833">
      <c r="A833" s="106"/>
      <c r="B833" s="106"/>
      <c r="C833" s="106"/>
      <c r="D833" s="106"/>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c r="AA833" s="113"/>
      <c r="AB833" s="113"/>
    </row>
    <row r="834">
      <c r="A834" s="106"/>
      <c r="B834" s="106"/>
      <c r="C834" s="106"/>
      <c r="D834" s="106"/>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c r="AA834" s="113"/>
      <c r="AB834" s="113"/>
    </row>
    <row r="835">
      <c r="A835" s="106"/>
      <c r="B835" s="106"/>
      <c r="C835" s="106"/>
      <c r="D835" s="106"/>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c r="AA835" s="113"/>
      <c r="AB835" s="113"/>
    </row>
    <row r="836">
      <c r="A836" s="106"/>
      <c r="B836" s="106"/>
      <c r="C836" s="106"/>
      <c r="D836" s="106"/>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c r="AA836" s="113"/>
      <c r="AB836" s="113"/>
    </row>
    <row r="837">
      <c r="A837" s="106"/>
      <c r="B837" s="106"/>
      <c r="C837" s="106"/>
      <c r="D837" s="106"/>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c r="AA837" s="113"/>
      <c r="AB837" s="113"/>
    </row>
    <row r="838">
      <c r="A838" s="106"/>
      <c r="B838" s="106"/>
      <c r="C838" s="106"/>
      <c r="D838" s="106"/>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c r="AA838" s="113"/>
      <c r="AB838" s="113"/>
    </row>
    <row r="839">
      <c r="A839" s="106"/>
      <c r="B839" s="106"/>
      <c r="C839" s="106"/>
      <c r="D839" s="106"/>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c r="AA839" s="113"/>
      <c r="AB839" s="113"/>
    </row>
    <row r="840">
      <c r="A840" s="106"/>
      <c r="B840" s="106"/>
      <c r="C840" s="106"/>
      <c r="D840" s="106"/>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c r="AA840" s="113"/>
      <c r="AB840" s="113"/>
    </row>
    <row r="841">
      <c r="A841" s="106"/>
      <c r="B841" s="106"/>
      <c r="C841" s="106"/>
      <c r="D841" s="106"/>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c r="AA841" s="113"/>
      <c r="AB841" s="113"/>
    </row>
    <row r="842">
      <c r="A842" s="106"/>
      <c r="B842" s="106"/>
      <c r="C842" s="106"/>
      <c r="D842" s="106"/>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c r="AA842" s="113"/>
      <c r="AB842" s="113"/>
    </row>
    <row r="843">
      <c r="A843" s="106"/>
      <c r="B843" s="106"/>
      <c r="C843" s="106"/>
      <c r="D843" s="106"/>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c r="AA843" s="113"/>
      <c r="AB843" s="113"/>
    </row>
    <row r="844">
      <c r="A844" s="106"/>
      <c r="B844" s="106"/>
      <c r="C844" s="106"/>
      <c r="D844" s="106"/>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c r="AA844" s="113"/>
      <c r="AB844" s="113"/>
    </row>
    <row r="845">
      <c r="A845" s="106"/>
      <c r="B845" s="106"/>
      <c r="C845" s="106"/>
      <c r="D845" s="106"/>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c r="AA845" s="113"/>
      <c r="AB845" s="113"/>
    </row>
    <row r="846">
      <c r="A846" s="106"/>
      <c r="B846" s="106"/>
      <c r="C846" s="106"/>
      <c r="D846" s="106"/>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c r="AA846" s="113"/>
      <c r="AB846" s="113"/>
    </row>
    <row r="847">
      <c r="A847" s="106"/>
      <c r="B847" s="106"/>
      <c r="C847" s="106"/>
      <c r="D847" s="106"/>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c r="AA847" s="113"/>
      <c r="AB847" s="113"/>
    </row>
    <row r="848">
      <c r="A848" s="106"/>
      <c r="B848" s="106"/>
      <c r="C848" s="106"/>
      <c r="D848" s="106"/>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c r="AA848" s="113"/>
      <c r="AB848" s="113"/>
    </row>
    <row r="849">
      <c r="A849" s="106"/>
      <c r="B849" s="106"/>
      <c r="C849" s="106"/>
      <c r="D849" s="106"/>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c r="AA849" s="113"/>
      <c r="AB849" s="113"/>
    </row>
    <row r="850">
      <c r="A850" s="106"/>
      <c r="B850" s="106"/>
      <c r="C850" s="106"/>
      <c r="D850" s="106"/>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c r="AA850" s="113"/>
      <c r="AB850" s="113"/>
    </row>
    <row r="851">
      <c r="A851" s="106"/>
      <c r="B851" s="106"/>
      <c r="C851" s="106"/>
      <c r="D851" s="106"/>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c r="AA851" s="113"/>
      <c r="AB851" s="113"/>
    </row>
    <row r="852">
      <c r="A852" s="106"/>
      <c r="B852" s="106"/>
      <c r="C852" s="106"/>
      <c r="D852" s="106"/>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c r="AA852" s="113"/>
      <c r="AB852" s="113"/>
    </row>
    <row r="853">
      <c r="A853" s="106"/>
      <c r="B853" s="106"/>
      <c r="C853" s="106"/>
      <c r="D853" s="106"/>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c r="AA853" s="113"/>
      <c r="AB853" s="113"/>
    </row>
    <row r="854">
      <c r="A854" s="106"/>
      <c r="B854" s="106"/>
      <c r="C854" s="106"/>
      <c r="D854" s="106"/>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c r="AA854" s="113"/>
      <c r="AB854" s="113"/>
    </row>
    <row r="855">
      <c r="A855" s="106"/>
      <c r="B855" s="106"/>
      <c r="C855" s="106"/>
      <c r="D855" s="106"/>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c r="AA855" s="113"/>
      <c r="AB855" s="113"/>
    </row>
    <row r="856">
      <c r="A856" s="106"/>
      <c r="B856" s="106"/>
      <c r="C856" s="106"/>
      <c r="D856" s="106"/>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c r="AA856" s="113"/>
      <c r="AB856" s="113"/>
    </row>
    <row r="857">
      <c r="A857" s="106"/>
      <c r="B857" s="106"/>
      <c r="C857" s="106"/>
      <c r="D857" s="106"/>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c r="AA857" s="113"/>
      <c r="AB857" s="113"/>
    </row>
    <row r="858">
      <c r="A858" s="106"/>
      <c r="B858" s="106"/>
      <c r="C858" s="106"/>
      <c r="D858" s="106"/>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c r="AA858" s="113"/>
      <c r="AB858" s="113"/>
    </row>
    <row r="859">
      <c r="A859" s="106"/>
      <c r="B859" s="106"/>
      <c r="C859" s="106"/>
      <c r="D859" s="106"/>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c r="AA859" s="113"/>
      <c r="AB859" s="113"/>
    </row>
    <row r="860">
      <c r="A860" s="106"/>
      <c r="B860" s="106"/>
      <c r="C860" s="106"/>
      <c r="D860" s="106"/>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c r="AA860" s="113"/>
      <c r="AB860" s="113"/>
    </row>
    <row r="861">
      <c r="A861" s="106"/>
      <c r="B861" s="106"/>
      <c r="C861" s="106"/>
      <c r="D861" s="106"/>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c r="AA861" s="113"/>
      <c r="AB861" s="113"/>
    </row>
    <row r="862">
      <c r="A862" s="106"/>
      <c r="B862" s="106"/>
      <c r="C862" s="106"/>
      <c r="D862" s="106"/>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c r="AA862" s="113"/>
      <c r="AB862" s="113"/>
    </row>
    <row r="863">
      <c r="A863" s="106"/>
      <c r="B863" s="106"/>
      <c r="C863" s="106"/>
      <c r="D863" s="106"/>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c r="AA863" s="113"/>
      <c r="AB863" s="113"/>
    </row>
    <row r="864">
      <c r="A864" s="106"/>
      <c r="B864" s="106"/>
      <c r="C864" s="106"/>
      <c r="D864" s="106"/>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c r="AA864" s="113"/>
      <c r="AB864" s="113"/>
    </row>
    <row r="865">
      <c r="A865" s="106"/>
      <c r="B865" s="106"/>
      <c r="C865" s="106"/>
      <c r="D865" s="106"/>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c r="AA865" s="113"/>
      <c r="AB865" s="113"/>
    </row>
    <row r="866">
      <c r="A866" s="106"/>
      <c r="B866" s="106"/>
      <c r="C866" s="106"/>
      <c r="D866" s="106"/>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c r="AA866" s="113"/>
      <c r="AB866" s="113"/>
    </row>
    <row r="867">
      <c r="A867" s="106"/>
      <c r="B867" s="106"/>
      <c r="C867" s="106"/>
      <c r="D867" s="106"/>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c r="AA867" s="113"/>
      <c r="AB867" s="113"/>
    </row>
    <row r="868">
      <c r="A868" s="106"/>
      <c r="B868" s="106"/>
      <c r="C868" s="106"/>
      <c r="D868" s="106"/>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c r="AA868" s="113"/>
      <c r="AB868" s="113"/>
    </row>
    <row r="869">
      <c r="A869" s="106"/>
      <c r="B869" s="106"/>
      <c r="C869" s="106"/>
      <c r="D869" s="106"/>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c r="AA869" s="113"/>
      <c r="AB869" s="113"/>
    </row>
    <row r="870">
      <c r="A870" s="106"/>
      <c r="B870" s="106"/>
      <c r="C870" s="106"/>
      <c r="D870" s="106"/>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c r="AA870" s="113"/>
      <c r="AB870" s="113"/>
    </row>
    <row r="871">
      <c r="A871" s="106"/>
      <c r="B871" s="106"/>
      <c r="C871" s="106"/>
      <c r="D871" s="106"/>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c r="AA871" s="113"/>
      <c r="AB871" s="113"/>
    </row>
    <row r="872">
      <c r="A872" s="106"/>
      <c r="B872" s="106"/>
      <c r="C872" s="106"/>
      <c r="D872" s="106"/>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c r="AA872" s="113"/>
      <c r="AB872" s="113"/>
    </row>
    <row r="873">
      <c r="A873" s="106"/>
      <c r="B873" s="106"/>
      <c r="C873" s="106"/>
      <c r="D873" s="106"/>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c r="AA873" s="113"/>
      <c r="AB873" s="113"/>
    </row>
    <row r="874">
      <c r="A874" s="106"/>
      <c r="B874" s="106"/>
      <c r="C874" s="106"/>
      <c r="D874" s="106"/>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c r="AA874" s="113"/>
      <c r="AB874" s="113"/>
    </row>
    <row r="875">
      <c r="A875" s="106"/>
      <c r="B875" s="106"/>
      <c r="C875" s="106"/>
      <c r="D875" s="106"/>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c r="AA875" s="113"/>
      <c r="AB875" s="113"/>
    </row>
    <row r="876">
      <c r="A876" s="106"/>
      <c r="B876" s="106"/>
      <c r="C876" s="106"/>
      <c r="D876" s="106"/>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c r="AA876" s="113"/>
      <c r="AB876" s="113"/>
    </row>
    <row r="877">
      <c r="A877" s="106"/>
      <c r="B877" s="106"/>
      <c r="C877" s="106"/>
      <c r="D877" s="106"/>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c r="AA877" s="113"/>
      <c r="AB877" s="113"/>
    </row>
    <row r="878">
      <c r="A878" s="106"/>
      <c r="B878" s="106"/>
      <c r="C878" s="106"/>
      <c r="D878" s="106"/>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c r="AA878" s="113"/>
      <c r="AB878" s="113"/>
    </row>
    <row r="879">
      <c r="A879" s="106"/>
      <c r="B879" s="106"/>
      <c r="C879" s="106"/>
      <c r="D879" s="106"/>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c r="AA879" s="113"/>
      <c r="AB879" s="113"/>
    </row>
    <row r="880">
      <c r="A880" s="106"/>
      <c r="B880" s="106"/>
      <c r="C880" s="106"/>
      <c r="D880" s="106"/>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c r="AA880" s="113"/>
      <c r="AB880" s="113"/>
    </row>
    <row r="881">
      <c r="A881" s="106"/>
      <c r="B881" s="106"/>
      <c r="C881" s="106"/>
      <c r="D881" s="106"/>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c r="AA881" s="113"/>
      <c r="AB881" s="113"/>
    </row>
    <row r="882">
      <c r="A882" s="106"/>
      <c r="B882" s="106"/>
      <c r="C882" s="106"/>
      <c r="D882" s="106"/>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c r="AA882" s="113"/>
      <c r="AB882" s="113"/>
    </row>
    <row r="883">
      <c r="A883" s="106"/>
      <c r="B883" s="106"/>
      <c r="C883" s="106"/>
      <c r="D883" s="106"/>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c r="AA883" s="113"/>
      <c r="AB883" s="113"/>
    </row>
    <row r="884">
      <c r="A884" s="106"/>
      <c r="B884" s="106"/>
      <c r="C884" s="106"/>
      <c r="D884" s="106"/>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c r="AA884" s="113"/>
      <c r="AB884" s="113"/>
    </row>
    <row r="885">
      <c r="A885" s="106"/>
      <c r="B885" s="106"/>
      <c r="C885" s="106"/>
      <c r="D885" s="106"/>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c r="AA885" s="113"/>
      <c r="AB885" s="113"/>
    </row>
    <row r="886">
      <c r="A886" s="106"/>
      <c r="B886" s="106"/>
      <c r="C886" s="106"/>
      <c r="D886" s="106"/>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c r="AA886" s="113"/>
      <c r="AB886" s="113"/>
    </row>
    <row r="887">
      <c r="A887" s="106"/>
      <c r="B887" s="106"/>
      <c r="C887" s="106"/>
      <c r="D887" s="106"/>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c r="AA887" s="113"/>
      <c r="AB887" s="113"/>
    </row>
    <row r="888">
      <c r="A888" s="106"/>
      <c r="B888" s="106"/>
      <c r="C888" s="106"/>
      <c r="D888" s="106"/>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c r="AA888" s="113"/>
      <c r="AB888" s="113"/>
    </row>
    <row r="889">
      <c r="A889" s="106"/>
      <c r="B889" s="106"/>
      <c r="C889" s="106"/>
      <c r="D889" s="106"/>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c r="AA889" s="113"/>
      <c r="AB889" s="113"/>
    </row>
    <row r="890">
      <c r="A890" s="106"/>
      <c r="B890" s="106"/>
      <c r="C890" s="106"/>
      <c r="D890" s="106"/>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c r="AA890" s="113"/>
      <c r="AB890" s="113"/>
    </row>
    <row r="891">
      <c r="A891" s="106"/>
      <c r="B891" s="106"/>
      <c r="C891" s="106"/>
      <c r="D891" s="106"/>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c r="AA891" s="113"/>
      <c r="AB891" s="113"/>
    </row>
    <row r="892">
      <c r="A892" s="106"/>
      <c r="B892" s="106"/>
      <c r="C892" s="106"/>
      <c r="D892" s="106"/>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c r="AA892" s="113"/>
      <c r="AB892" s="113"/>
    </row>
    <row r="893">
      <c r="A893" s="106"/>
      <c r="B893" s="106"/>
      <c r="C893" s="106"/>
      <c r="D893" s="106"/>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c r="AA893" s="113"/>
      <c r="AB893" s="113"/>
    </row>
    <row r="894">
      <c r="A894" s="106"/>
      <c r="B894" s="106"/>
      <c r="C894" s="106"/>
      <c r="D894" s="106"/>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c r="AA894" s="113"/>
      <c r="AB894" s="113"/>
    </row>
    <row r="895">
      <c r="A895" s="106"/>
      <c r="B895" s="106"/>
      <c r="C895" s="106"/>
      <c r="D895" s="106"/>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c r="AA895" s="113"/>
      <c r="AB895" s="113"/>
    </row>
    <row r="896">
      <c r="A896" s="106"/>
      <c r="B896" s="106"/>
      <c r="C896" s="106"/>
      <c r="D896" s="106"/>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c r="AA896" s="113"/>
      <c r="AB896" s="113"/>
    </row>
    <row r="897">
      <c r="A897" s="106"/>
      <c r="B897" s="106"/>
      <c r="C897" s="106"/>
      <c r="D897" s="106"/>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c r="AA897" s="113"/>
      <c r="AB897" s="113"/>
    </row>
    <row r="898">
      <c r="A898" s="106"/>
      <c r="B898" s="106"/>
      <c r="C898" s="106"/>
      <c r="D898" s="106"/>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c r="AA898" s="113"/>
      <c r="AB898" s="113"/>
    </row>
    <row r="899">
      <c r="A899" s="106"/>
      <c r="B899" s="106"/>
      <c r="C899" s="106"/>
      <c r="D899" s="106"/>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c r="AA899" s="113"/>
      <c r="AB899" s="113"/>
    </row>
    <row r="900">
      <c r="A900" s="106"/>
      <c r="B900" s="106"/>
      <c r="C900" s="106"/>
      <c r="D900" s="106"/>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c r="AA900" s="113"/>
      <c r="AB900" s="113"/>
    </row>
    <row r="901">
      <c r="A901" s="106"/>
      <c r="B901" s="106"/>
      <c r="C901" s="106"/>
      <c r="D901" s="106"/>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c r="AA901" s="113"/>
      <c r="AB901" s="113"/>
    </row>
    <row r="902">
      <c r="A902" s="106"/>
      <c r="B902" s="106"/>
      <c r="C902" s="106"/>
      <c r="D902" s="106"/>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c r="AA902" s="113"/>
      <c r="AB902" s="113"/>
    </row>
    <row r="903">
      <c r="A903" s="106"/>
      <c r="B903" s="106"/>
      <c r="C903" s="106"/>
      <c r="D903" s="106"/>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c r="AA903" s="113"/>
      <c r="AB903" s="113"/>
    </row>
    <row r="904">
      <c r="A904" s="106"/>
      <c r="B904" s="106"/>
      <c r="C904" s="106"/>
      <c r="D904" s="106"/>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c r="AA904" s="113"/>
      <c r="AB904" s="113"/>
    </row>
    <row r="905">
      <c r="A905" s="106"/>
      <c r="B905" s="106"/>
      <c r="C905" s="106"/>
      <c r="D905" s="106"/>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c r="AA905" s="113"/>
      <c r="AB905" s="113"/>
    </row>
    <row r="906">
      <c r="A906" s="106"/>
      <c r="B906" s="106"/>
      <c r="C906" s="106"/>
      <c r="D906" s="106"/>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c r="AA906" s="113"/>
      <c r="AB906" s="113"/>
    </row>
    <row r="907">
      <c r="A907" s="106"/>
      <c r="B907" s="106"/>
      <c r="C907" s="106"/>
      <c r="D907" s="106"/>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c r="AA907" s="113"/>
      <c r="AB907" s="113"/>
    </row>
    <row r="908">
      <c r="A908" s="106"/>
      <c r="B908" s="106"/>
      <c r="C908" s="106"/>
      <c r="D908" s="106"/>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c r="AA908" s="113"/>
      <c r="AB908" s="113"/>
    </row>
    <row r="909">
      <c r="A909" s="106"/>
      <c r="B909" s="106"/>
      <c r="C909" s="106"/>
      <c r="D909" s="106"/>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c r="AA909" s="113"/>
      <c r="AB909" s="113"/>
    </row>
    <row r="910">
      <c r="A910" s="106"/>
      <c r="B910" s="106"/>
      <c r="C910" s="106"/>
      <c r="D910" s="106"/>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c r="AA910" s="113"/>
      <c r="AB910" s="113"/>
    </row>
    <row r="911">
      <c r="A911" s="106"/>
      <c r="B911" s="106"/>
      <c r="C911" s="106"/>
      <c r="D911" s="106"/>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c r="AA911" s="113"/>
      <c r="AB911" s="113"/>
    </row>
    <row r="912">
      <c r="A912" s="106"/>
      <c r="B912" s="106"/>
      <c r="C912" s="106"/>
      <c r="D912" s="106"/>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c r="AA912" s="113"/>
      <c r="AB912" s="113"/>
    </row>
    <row r="913">
      <c r="A913" s="106"/>
      <c r="B913" s="106"/>
      <c r="C913" s="106"/>
      <c r="D913" s="106"/>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c r="AA913" s="113"/>
      <c r="AB913" s="113"/>
    </row>
    <row r="914">
      <c r="A914" s="106"/>
      <c r="B914" s="106"/>
      <c r="C914" s="106"/>
      <c r="D914" s="106"/>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c r="AA914" s="113"/>
      <c r="AB914" s="113"/>
    </row>
    <row r="915">
      <c r="A915" s="106"/>
      <c r="B915" s="106"/>
      <c r="C915" s="106"/>
      <c r="D915" s="106"/>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c r="AA915" s="113"/>
      <c r="AB915" s="113"/>
    </row>
    <row r="916">
      <c r="A916" s="106"/>
      <c r="B916" s="106"/>
      <c r="C916" s="106"/>
      <c r="D916" s="106"/>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c r="AA916" s="113"/>
      <c r="AB916" s="113"/>
    </row>
    <row r="917">
      <c r="A917" s="106"/>
      <c r="B917" s="106"/>
      <c r="C917" s="106"/>
      <c r="D917" s="106"/>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c r="AA917" s="113"/>
      <c r="AB917" s="113"/>
    </row>
    <row r="918">
      <c r="A918" s="106"/>
      <c r="B918" s="106"/>
      <c r="C918" s="106"/>
      <c r="D918" s="106"/>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c r="AA918" s="113"/>
      <c r="AB918" s="113"/>
    </row>
    <row r="919">
      <c r="A919" s="106"/>
      <c r="B919" s="106"/>
      <c r="C919" s="106"/>
      <c r="D919" s="106"/>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c r="AA919" s="113"/>
      <c r="AB919" s="113"/>
    </row>
    <row r="920">
      <c r="A920" s="106"/>
      <c r="B920" s="106"/>
      <c r="C920" s="106"/>
      <c r="D920" s="106"/>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c r="AA920" s="113"/>
      <c r="AB920" s="113"/>
    </row>
    <row r="921">
      <c r="A921" s="106"/>
      <c r="B921" s="106"/>
      <c r="C921" s="106"/>
      <c r="D921" s="106"/>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c r="AA921" s="113"/>
      <c r="AB921" s="113"/>
    </row>
    <row r="922">
      <c r="A922" s="106"/>
      <c r="B922" s="106"/>
      <c r="C922" s="106"/>
      <c r="D922" s="106"/>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c r="AA922" s="113"/>
      <c r="AB922" s="113"/>
    </row>
    <row r="923">
      <c r="A923" s="106"/>
      <c r="B923" s="106"/>
      <c r="C923" s="106"/>
      <c r="D923" s="106"/>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c r="AA923" s="113"/>
      <c r="AB923" s="113"/>
    </row>
    <row r="924">
      <c r="A924" s="106"/>
      <c r="B924" s="106"/>
      <c r="C924" s="106"/>
      <c r="D924" s="106"/>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c r="AA924" s="113"/>
      <c r="AB924" s="113"/>
    </row>
    <row r="925">
      <c r="A925" s="106"/>
      <c r="B925" s="106"/>
      <c r="C925" s="106"/>
      <c r="D925" s="106"/>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c r="AA925" s="113"/>
      <c r="AB925" s="113"/>
    </row>
    <row r="926">
      <c r="A926" s="106"/>
      <c r="B926" s="106"/>
      <c r="C926" s="106"/>
      <c r="D926" s="106"/>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c r="AA926" s="113"/>
      <c r="AB926" s="113"/>
    </row>
    <row r="927">
      <c r="A927" s="106"/>
      <c r="B927" s="106"/>
      <c r="C927" s="106"/>
      <c r="D927" s="106"/>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c r="AA927" s="113"/>
      <c r="AB927" s="113"/>
    </row>
    <row r="928">
      <c r="A928" s="106"/>
      <c r="B928" s="106"/>
      <c r="C928" s="106"/>
      <c r="D928" s="106"/>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c r="AA928" s="113"/>
      <c r="AB928" s="113"/>
    </row>
    <row r="929">
      <c r="A929" s="106"/>
      <c r="B929" s="106"/>
      <c r="C929" s="106"/>
      <c r="D929" s="106"/>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c r="AA929" s="113"/>
      <c r="AB929" s="113"/>
    </row>
    <row r="930">
      <c r="A930" s="106"/>
      <c r="B930" s="106"/>
      <c r="C930" s="106"/>
      <c r="D930" s="106"/>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c r="AA930" s="113"/>
      <c r="AB930" s="113"/>
    </row>
    <row r="931">
      <c r="A931" s="106"/>
      <c r="B931" s="106"/>
      <c r="C931" s="106"/>
      <c r="D931" s="106"/>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c r="AA931" s="113"/>
      <c r="AB931" s="113"/>
    </row>
    <row r="932">
      <c r="A932" s="106"/>
      <c r="B932" s="106"/>
      <c r="C932" s="106"/>
      <c r="D932" s="106"/>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c r="AA932" s="113"/>
      <c r="AB932" s="113"/>
    </row>
    <row r="933">
      <c r="A933" s="106"/>
      <c r="B933" s="106"/>
      <c r="C933" s="106"/>
      <c r="D933" s="106"/>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c r="AA933" s="113"/>
      <c r="AB933" s="113"/>
    </row>
    <row r="934">
      <c r="A934" s="106"/>
      <c r="B934" s="106"/>
      <c r="C934" s="106"/>
      <c r="D934" s="106"/>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c r="AA934" s="113"/>
      <c r="AB934" s="113"/>
    </row>
    <row r="935">
      <c r="A935" s="106"/>
      <c r="B935" s="106"/>
      <c r="C935" s="106"/>
      <c r="D935" s="106"/>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c r="AA935" s="113"/>
      <c r="AB935" s="113"/>
    </row>
    <row r="936">
      <c r="A936" s="106"/>
      <c r="B936" s="106"/>
      <c r="C936" s="106"/>
      <c r="D936" s="106"/>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c r="AA936" s="113"/>
      <c r="AB936" s="113"/>
    </row>
    <row r="937">
      <c r="A937" s="106"/>
      <c r="B937" s="106"/>
      <c r="C937" s="106"/>
      <c r="D937" s="106"/>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c r="AA937" s="113"/>
      <c r="AB937" s="113"/>
    </row>
    <row r="938">
      <c r="A938" s="106"/>
      <c r="B938" s="106"/>
      <c r="C938" s="106"/>
      <c r="D938" s="106"/>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c r="AA938" s="113"/>
      <c r="AB938" s="113"/>
    </row>
    <row r="939">
      <c r="A939" s="106"/>
      <c r="B939" s="106"/>
      <c r="C939" s="106"/>
      <c r="D939" s="106"/>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c r="AA939" s="113"/>
      <c r="AB939" s="113"/>
    </row>
    <row r="940">
      <c r="A940" s="106"/>
      <c r="B940" s="106"/>
      <c r="C940" s="106"/>
      <c r="D940" s="106"/>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c r="AA940" s="113"/>
      <c r="AB940" s="113"/>
    </row>
    <row r="941">
      <c r="A941" s="106"/>
      <c r="B941" s="106"/>
      <c r="C941" s="106"/>
      <c r="D941" s="106"/>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c r="AA941" s="113"/>
      <c r="AB941" s="113"/>
    </row>
    <row r="942">
      <c r="A942" s="106"/>
      <c r="B942" s="106"/>
      <c r="C942" s="106"/>
      <c r="D942" s="106"/>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c r="AA942" s="113"/>
      <c r="AB942" s="113"/>
    </row>
    <row r="943">
      <c r="A943" s="106"/>
      <c r="B943" s="106"/>
      <c r="C943" s="106"/>
      <c r="D943" s="106"/>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c r="AA943" s="113"/>
      <c r="AB943" s="113"/>
    </row>
    <row r="944">
      <c r="A944" s="106"/>
      <c r="B944" s="106"/>
      <c r="C944" s="106"/>
      <c r="D944" s="106"/>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c r="AA944" s="113"/>
      <c r="AB944" s="113"/>
    </row>
    <row r="945">
      <c r="A945" s="106"/>
      <c r="B945" s="106"/>
      <c r="C945" s="106"/>
      <c r="D945" s="106"/>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c r="AA945" s="113"/>
      <c r="AB945" s="113"/>
    </row>
    <row r="946">
      <c r="A946" s="106"/>
      <c r="B946" s="106"/>
      <c r="C946" s="106"/>
      <c r="D946" s="106"/>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c r="AA946" s="113"/>
      <c r="AB946" s="113"/>
    </row>
    <row r="947">
      <c r="A947" s="106"/>
      <c r="B947" s="106"/>
      <c r="C947" s="106"/>
      <c r="D947" s="106"/>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c r="AA947" s="113"/>
      <c r="AB947" s="113"/>
    </row>
    <row r="948">
      <c r="A948" s="106"/>
      <c r="B948" s="106"/>
      <c r="C948" s="106"/>
      <c r="D948" s="106"/>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c r="AA948" s="113"/>
      <c r="AB948" s="113"/>
    </row>
    <row r="949">
      <c r="A949" s="106"/>
      <c r="B949" s="106"/>
      <c r="C949" s="106"/>
      <c r="D949" s="106"/>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c r="AA949" s="113"/>
      <c r="AB949" s="113"/>
    </row>
    <row r="950">
      <c r="A950" s="106"/>
      <c r="B950" s="106"/>
      <c r="C950" s="106"/>
      <c r="D950" s="106"/>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c r="AA950" s="113"/>
      <c r="AB950" s="113"/>
    </row>
    <row r="951">
      <c r="A951" s="106"/>
      <c r="B951" s="106"/>
      <c r="C951" s="106"/>
      <c r="D951" s="106"/>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c r="AA951" s="113"/>
      <c r="AB951" s="113"/>
    </row>
    <row r="952">
      <c r="A952" s="106"/>
      <c r="B952" s="106"/>
      <c r="C952" s="106"/>
      <c r="D952" s="106"/>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c r="AA952" s="113"/>
      <c r="AB952" s="113"/>
    </row>
    <row r="953">
      <c r="A953" s="106"/>
      <c r="B953" s="106"/>
      <c r="C953" s="106"/>
      <c r="D953" s="106"/>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c r="AA953" s="113"/>
      <c r="AB953" s="113"/>
    </row>
    <row r="954">
      <c r="A954" s="106"/>
      <c r="B954" s="106"/>
      <c r="C954" s="106"/>
      <c r="D954" s="106"/>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c r="AA954" s="113"/>
      <c r="AB954" s="113"/>
    </row>
    <row r="955">
      <c r="A955" s="106"/>
      <c r="B955" s="106"/>
      <c r="C955" s="106"/>
      <c r="D955" s="106"/>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c r="AA955" s="113"/>
      <c r="AB955" s="113"/>
    </row>
    <row r="956">
      <c r="A956" s="106"/>
      <c r="B956" s="106"/>
      <c r="C956" s="106"/>
      <c r="D956" s="106"/>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c r="AA956" s="113"/>
      <c r="AB956" s="113"/>
    </row>
    <row r="957">
      <c r="A957" s="106"/>
      <c r="B957" s="106"/>
      <c r="C957" s="106"/>
      <c r="D957" s="106"/>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c r="AA957" s="113"/>
      <c r="AB957" s="113"/>
    </row>
    <row r="958">
      <c r="A958" s="106"/>
      <c r="B958" s="106"/>
      <c r="C958" s="106"/>
      <c r="D958" s="106"/>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c r="AA958" s="113"/>
      <c r="AB958" s="113"/>
    </row>
    <row r="959">
      <c r="A959" s="106"/>
      <c r="B959" s="106"/>
      <c r="C959" s="106"/>
      <c r="D959" s="106"/>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c r="AA959" s="113"/>
      <c r="AB959" s="113"/>
    </row>
    <row r="960">
      <c r="A960" s="106"/>
      <c r="B960" s="106"/>
      <c r="C960" s="106"/>
      <c r="D960" s="106"/>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c r="AA960" s="113"/>
      <c r="AB960" s="113"/>
    </row>
    <row r="961">
      <c r="A961" s="106"/>
      <c r="B961" s="106"/>
      <c r="C961" s="106"/>
      <c r="D961" s="106"/>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c r="AA961" s="113"/>
      <c r="AB961" s="113"/>
    </row>
    <row r="962">
      <c r="A962" s="106"/>
      <c r="B962" s="106"/>
      <c r="C962" s="106"/>
      <c r="D962" s="106"/>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c r="AA962" s="113"/>
      <c r="AB962" s="113"/>
    </row>
    <row r="963">
      <c r="A963" s="106"/>
      <c r="B963" s="106"/>
      <c r="C963" s="106"/>
      <c r="D963" s="106"/>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c r="AA963" s="113"/>
      <c r="AB963" s="113"/>
    </row>
    <row r="964">
      <c r="A964" s="106"/>
      <c r="B964" s="106"/>
      <c r="C964" s="106"/>
      <c r="D964" s="106"/>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c r="AA964" s="113"/>
      <c r="AB964" s="113"/>
    </row>
    <row r="965">
      <c r="A965" s="106"/>
      <c r="B965" s="106"/>
      <c r="C965" s="106"/>
      <c r="D965" s="106"/>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c r="AA965" s="113"/>
      <c r="AB965" s="113"/>
    </row>
    <row r="966">
      <c r="A966" s="106"/>
      <c r="B966" s="106"/>
      <c r="C966" s="106"/>
      <c r="D966" s="106"/>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c r="AA966" s="113"/>
      <c r="AB966" s="113"/>
    </row>
    <row r="967">
      <c r="A967" s="106"/>
      <c r="B967" s="106"/>
      <c r="C967" s="106"/>
      <c r="D967" s="106"/>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c r="AA967" s="113"/>
      <c r="AB967" s="113"/>
    </row>
    <row r="968">
      <c r="A968" s="106"/>
      <c r="B968" s="106"/>
      <c r="C968" s="106"/>
      <c r="D968" s="106"/>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c r="AA968" s="113"/>
      <c r="AB968" s="113"/>
    </row>
    <row r="969">
      <c r="A969" s="106"/>
      <c r="B969" s="106"/>
      <c r="C969" s="106"/>
      <c r="D969" s="106"/>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c r="AA969" s="113"/>
      <c r="AB969" s="113"/>
    </row>
    <row r="970">
      <c r="A970" s="106"/>
      <c r="B970" s="106"/>
      <c r="C970" s="106"/>
      <c r="D970" s="106"/>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c r="AA970" s="113"/>
      <c r="AB970" s="113"/>
    </row>
    <row r="971">
      <c r="A971" s="106"/>
      <c r="B971" s="106"/>
      <c r="C971" s="106"/>
      <c r="D971" s="106"/>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c r="AA971" s="113"/>
      <c r="AB971" s="113"/>
    </row>
    <row r="972">
      <c r="A972" s="106"/>
      <c r="B972" s="106"/>
      <c r="C972" s="106"/>
      <c r="D972" s="106"/>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c r="AA972" s="113"/>
      <c r="AB972" s="113"/>
    </row>
    <row r="973">
      <c r="A973" s="106"/>
      <c r="B973" s="106"/>
      <c r="C973" s="106"/>
      <c r="D973" s="106"/>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c r="AA973" s="113"/>
      <c r="AB973" s="113"/>
    </row>
    <row r="974">
      <c r="A974" s="106"/>
      <c r="B974" s="106"/>
      <c r="C974" s="106"/>
      <c r="D974" s="106"/>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c r="AA974" s="113"/>
      <c r="AB974" s="113"/>
    </row>
    <row r="975">
      <c r="A975" s="106"/>
      <c r="B975" s="106"/>
      <c r="C975" s="106"/>
      <c r="D975" s="106"/>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c r="AA975" s="113"/>
      <c r="AB975" s="113"/>
    </row>
    <row r="976">
      <c r="A976" s="106"/>
      <c r="B976" s="106"/>
      <c r="C976" s="106"/>
      <c r="D976" s="106"/>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c r="AA976" s="113"/>
      <c r="AB976" s="113"/>
    </row>
    <row r="977">
      <c r="A977" s="106"/>
      <c r="B977" s="106"/>
      <c r="C977" s="106"/>
      <c r="D977" s="106"/>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c r="AA977" s="113"/>
      <c r="AB977" s="113"/>
    </row>
    <row r="978">
      <c r="A978" s="106"/>
      <c r="B978" s="106"/>
      <c r="C978" s="106"/>
      <c r="D978" s="106"/>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c r="AA978" s="113"/>
      <c r="AB978" s="113"/>
    </row>
    <row r="979">
      <c r="A979" s="106"/>
      <c r="B979" s="106"/>
      <c r="C979" s="106"/>
      <c r="D979" s="106"/>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c r="AA979" s="113"/>
      <c r="AB979" s="113"/>
    </row>
    <row r="980">
      <c r="A980" s="106"/>
      <c r="B980" s="106"/>
      <c r="C980" s="106"/>
      <c r="D980" s="106"/>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c r="AA980" s="113"/>
      <c r="AB980" s="113"/>
    </row>
    <row r="981">
      <c r="A981" s="106"/>
      <c r="B981" s="106"/>
      <c r="C981" s="106"/>
      <c r="D981" s="106"/>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c r="AA981" s="113"/>
      <c r="AB981" s="113"/>
    </row>
    <row r="982">
      <c r="A982" s="106"/>
      <c r="B982" s="106"/>
      <c r="C982" s="106"/>
      <c r="D982" s="106"/>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c r="AA982" s="113"/>
      <c r="AB982" s="113"/>
    </row>
    <row r="983">
      <c r="A983" s="106"/>
      <c r="B983" s="106"/>
      <c r="C983" s="106"/>
      <c r="D983" s="106"/>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c r="AA983" s="113"/>
      <c r="AB983" s="113"/>
    </row>
    <row r="984">
      <c r="A984" s="106"/>
      <c r="B984" s="106"/>
      <c r="C984" s="106"/>
      <c r="D984" s="106"/>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c r="AA984" s="113"/>
      <c r="AB984" s="113"/>
    </row>
    <row r="985">
      <c r="A985" s="106"/>
      <c r="B985" s="106"/>
      <c r="C985" s="106"/>
      <c r="D985" s="106"/>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c r="AA985" s="113"/>
      <c r="AB985" s="113"/>
    </row>
    <row r="986">
      <c r="A986" s="106"/>
      <c r="B986" s="106"/>
      <c r="C986" s="106"/>
      <c r="D986" s="106"/>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c r="AA986" s="113"/>
      <c r="AB986" s="113"/>
    </row>
    <row r="987">
      <c r="A987" s="106"/>
      <c r="B987" s="106"/>
      <c r="C987" s="106"/>
      <c r="D987" s="106"/>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c r="AA987" s="113"/>
      <c r="AB987" s="113"/>
    </row>
    <row r="988">
      <c r="A988" s="106"/>
      <c r="B988" s="106"/>
      <c r="C988" s="106"/>
      <c r="D988" s="106"/>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c r="AA988" s="113"/>
      <c r="AB988" s="113"/>
    </row>
    <row r="989">
      <c r="A989" s="106"/>
      <c r="B989" s="106"/>
      <c r="C989" s="106"/>
      <c r="D989" s="106"/>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c r="AA989" s="113"/>
      <c r="AB989" s="113"/>
    </row>
    <row r="990">
      <c r="A990" s="106"/>
      <c r="B990" s="106"/>
      <c r="C990" s="106"/>
      <c r="D990" s="106"/>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c r="AA990" s="113"/>
      <c r="AB990" s="113"/>
    </row>
    <row r="991">
      <c r="A991" s="106"/>
      <c r="B991" s="106"/>
      <c r="C991" s="106"/>
      <c r="D991" s="106"/>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c r="AA991" s="113"/>
      <c r="AB991" s="113"/>
    </row>
    <row r="992">
      <c r="A992" s="106"/>
      <c r="B992" s="106"/>
      <c r="C992" s="106"/>
      <c r="D992" s="106"/>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c r="AA992" s="113"/>
      <c r="AB992" s="113"/>
    </row>
    <row r="993">
      <c r="A993" s="106"/>
      <c r="B993" s="106"/>
      <c r="C993" s="106"/>
      <c r="D993" s="106"/>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c r="AA993" s="113"/>
      <c r="AB993" s="113"/>
    </row>
    <row r="994">
      <c r="A994" s="106"/>
      <c r="B994" s="106"/>
      <c r="C994" s="106"/>
      <c r="D994" s="106"/>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c r="AA994" s="113"/>
      <c r="AB994" s="113"/>
    </row>
    <row r="995">
      <c r="A995" s="106"/>
      <c r="B995" s="106"/>
      <c r="C995" s="106"/>
      <c r="D995" s="106"/>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c r="AA995" s="113"/>
      <c r="AB995" s="113"/>
    </row>
    <row r="996">
      <c r="A996" s="106"/>
      <c r="B996" s="106"/>
      <c r="C996" s="106"/>
      <c r="D996" s="106"/>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c r="AA996" s="113"/>
      <c r="AB996" s="113"/>
    </row>
    <row r="997">
      <c r="A997" s="106"/>
      <c r="B997" s="106"/>
      <c r="C997" s="106"/>
      <c r="D997" s="106"/>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c r="AA997" s="113"/>
      <c r="AB997" s="113"/>
    </row>
    <row r="998">
      <c r="A998" s="106"/>
      <c r="B998" s="106"/>
      <c r="C998" s="106"/>
      <c r="D998" s="106"/>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c r="AA998" s="113"/>
      <c r="AB998" s="113"/>
    </row>
    <row r="999">
      <c r="A999" s="106"/>
      <c r="B999" s="106"/>
      <c r="C999" s="106"/>
      <c r="D999" s="106"/>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c r="AA999" s="113"/>
      <c r="AB999" s="113"/>
    </row>
    <row r="1000">
      <c r="A1000" s="106"/>
      <c r="B1000" s="106"/>
      <c r="C1000" s="106"/>
      <c r="D1000" s="106"/>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c r="AA1000" s="113"/>
      <c r="AB1000" s="113"/>
    </row>
    <row r="1001">
      <c r="A1001" s="106"/>
      <c r="B1001" s="106"/>
      <c r="C1001" s="106"/>
      <c r="D1001" s="106"/>
      <c r="E1001" s="113"/>
      <c r="F1001" s="113"/>
      <c r="G1001" s="113"/>
      <c r="H1001" s="113"/>
      <c r="I1001" s="113"/>
      <c r="J1001" s="113"/>
      <c r="K1001" s="113"/>
      <c r="L1001" s="113"/>
      <c r="M1001" s="113"/>
      <c r="N1001" s="113"/>
      <c r="O1001" s="113"/>
      <c r="P1001" s="113"/>
      <c r="Q1001" s="113"/>
      <c r="R1001" s="113"/>
      <c r="S1001" s="113"/>
      <c r="T1001" s="113"/>
      <c r="U1001" s="113"/>
      <c r="V1001" s="113"/>
      <c r="W1001" s="113"/>
      <c r="X1001" s="113"/>
      <c r="Y1001" s="113"/>
      <c r="Z1001" s="113"/>
      <c r="AA1001" s="113"/>
      <c r="AB1001" s="113"/>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25" t="s">
        <v>4471</v>
      </c>
      <c r="B1" s="105"/>
      <c r="C1" s="105"/>
      <c r="D1" s="105"/>
      <c r="E1" s="105"/>
      <c r="F1" s="105"/>
      <c r="G1" s="105"/>
      <c r="H1" s="105"/>
      <c r="I1" s="105"/>
      <c r="J1" s="105"/>
      <c r="K1" s="105"/>
      <c r="L1" s="105"/>
      <c r="M1" s="105"/>
      <c r="N1" s="105"/>
      <c r="O1" s="105"/>
      <c r="P1" s="105"/>
      <c r="Q1" s="105"/>
      <c r="R1" s="105"/>
      <c r="S1" s="105"/>
      <c r="T1" s="105"/>
      <c r="U1" s="105"/>
      <c r="V1" s="105"/>
      <c r="W1" s="105"/>
      <c r="X1" s="105"/>
      <c r="Y1" s="105"/>
      <c r="Z1" s="105"/>
    </row>
    <row r="2">
      <c r="A2" s="126" t="str">
        <f t="array" ref="A2:U2">'2.Standard-Selection'!A2:Z2</f>
        <v>LG#</v>
      </c>
      <c r="B2" s="105" t="s">
        <v>30</v>
      </c>
      <c r="C2" s="105" t="s">
        <v>31</v>
      </c>
      <c r="D2" s="105" t="s">
        <v>32</v>
      </c>
      <c r="E2" s="105" t="s">
        <v>33</v>
      </c>
      <c r="F2" s="105" t="s">
        <v>34</v>
      </c>
      <c r="G2" s="105" t="s">
        <v>35</v>
      </c>
      <c r="H2" s="105" t="s">
        <v>36</v>
      </c>
      <c r="I2" s="105" t="s">
        <v>37</v>
      </c>
      <c r="J2" s="105" t="s">
        <v>38</v>
      </c>
      <c r="K2" s="105" t="s">
        <v>39</v>
      </c>
      <c r="L2" s="105" t="s">
        <v>40</v>
      </c>
      <c r="M2" s="105" t="s">
        <v>41</v>
      </c>
      <c r="N2" s="105" t="s">
        <v>42</v>
      </c>
      <c r="O2" s="105" t="s">
        <v>43</v>
      </c>
      <c r="P2" s="105" t="s">
        <v>44</v>
      </c>
      <c r="Q2" s="105" t="s">
        <v>45</v>
      </c>
      <c r="R2" s="105" t="s">
        <v>46</v>
      </c>
      <c r="S2" s="105" t="s">
        <v>47</v>
      </c>
      <c r="T2" s="105" t="s">
        <v>48</v>
      </c>
      <c r="U2" s="105" t="s">
        <v>49</v>
      </c>
      <c r="V2" s="105"/>
      <c r="W2" s="105"/>
      <c r="X2" s="105"/>
      <c r="Y2" s="105"/>
      <c r="Z2" s="105"/>
    </row>
    <row r="3">
      <c r="A3" s="127" t="str">
        <f>IFERROR(__xludf.DUMMYFUNCTION("iferror(if(counta('2.Standard-Selection'!A:A)&gt;1,sort(filter('2.Standard-Selection'!A3:Q2498,not(isblank('2.Standard-Selection'!A3:A2498))),ref_dontTouch_sorting_tab3!H3,ref_dontTouch_sorting_tab3!I3,ref_dontTouch_sorting_tab3!H4,ref_dontTouch_sorting_tab3"&amp;"!I4,ref_dontTouch_sorting_tab3!H5,ref_dontTouch_sorting_tab3!I5,ref_dontTouch_sorting_tab3!H6,ref_dontTouch_sorting_tab3!I6,ref_dontTouch_sorting_tab3!H7,ref_dontTouch_sorting_tab3!I7),""""),"""")"),"1")</f>
        <v>1</v>
      </c>
      <c r="B3" s="106" t="str">
        <f>IFERROR(__xludf.DUMMYFUNCTION("""COMPUTED_VALUE"""),"1: Explain how animal behavior facilitates in reproduction, and explain how exceptions to a general rule arise (i.e. sex role reversal)")</f>
        <v>1: Explain how animal behavior facilitates in reproduction, and explain how exceptions to a general rule arise (i.e. sex role reversal)</v>
      </c>
      <c r="C3" s="106" t="str">
        <f>IFERROR(__xludf.DUMMYFUNCTION("""COMPUTED_VALUE"""),"SL.6.2")</f>
        <v>SL.6.2</v>
      </c>
      <c r="D3" s="106" t="str">
        <f>IFERROR(__xludf.DUMMYFUNCTION("""COMPUTED_VALUE"""),"Interpret information presented in diverse media and formats (e.g., visually, quantitatively, orally) and explain how it contributes to a topic, text, or issue under study.")</f>
        <v>Interpret information presented in diverse media and formats (e.g., visually, quantitatively, orally) and explain how it contributes to a topic, text, or issue under study.</v>
      </c>
      <c r="E3" s="106" t="str">
        <f>IFERROR(__xludf.DUMMYFUNCTION("""COMPUTED_VALUE"""),"Common Core ELA")</f>
        <v>Common Core ELA</v>
      </c>
      <c r="F3" s="106" t="str">
        <f>IFERROR(__xludf.DUMMYFUNCTION("""COMPUTED_VALUE"""),"LS&amp;L")</f>
        <v>LS&amp;L</v>
      </c>
      <c r="G3" s="106">
        <f>IFERROR(__xludf.DUMMYFUNCTION("""COMPUTED_VALUE"""),6.0)</f>
        <v>6</v>
      </c>
      <c r="H3" s="106" t="str">
        <f>IFERROR(__xludf.DUMMYFUNCTION("""COMPUTED_VALUE"""),"ELA")</f>
        <v>ELA</v>
      </c>
      <c r="I3" s="106" t="str">
        <f>IFERROR(__xludf.DUMMYFUNCTION("""COMPUTED_VALUE"""),"Language, Speaking &amp; Listening")</f>
        <v>Language, Speaking &amp; Listening</v>
      </c>
      <c r="J3" s="106"/>
      <c r="K3" s="106"/>
      <c r="L3" s="106"/>
      <c r="M3" s="106"/>
      <c r="N3" s="106"/>
      <c r="O3" s="106" t="str">
        <f>IFERROR(__xludf.DUMMYFUNCTION("""COMPUTED_VALUE"""),"Speaking &amp; Listening")</f>
        <v>Speaking &amp; Listening</v>
      </c>
      <c r="P3" s="128" t="str">
        <f>IFERROR(__xludf.DUMMYFUNCTION("""COMPUTED_VALUE"""),"http://corestandards.org/ELA-Literacy/SL/6/2/")</f>
        <v>http://corestandards.org/ELA-Literacy/SL/6/2/</v>
      </c>
      <c r="Q3" s="106">
        <f>IFERROR(__xludf.DUMMYFUNCTION("""COMPUTED_VALUE"""),44322.0)</f>
        <v>44322</v>
      </c>
      <c r="R3" s="106"/>
      <c r="S3" s="106"/>
      <c r="T3" s="106"/>
      <c r="U3" s="129"/>
      <c r="V3" s="106"/>
      <c r="W3" s="106"/>
      <c r="X3" s="106"/>
      <c r="Y3" s="106"/>
      <c r="Z3" s="106"/>
    </row>
    <row r="4">
      <c r="A4" s="129" t="str">
        <f>IFERROR(__xludf.DUMMYFUNCTION("""COMPUTED_VALUE"""),"2")</f>
        <v>2</v>
      </c>
      <c r="B4" s="106" t="str">
        <f>IFERROR(__xludf.DUMMYFUNCTION("""COMPUTED_VALUE"""),"2: Understand that there there are exceptions to patterns in biology by integrating evidence from scientific texts and graphs of real biological data, and explain why these exceptions matter")</f>
        <v>2: Understand that there there are exceptions to patterns in biology by integrating evidence from scientific texts and graphs of real biological data, and explain why these exceptions matter</v>
      </c>
      <c r="C4" s="106" t="str">
        <f>IFERROR(__xludf.DUMMYFUNCTION("""COMPUTED_VALUE"""),"RH.6-8.7")</f>
        <v>RH.6-8.7</v>
      </c>
      <c r="D4" s="106" t="str">
        <f>IFERROR(__xludf.DUMMYFUNCTION("""COMPUTED_VALUE"""),"Integrate visual information (e.g., in charts, graphs, photographs, videos, or maps) with other information in print and digital texts.")</f>
        <v>Integrate visual information (e.g., in charts, graphs, photographs, videos, or maps) with other information in print and digital texts.</v>
      </c>
      <c r="E4" s="106" t="str">
        <f>IFERROR(__xludf.DUMMYFUNCTION("""COMPUTED_VALUE"""),"Common Core ELA")</f>
        <v>Common Core ELA</v>
      </c>
      <c r="F4" s="106" t="str">
        <f>IFERROR(__xludf.DUMMYFUNCTION("""COMPUTED_VALUE"""),"R")</f>
        <v>R</v>
      </c>
      <c r="G4" s="106" t="str">
        <f>IFERROR(__xludf.DUMMYFUNCTION("""COMPUTED_VALUE"""),"6,7,8")</f>
        <v>6,7,8</v>
      </c>
      <c r="H4" s="106" t="str">
        <f>IFERROR(__xludf.DUMMYFUNCTION("""COMPUTED_VALUE"""),"ELA")</f>
        <v>ELA</v>
      </c>
      <c r="I4" s="106" t="str">
        <f>IFERROR(__xludf.DUMMYFUNCTION("""COMPUTED_VALUE"""),"Reading")</f>
        <v>Reading</v>
      </c>
      <c r="J4" s="106"/>
      <c r="K4" s="106"/>
      <c r="L4" s="106"/>
      <c r="M4" s="106"/>
      <c r="N4" s="106"/>
      <c r="O4" s="106" t="str">
        <f>IFERROR(__xludf.DUMMYFUNCTION("""COMPUTED_VALUE"""),"Reading: History/Social Studies")</f>
        <v>Reading: History/Social Studies</v>
      </c>
      <c r="P4" s="128" t="str">
        <f>IFERROR(__xludf.DUMMYFUNCTION("""COMPUTED_VALUE"""),"http://corestandards.org/ELA-Literacy/RH/6-8/7/")</f>
        <v>http://corestandards.org/ELA-Literacy/RH/6-8/7/</v>
      </c>
      <c r="Q4" s="106">
        <f>IFERROR(__xludf.DUMMYFUNCTION("""COMPUTED_VALUE"""),44322.0)</f>
        <v>44322</v>
      </c>
      <c r="R4" s="106"/>
      <c r="S4" s="106"/>
      <c r="T4" s="106"/>
      <c r="U4" s="129"/>
      <c r="V4" s="106"/>
      <c r="W4" s="106"/>
      <c r="X4" s="106"/>
      <c r="Y4" s="106"/>
      <c r="Z4" s="106"/>
    </row>
    <row r="5">
      <c r="A5" s="129" t="str">
        <f>IFERROR(__xludf.DUMMYFUNCTION("""COMPUTED_VALUE"""),"5")</f>
        <v>5</v>
      </c>
      <c r="B5" s="106" t="str">
        <f>IFERROR(__xludf.DUMMYFUNCTION("""COMPUTED_VALUE"""),"5: Cite evidence from a scientific text to support analysis of what the text says explicitly as well as inferences drawn from the text")</f>
        <v>5: Cite evidence from a scientific text to support analysis of what the text says explicitly as well as inferences drawn from the text</v>
      </c>
      <c r="C5" s="106" t="str">
        <f>IFERROR(__xludf.DUMMYFUNCTION("""COMPUTED_VALUE"""),"RH.6-8.2")</f>
        <v>RH.6-8.2</v>
      </c>
      <c r="D5" s="106" t="str">
        <f>IFERROR(__xludf.DUMMYFUNCTION("""COMPUTED_VALUE"""),"Determine the central ideas or information of a primary or secondary source; provide an accurate summary of the source distinct from prior knowledge or opinions.")</f>
        <v>Determine the central ideas or information of a primary or secondary source; provide an accurate summary of the source distinct from prior knowledge or opinions.</v>
      </c>
      <c r="E5" s="106" t="str">
        <f>IFERROR(__xludf.DUMMYFUNCTION("""COMPUTED_VALUE"""),"Common Core ELA")</f>
        <v>Common Core ELA</v>
      </c>
      <c r="F5" s="106" t="str">
        <f>IFERROR(__xludf.DUMMYFUNCTION("""COMPUTED_VALUE"""),"R")</f>
        <v>R</v>
      </c>
      <c r="G5" s="106" t="str">
        <f>IFERROR(__xludf.DUMMYFUNCTION("""COMPUTED_VALUE"""),"6,7,8")</f>
        <v>6,7,8</v>
      </c>
      <c r="H5" s="106" t="str">
        <f>IFERROR(__xludf.DUMMYFUNCTION("""COMPUTED_VALUE"""),"ELA")</f>
        <v>ELA</v>
      </c>
      <c r="I5" s="106" t="str">
        <f>IFERROR(__xludf.DUMMYFUNCTION("""COMPUTED_VALUE"""),"Reading")</f>
        <v>Reading</v>
      </c>
      <c r="J5" s="106"/>
      <c r="K5" s="106"/>
      <c r="L5" s="106"/>
      <c r="M5" s="106"/>
      <c r="N5" s="106"/>
      <c r="O5" s="106" t="str">
        <f>IFERROR(__xludf.DUMMYFUNCTION("""COMPUTED_VALUE"""),"Reading: History/Social Studies")</f>
        <v>Reading: History/Social Studies</v>
      </c>
      <c r="P5" s="128" t="str">
        <f>IFERROR(__xludf.DUMMYFUNCTION("""COMPUTED_VALUE"""),"http://corestandards.org/ELA-Literacy/RH/6-8/2/")</f>
        <v>http://corestandards.org/ELA-Literacy/RH/6-8/2/</v>
      </c>
      <c r="Q5" s="106">
        <f>IFERROR(__xludf.DUMMYFUNCTION("""COMPUTED_VALUE"""),44322.0)</f>
        <v>44322</v>
      </c>
      <c r="R5" s="106"/>
      <c r="S5" s="106"/>
      <c r="T5" s="106"/>
      <c r="U5" s="129"/>
      <c r="V5" s="106"/>
      <c r="W5" s="106"/>
      <c r="X5" s="106"/>
      <c r="Y5" s="106"/>
      <c r="Z5" s="106"/>
    </row>
    <row r="6">
      <c r="A6" s="129" t="str">
        <f>IFERROR(__xludf.DUMMYFUNCTION("""COMPUTED_VALUE"""),"3")</f>
        <v>3</v>
      </c>
      <c r="B6" s="106" t="str">
        <f>IFERROR(__xludf.DUMMYFUNCTION("""COMPUTED_VALUE"""),"3: Test hypotheses by interpreting histograms, scatter plots, and boxplots of real biological data")</f>
        <v>3: Test hypotheses by interpreting histograms, scatter plots, and boxplots of real biological data</v>
      </c>
      <c r="C6" s="106" t="str">
        <f>IFERROR(__xludf.DUMMYFUNCTION("""COMPUTED_VALUE"""),"6.SP.A.2")</f>
        <v>6.SP.A.2</v>
      </c>
      <c r="D6" s="106"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E6" s="106" t="str">
        <f>IFERROR(__xludf.DUMMYFUNCTION("""COMPUTED_VALUE"""),"Common Core Math")</f>
        <v>Common Core Math</v>
      </c>
      <c r="F6" s="106" t="str">
        <f>IFERROR(__xludf.DUMMYFUNCTION("""COMPUTED_VALUE"""),"MDP&amp;S")</f>
        <v>MDP&amp;S</v>
      </c>
      <c r="G6" s="106">
        <f>IFERROR(__xludf.DUMMYFUNCTION("""COMPUTED_VALUE"""),6.0)</f>
        <v>6</v>
      </c>
      <c r="H6" s="106" t="str">
        <f>IFERROR(__xludf.DUMMYFUNCTION("""COMPUTED_VALUE"""),"Math")</f>
        <v>Math</v>
      </c>
      <c r="I6" s="106" t="str">
        <f>IFERROR(__xludf.DUMMYFUNCTION("""COMPUTED_VALUE"""),"Measurement, Data, Probability &amp; Statistics")</f>
        <v>Measurement, Data, Probability &amp; Statistics</v>
      </c>
      <c r="J6" s="106"/>
      <c r="K6" s="106"/>
      <c r="L6" s="106"/>
      <c r="M6" s="106"/>
      <c r="N6" s="106"/>
      <c r="O6" s="106" t="str">
        <f>IFERROR(__xludf.DUMMYFUNCTION("""COMPUTED_VALUE"""),"Statistics &amp; Probability")</f>
        <v>Statistics &amp; Probability</v>
      </c>
      <c r="P6" s="128" t="str">
        <f>IFERROR(__xludf.DUMMYFUNCTION("""COMPUTED_VALUE"""),"http://corestandards.org/Math/Content/6/SP/A/2/")</f>
        <v>http://corestandards.org/Math/Content/6/SP/A/2/</v>
      </c>
      <c r="Q6" s="106">
        <f>IFERROR(__xludf.DUMMYFUNCTION("""COMPUTED_VALUE"""),44322.0)</f>
        <v>44322</v>
      </c>
      <c r="R6" s="106"/>
      <c r="S6" s="106"/>
      <c r="T6" s="106"/>
      <c r="U6" s="129"/>
      <c r="V6" s="106"/>
      <c r="W6" s="106"/>
      <c r="X6" s="106"/>
      <c r="Y6" s="106"/>
      <c r="Z6" s="106"/>
    </row>
    <row r="7">
      <c r="A7" s="129" t="str">
        <f>IFERROR(__xludf.DUMMYFUNCTION("""COMPUTED_VALUE"""),"4")</f>
        <v>4</v>
      </c>
      <c r="B7" s="106" t="str">
        <f>IFERROR(__xludf.DUMMYFUNCTION("""COMPUTED_VALUE"""),"4: Understand that biological data are variable and use statistical language (e.g. mean, range) and data visualization to describe such variation")</f>
        <v>4: Understand that biological data are variable and use statistical language (e.g. mean, range) and data visualization to describe such variation</v>
      </c>
      <c r="C7" s="106" t="str">
        <f>IFERROR(__xludf.DUMMYFUNCTION("""COMPUTED_VALUE"""),"6.SP.B.4")</f>
        <v>6.SP.B.4</v>
      </c>
      <c r="D7" s="106" t="str">
        <f>IFERROR(__xludf.DUMMYFUNCTION("""COMPUTED_VALUE"""),"Display numerical data in plots on a number line, including dot plots, histograms, and box plots.")</f>
        <v>Display numerical data in plots on a number line, including dot plots, histograms, and box plots.</v>
      </c>
      <c r="E7" s="106" t="str">
        <f>IFERROR(__xludf.DUMMYFUNCTION("""COMPUTED_VALUE"""),"Common Core Math")</f>
        <v>Common Core Math</v>
      </c>
      <c r="F7" s="106" t="str">
        <f>IFERROR(__xludf.DUMMYFUNCTION("""COMPUTED_VALUE"""),"MDP&amp;S")</f>
        <v>MDP&amp;S</v>
      </c>
      <c r="G7" s="106">
        <f>IFERROR(__xludf.DUMMYFUNCTION("""COMPUTED_VALUE"""),6.0)</f>
        <v>6</v>
      </c>
      <c r="H7" s="106" t="str">
        <f>IFERROR(__xludf.DUMMYFUNCTION("""COMPUTED_VALUE"""),"Math")</f>
        <v>Math</v>
      </c>
      <c r="I7" s="106" t="str">
        <f>IFERROR(__xludf.DUMMYFUNCTION("""COMPUTED_VALUE"""),"Measurement, Data, Probability &amp; Statistics")</f>
        <v>Measurement, Data, Probability &amp; Statistics</v>
      </c>
      <c r="J7" s="106"/>
      <c r="K7" s="106"/>
      <c r="L7" s="106"/>
      <c r="M7" s="106"/>
      <c r="N7" s="106"/>
      <c r="O7" s="106" t="str">
        <f>IFERROR(__xludf.DUMMYFUNCTION("""COMPUTED_VALUE"""),"Statistics &amp; Probability")</f>
        <v>Statistics &amp; Probability</v>
      </c>
      <c r="P7" s="128" t="str">
        <f>IFERROR(__xludf.DUMMYFUNCTION("""COMPUTED_VALUE"""),"http://corestandards.org/Math/Content/6/SP/B/4/")</f>
        <v>http://corestandards.org/Math/Content/6/SP/B/4/</v>
      </c>
      <c r="Q7" s="106">
        <f>IFERROR(__xludf.DUMMYFUNCTION("""COMPUTED_VALUE"""),44322.0)</f>
        <v>44322</v>
      </c>
      <c r="R7" s="106"/>
      <c r="S7" s="106"/>
      <c r="T7" s="106"/>
      <c r="U7" s="129"/>
      <c r="V7" s="106"/>
      <c r="W7" s="106"/>
      <c r="X7" s="106"/>
      <c r="Y7" s="106"/>
      <c r="Z7" s="106"/>
    </row>
    <row r="8">
      <c r="A8" s="129" t="str">
        <f>IFERROR(__xludf.DUMMYFUNCTION("""COMPUTED_VALUE"""),"1")</f>
        <v>1</v>
      </c>
      <c r="B8" s="106" t="str">
        <f>IFERROR(__xludf.DUMMYFUNCTION("""COMPUTED_VALUE"""),"1: Explain how animal behavior facilitates in reproduction, and explain how exceptions to a general rule arise (i.e. sex role reversal)")</f>
        <v>1: Explain how animal behavior facilitates in reproduction, and explain how exceptions to a general rule arise (i.e. sex role reversal)</v>
      </c>
      <c r="C8" s="106" t="str">
        <f>IFERROR(__xludf.DUMMYFUNCTION("""COMPUTED_VALUE"""),"LS1.B-M2")</f>
        <v>LS1.B-M2</v>
      </c>
      <c r="D8" s="106" t="str">
        <f>IFERROR(__xludf.DUMMYFUNCTION("""COMPUTED_VALUE"""),"Animals engage in characteristic behaviors that increase the odds of reproduction.")</f>
        <v>Animals engage in characteristic behaviors that increase the odds of reproduction.</v>
      </c>
      <c r="E8" s="106" t="str">
        <f>IFERROR(__xludf.DUMMYFUNCTION("""COMPUTED_VALUE"""),"NGSS")</f>
        <v>NGSS</v>
      </c>
      <c r="F8" s="106" t="str">
        <f>IFERROR(__xludf.DUMMYFUNCTION("""COMPUTED_VALUE"""),"DCI")</f>
        <v>DCI</v>
      </c>
      <c r="G8" s="106" t="str">
        <f>IFERROR(__xludf.DUMMYFUNCTION("""COMPUTED_VALUE"""),"6,7,8")</f>
        <v>6,7,8</v>
      </c>
      <c r="H8" s="106" t="str">
        <f>IFERROR(__xludf.DUMMYFUNCTION("""COMPUTED_VALUE"""),"Science")</f>
        <v>Science</v>
      </c>
      <c r="I8" s="106" t="str">
        <f>IFERROR(__xludf.DUMMYFUNCTION("""COMPUTED_VALUE"""),"Disciplinary Core ideas")</f>
        <v>Disciplinary Core ideas</v>
      </c>
      <c r="J8" s="106" t="str">
        <f>IFERROR(__xludf.DUMMYFUNCTION("""COMPUTED_VALUE"""),"Growth &amp; Development of Organisms")</f>
        <v>Growth &amp; Development of Organisms</v>
      </c>
      <c r="K8" s="106" t="str">
        <f>IFERROR(__xludf.DUMMYFUNCTION("""COMPUTED_VALUE"""),"MS-LS1-4")</f>
        <v>MS-LS1-4</v>
      </c>
      <c r="L8" s="106" t="str">
        <f>IFERROR(__xludf.DUMMYFUNCTION("""COMPUTED_VALUE"""),"Use argument based on empirical evidence and scientific reasoning to support an explanation for how characteristic animal behaviors and specialized plant structures affect the probability of successful reproduction of animals and plants respectively.")</f>
        <v>Use argument based on empirical evidence and scientific reasoning to support an explanation for how characteristic animal behaviors and specialized plant structures affect the probability of successful reproduction of animals and plants respectively.</v>
      </c>
      <c r="M8" s="106" t="str">
        <f>IFERROR(__xludf.DUMMYFUNCTION("""COMPUTED_VALUE"""),"Examples of behaviors that affect the probability of animal reproduction could include nest building to protect young from cold, herding of animals to protect young from predators, and vocalization of animals and colorful plumage to attract mates for bree"&amp;"ding. Examples of animal behaviors that affect the probability of plant reproduction could include transferring pollen or seeds, and creating conditions for seed germination and growth. Examples of plant structures could include bright flowers attracting "&amp;"butterflies that transfer pollen, flower nectar and odors that attract insects that transfer pollen, and hard shells on nuts that squirrels bury.")</f>
        <v>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v>
      </c>
      <c r="N8" s="106"/>
      <c r="O8" s="106"/>
      <c r="P8" s="106"/>
      <c r="Q8" s="106">
        <f>IFERROR(__xludf.DUMMYFUNCTION("""COMPUTED_VALUE"""),44322.0)</f>
        <v>44322</v>
      </c>
      <c r="R8" s="106"/>
      <c r="S8" s="106"/>
      <c r="T8" s="106"/>
      <c r="U8" s="129"/>
      <c r="V8" s="106"/>
      <c r="W8" s="106"/>
      <c r="X8" s="106"/>
      <c r="Y8" s="106"/>
      <c r="Z8" s="106"/>
    </row>
    <row r="9">
      <c r="A9" s="129" t="str">
        <f>IFERROR(__xludf.DUMMYFUNCTION("""COMPUTED_VALUE"""),"2")</f>
        <v>2</v>
      </c>
      <c r="B9" s="106" t="str">
        <f>IFERROR(__xludf.DUMMYFUNCTION("""COMPUTED_VALUE"""),"2: Understand that there there are exceptions to patterns in biology by integrating evidence from scientific texts and graphs of real biological data, and explain why these exceptions matter")</f>
        <v>2: Understand that there there are exceptions to patterns in biology by integrating evidence from scientific texts and graphs of real biological data, and explain why these exceptions matter</v>
      </c>
      <c r="C9" s="106" t="str">
        <f>IFERROR(__xludf.DUMMYFUNCTION("""COMPUTED_VALUE"""),"CEDS-M4")</f>
        <v>CEDS-M4</v>
      </c>
      <c r="D9" s="106"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E9" s="106" t="str">
        <f>IFERROR(__xludf.DUMMYFUNCTION("""COMPUTED_VALUE"""),"NGSS")</f>
        <v>NGSS</v>
      </c>
      <c r="F9" s="106" t="str">
        <f>IFERROR(__xludf.DUMMYFUNCTION("""COMPUTED_VALUE"""),"SEP")</f>
        <v>SEP</v>
      </c>
      <c r="G9" s="106" t="str">
        <f>IFERROR(__xludf.DUMMYFUNCTION("""COMPUTED_VALUE"""),"6,7,8")</f>
        <v>6,7,8</v>
      </c>
      <c r="H9" s="106" t="str">
        <f>IFERROR(__xludf.DUMMYFUNCTION("""COMPUTED_VALUE"""),"Science")</f>
        <v>Science</v>
      </c>
      <c r="I9" s="106" t="str">
        <f>IFERROR(__xludf.DUMMYFUNCTION("""COMPUTED_VALUE"""),"Science &amp; Engineering Practices")</f>
        <v>Science &amp; Engineering Practices</v>
      </c>
      <c r="J9" s="106" t="str">
        <f>IFERROR(__xludf.DUMMYFUNCTION("""COMPUTED_VALUE"""),"Constructing Explanations &amp; Designing Solutions")</f>
        <v>Constructing Explanations &amp; Designing Solutions</v>
      </c>
      <c r="K9" s="106"/>
      <c r="L9" s="106"/>
      <c r="M9" s="106"/>
      <c r="N9" s="106"/>
      <c r="O9" s="106"/>
      <c r="P9" s="106"/>
      <c r="Q9" s="106">
        <f>IFERROR(__xludf.DUMMYFUNCTION("""COMPUTED_VALUE"""),44322.0)</f>
        <v>44322</v>
      </c>
      <c r="R9" s="106"/>
      <c r="S9" s="106"/>
      <c r="T9" s="106"/>
      <c r="U9" s="129"/>
      <c r="V9" s="106"/>
      <c r="W9" s="106"/>
      <c r="X9" s="106"/>
      <c r="Y9" s="106"/>
      <c r="Z9" s="106"/>
    </row>
    <row r="10">
      <c r="A10" s="129" t="str">
        <f>IFERROR(__xludf.DUMMYFUNCTION("""COMPUTED_VALUE"""),"3")</f>
        <v>3</v>
      </c>
      <c r="B10" s="106" t="str">
        <f>IFERROR(__xludf.DUMMYFUNCTION("""COMPUTED_VALUE"""),"3: Test hypotheses by interpreting histograms, scatter plots, and boxplots of real biological data")</f>
        <v>3: Test hypotheses by interpreting histograms, scatter plots, and boxplots of real biological data</v>
      </c>
      <c r="C10" s="106" t="str">
        <f>IFERROR(__xludf.DUMMYFUNCTION("""COMPUTED_VALUE"""),"DATA-M4")</f>
        <v>DATA-M4</v>
      </c>
      <c r="D10" s="106" t="str">
        <f>IFERROR(__xludf.DUMMYFUNCTION("""COMPUTED_VALUE"""),"Analyze and interpret data to provide evidence for phenomena.")</f>
        <v>Analyze and interpret data to provide evidence for phenomena.</v>
      </c>
      <c r="E10" s="106" t="str">
        <f>IFERROR(__xludf.DUMMYFUNCTION("""COMPUTED_VALUE"""),"NGSS")</f>
        <v>NGSS</v>
      </c>
      <c r="F10" s="106" t="str">
        <f>IFERROR(__xludf.DUMMYFUNCTION("""COMPUTED_VALUE"""),"SEP")</f>
        <v>SEP</v>
      </c>
      <c r="G10" s="106" t="str">
        <f>IFERROR(__xludf.DUMMYFUNCTION("""COMPUTED_VALUE"""),"6,7,8")</f>
        <v>6,7,8</v>
      </c>
      <c r="H10" s="106" t="str">
        <f>IFERROR(__xludf.DUMMYFUNCTION("""COMPUTED_VALUE"""),"Science")</f>
        <v>Science</v>
      </c>
      <c r="I10" s="106" t="str">
        <f>IFERROR(__xludf.DUMMYFUNCTION("""COMPUTED_VALUE"""),"Science &amp; Engineering Practices")</f>
        <v>Science &amp; Engineering Practices</v>
      </c>
      <c r="J10" s="106" t="str">
        <f>IFERROR(__xludf.DUMMYFUNCTION("""COMPUTED_VALUE"""),"Analyzing Data")</f>
        <v>Analyzing Data</v>
      </c>
      <c r="K10" s="106"/>
      <c r="L10" s="106"/>
      <c r="M10" s="106"/>
      <c r="N10" s="106"/>
      <c r="O10" s="106"/>
      <c r="P10" s="106"/>
      <c r="Q10" s="106">
        <f>IFERROR(__xludf.DUMMYFUNCTION("""COMPUTED_VALUE"""),44322.0)</f>
        <v>44322</v>
      </c>
      <c r="R10" s="106"/>
      <c r="S10" s="106"/>
      <c r="T10" s="106"/>
      <c r="U10" s="129"/>
      <c r="V10" s="106"/>
      <c r="W10" s="106"/>
      <c r="X10" s="106"/>
      <c r="Y10" s="106"/>
      <c r="Z10" s="106"/>
    </row>
    <row r="11">
      <c r="A11" s="129" t="str">
        <f>IFERROR(__xludf.DUMMYFUNCTION("""COMPUTED_VALUE"""),"3")</f>
        <v>3</v>
      </c>
      <c r="B11" s="106" t="str">
        <f>IFERROR(__xludf.DUMMYFUNCTION("""COMPUTED_VALUE"""),"3: Test hypotheses by interpreting histograms, scatter plots, and boxplots of real biological data")</f>
        <v>3: Test hypotheses by interpreting histograms, scatter plots, and boxplots of real biological data</v>
      </c>
      <c r="C11" s="106" t="str">
        <f>IFERROR(__xludf.DUMMYFUNCTION("""COMPUTED_VALUE"""),"PAT-M3")</f>
        <v>PAT-M3</v>
      </c>
      <c r="D11" s="106" t="str">
        <f>IFERROR(__xludf.DUMMYFUNCTION("""COMPUTED_VALUE"""),"Patterns can be used to identify cause-and-effect relationships.")</f>
        <v>Patterns can be used to identify cause-and-effect relationships.</v>
      </c>
      <c r="E11" s="106" t="str">
        <f>IFERROR(__xludf.DUMMYFUNCTION("""COMPUTED_VALUE"""),"NGSS")</f>
        <v>NGSS</v>
      </c>
      <c r="F11" s="106" t="str">
        <f>IFERROR(__xludf.DUMMYFUNCTION("""COMPUTED_VALUE"""),"CCC")</f>
        <v>CCC</v>
      </c>
      <c r="G11" s="106" t="str">
        <f>IFERROR(__xludf.DUMMYFUNCTION("""COMPUTED_VALUE"""),"6,7,8")</f>
        <v>6,7,8</v>
      </c>
      <c r="H11" s="106" t="str">
        <f>IFERROR(__xludf.DUMMYFUNCTION("""COMPUTED_VALUE"""),"Science")</f>
        <v>Science</v>
      </c>
      <c r="I11" s="106" t="str">
        <f>IFERROR(__xludf.DUMMYFUNCTION("""COMPUTED_VALUE"""),"Cross-Cutting Concepts")</f>
        <v>Cross-Cutting Concepts</v>
      </c>
      <c r="J11" s="106" t="str">
        <f>IFERROR(__xludf.DUMMYFUNCTION("""COMPUTED_VALUE"""),"Patterns")</f>
        <v>Patterns</v>
      </c>
      <c r="K11" s="106"/>
      <c r="L11" s="106"/>
      <c r="M11" s="106"/>
      <c r="N11" s="106"/>
      <c r="O11" s="106"/>
      <c r="P11" s="106"/>
      <c r="Q11" s="106">
        <f>IFERROR(__xludf.DUMMYFUNCTION("""COMPUTED_VALUE"""),44322.0)</f>
        <v>44322</v>
      </c>
      <c r="R11" s="106"/>
      <c r="S11" s="106"/>
      <c r="T11" s="106"/>
      <c r="U11" s="129"/>
      <c r="V11" s="106"/>
      <c r="W11" s="106"/>
      <c r="X11" s="106"/>
      <c r="Y11" s="106"/>
      <c r="Z11" s="106"/>
    </row>
    <row r="12">
      <c r="A12" s="129" t="str">
        <f>IFERROR(__xludf.DUMMYFUNCTION("""COMPUTED_VALUE"""),"3")</f>
        <v>3</v>
      </c>
      <c r="B12" s="106" t="str">
        <f>IFERROR(__xludf.DUMMYFUNCTION("""COMPUTED_VALUE"""),"3: Test hypotheses by interpreting histograms, scatter plots, and boxplots of real biological data")</f>
        <v>3: Test hypotheses by interpreting histograms, scatter plots, and boxplots of real biological data</v>
      </c>
      <c r="C12" s="106" t="str">
        <f>IFERROR(__xludf.DUMMYFUNCTION("""COMPUTED_VALUE"""),"PAT-M4")</f>
        <v>PAT-M4</v>
      </c>
      <c r="D12" s="106" t="str">
        <f>IFERROR(__xludf.DUMMYFUNCTION("""COMPUTED_VALUE"""),"Graphs, charts, and images can be used to identify patterns in data.")</f>
        <v>Graphs, charts, and images can be used to identify patterns in data.</v>
      </c>
      <c r="E12" s="106" t="str">
        <f>IFERROR(__xludf.DUMMYFUNCTION("""COMPUTED_VALUE"""),"NGSS")</f>
        <v>NGSS</v>
      </c>
      <c r="F12" s="106" t="str">
        <f>IFERROR(__xludf.DUMMYFUNCTION("""COMPUTED_VALUE"""),"CCC")</f>
        <v>CCC</v>
      </c>
      <c r="G12" s="106" t="str">
        <f>IFERROR(__xludf.DUMMYFUNCTION("""COMPUTED_VALUE"""),"6,7,8")</f>
        <v>6,7,8</v>
      </c>
      <c r="H12" s="106" t="str">
        <f>IFERROR(__xludf.DUMMYFUNCTION("""COMPUTED_VALUE"""),"Science")</f>
        <v>Science</v>
      </c>
      <c r="I12" s="106" t="str">
        <f>IFERROR(__xludf.DUMMYFUNCTION("""COMPUTED_VALUE"""),"Cross-Cutting Concepts")</f>
        <v>Cross-Cutting Concepts</v>
      </c>
      <c r="J12" s="106" t="str">
        <f>IFERROR(__xludf.DUMMYFUNCTION("""COMPUTED_VALUE"""),"Patterns")</f>
        <v>Patterns</v>
      </c>
      <c r="K12" s="106"/>
      <c r="L12" s="106"/>
      <c r="M12" s="106"/>
      <c r="N12" s="106"/>
      <c r="O12" s="106"/>
      <c r="P12" s="106"/>
      <c r="Q12" s="106">
        <f>IFERROR(__xludf.DUMMYFUNCTION("""COMPUTED_VALUE"""),44322.0)</f>
        <v>44322</v>
      </c>
      <c r="R12" s="106"/>
      <c r="S12" s="106"/>
      <c r="T12" s="106"/>
      <c r="U12" s="129"/>
      <c r="V12" s="106"/>
      <c r="W12" s="106"/>
      <c r="X12" s="106"/>
      <c r="Y12" s="106"/>
      <c r="Z12" s="106"/>
    </row>
    <row r="13">
      <c r="A13" s="129" t="str">
        <f>IFERROR(__xludf.DUMMYFUNCTION("""COMPUTED_VALUE"""),"4")</f>
        <v>4</v>
      </c>
      <c r="B13" s="106" t="str">
        <f>IFERROR(__xludf.DUMMYFUNCTION("""COMPUTED_VALUE"""),"4: Understand that biological data are variable and use statistical language (e.g. mean, range) and data visualization to describe such variation")</f>
        <v>4: Understand that biological data are variable and use statistical language (e.g. mean, range) and data visualization to describe such variation</v>
      </c>
      <c r="C13" s="106" t="str">
        <f>IFERROR(__xludf.DUMMYFUNCTION("""COMPUTED_VALUE"""),"AQDP-M1")</f>
        <v>AQDP-M1</v>
      </c>
      <c r="D13" s="106" t="str">
        <f>IFERROR(__xludf.DUMMYFUNCTION("""COMPUTED_VALUE"""),"Ask questions that arise from careful observation of phenomena, models, or unexpected results, to clarify and/or seek additional information.")</f>
        <v>Ask questions that arise from careful observation of phenomena, models, or unexpected results, to clarify and/or seek additional information.</v>
      </c>
      <c r="E13" s="106" t="str">
        <f>IFERROR(__xludf.DUMMYFUNCTION("""COMPUTED_VALUE"""),"NGSS")</f>
        <v>NGSS</v>
      </c>
      <c r="F13" s="106" t="str">
        <f>IFERROR(__xludf.DUMMYFUNCTION("""COMPUTED_VALUE"""),"SEP")</f>
        <v>SEP</v>
      </c>
      <c r="G13" s="106" t="str">
        <f>IFERROR(__xludf.DUMMYFUNCTION("""COMPUTED_VALUE"""),"6,7,8")</f>
        <v>6,7,8</v>
      </c>
      <c r="H13" s="106" t="str">
        <f>IFERROR(__xludf.DUMMYFUNCTION("""COMPUTED_VALUE"""),"Science")</f>
        <v>Science</v>
      </c>
      <c r="I13" s="106" t="str">
        <f>IFERROR(__xludf.DUMMYFUNCTION("""COMPUTED_VALUE"""),"Science &amp; Engineering Practices")</f>
        <v>Science &amp; Engineering Practices</v>
      </c>
      <c r="J13" s="106" t="str">
        <f>IFERROR(__xludf.DUMMYFUNCTION("""COMPUTED_VALUE"""),"Ask Questions &amp; Define Problems")</f>
        <v>Ask Questions &amp; Define Problems</v>
      </c>
      <c r="K13" s="106"/>
      <c r="L13" s="106"/>
      <c r="M13" s="106"/>
      <c r="N13" s="106"/>
      <c r="O13" s="106"/>
      <c r="P13" s="106"/>
      <c r="Q13" s="106">
        <f>IFERROR(__xludf.DUMMYFUNCTION("""COMPUTED_VALUE"""),44322.0)</f>
        <v>44322</v>
      </c>
      <c r="R13" s="106"/>
      <c r="S13" s="106"/>
      <c r="T13" s="106"/>
      <c r="U13" s="129"/>
      <c r="V13" s="106"/>
      <c r="W13" s="106"/>
      <c r="X13" s="106"/>
      <c r="Y13" s="106"/>
      <c r="Z13" s="106"/>
    </row>
    <row r="14">
      <c r="A14" s="129" t="str">
        <f>IFERROR(__xludf.DUMMYFUNCTION("""COMPUTED_VALUE"""),"4")</f>
        <v>4</v>
      </c>
      <c r="B14" s="106" t="str">
        <f>IFERROR(__xludf.DUMMYFUNCTION("""COMPUTED_VALUE"""),"4: Understand that biological data are variable and use statistical language (e.g. mean, range) and data visualization to describe such variation")</f>
        <v>4: Understand that biological data are variable and use statistical language (e.g. mean, range) and data visualization to describe such variation</v>
      </c>
      <c r="C14" s="106" t="str">
        <f>IFERROR(__xludf.DUMMYFUNCTION("""COMPUTED_VALUE"""),"DATA-M5")</f>
        <v>DATA-M5</v>
      </c>
      <c r="D14" s="106"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E14" s="106" t="str">
        <f>IFERROR(__xludf.DUMMYFUNCTION("""COMPUTED_VALUE"""),"NGSS")</f>
        <v>NGSS</v>
      </c>
      <c r="F14" s="106" t="str">
        <f>IFERROR(__xludf.DUMMYFUNCTION("""COMPUTED_VALUE"""),"SEP")</f>
        <v>SEP</v>
      </c>
      <c r="G14" s="106" t="str">
        <f>IFERROR(__xludf.DUMMYFUNCTION("""COMPUTED_VALUE"""),"6,7,8")</f>
        <v>6,7,8</v>
      </c>
      <c r="H14" s="106" t="str">
        <f>IFERROR(__xludf.DUMMYFUNCTION("""COMPUTED_VALUE"""),"Science")</f>
        <v>Science</v>
      </c>
      <c r="I14" s="106" t="str">
        <f>IFERROR(__xludf.DUMMYFUNCTION("""COMPUTED_VALUE"""),"Science &amp; Engineering Practices")</f>
        <v>Science &amp; Engineering Practices</v>
      </c>
      <c r="J14" s="106" t="str">
        <f>IFERROR(__xludf.DUMMYFUNCTION("""COMPUTED_VALUE"""),"Analyzing Data")</f>
        <v>Analyzing Data</v>
      </c>
      <c r="K14" s="106"/>
      <c r="L14" s="106"/>
      <c r="M14" s="106"/>
      <c r="N14" s="106"/>
      <c r="O14" s="106"/>
      <c r="P14" s="106"/>
      <c r="Q14" s="106">
        <f>IFERROR(__xludf.DUMMYFUNCTION("""COMPUTED_VALUE"""),44322.0)</f>
        <v>44322</v>
      </c>
      <c r="R14" s="106"/>
      <c r="S14" s="106"/>
      <c r="T14" s="106"/>
      <c r="U14" s="129"/>
      <c r="V14" s="106"/>
      <c r="W14" s="106"/>
      <c r="X14" s="106"/>
      <c r="Y14" s="106"/>
      <c r="Z14" s="106"/>
    </row>
    <row r="15">
      <c r="A15" s="129" t="str">
        <f>IFERROR(__xludf.DUMMYFUNCTION("""COMPUTED_VALUE"""),"5")</f>
        <v>5</v>
      </c>
      <c r="B15" s="106" t="str">
        <f>IFERROR(__xludf.DUMMYFUNCTION("""COMPUTED_VALUE"""),"5: Cite evidence from a scientific text to support analysis of what the text says explicitly as well as inferences drawn from the text")</f>
        <v>5: Cite evidence from a scientific text to support analysis of what the text says explicitly as well as inferences drawn from the text</v>
      </c>
      <c r="C15" s="106" t="str">
        <f>IFERROR(__xludf.DUMMYFUNCTION("""COMPUTED_VALUE"""),"INFO-M1")</f>
        <v>INFO-M1</v>
      </c>
      <c r="D15" s="106" t="str">
        <f>IFERROR(__xludf.DUMMYFUNCTION("""COMPUTED_VALUE"""),"Critically read scientific texts adapted for classroom use to determine the central ideas and/or obtain scientific and/or technical information to describe patterns in and/or evidence about the natural and designed world(s).")</f>
        <v>Critically read scientific texts adapted for classroom use to determine the central ideas and/or obtain scientific and/or technical information to describe patterns in and/or evidence about the natural and designed world(s).</v>
      </c>
      <c r="E15" s="106" t="str">
        <f>IFERROR(__xludf.DUMMYFUNCTION("""COMPUTED_VALUE"""),"NGSS")</f>
        <v>NGSS</v>
      </c>
      <c r="F15" s="106" t="str">
        <f>IFERROR(__xludf.DUMMYFUNCTION("""COMPUTED_VALUE"""),"SEP")</f>
        <v>SEP</v>
      </c>
      <c r="G15" s="106" t="str">
        <f>IFERROR(__xludf.DUMMYFUNCTION("""COMPUTED_VALUE"""),"6,7,8")</f>
        <v>6,7,8</v>
      </c>
      <c r="H15" s="106" t="str">
        <f>IFERROR(__xludf.DUMMYFUNCTION("""COMPUTED_VALUE"""),"Science")</f>
        <v>Science</v>
      </c>
      <c r="I15" s="106" t="str">
        <f>IFERROR(__xludf.DUMMYFUNCTION("""COMPUTED_VALUE"""),"Science &amp; Engineering Practices")</f>
        <v>Science &amp; Engineering Practices</v>
      </c>
      <c r="J15" s="106" t="str">
        <f>IFERROR(__xludf.DUMMYFUNCTION("""COMPUTED_VALUE"""),"Obtaining, Evaluating, &amp; Communicating Information")</f>
        <v>Obtaining, Evaluating, &amp; Communicating Information</v>
      </c>
      <c r="K15" s="106"/>
      <c r="L15" s="106"/>
      <c r="M15" s="106"/>
      <c r="N15" s="106"/>
      <c r="O15" s="106"/>
      <c r="P15" s="106"/>
      <c r="Q15" s="106">
        <f>IFERROR(__xludf.DUMMYFUNCTION("""COMPUTED_VALUE"""),44322.0)</f>
        <v>44322</v>
      </c>
      <c r="R15" s="106"/>
      <c r="S15" s="106"/>
      <c r="T15" s="106"/>
      <c r="U15" s="129"/>
      <c r="V15" s="106"/>
      <c r="W15" s="106"/>
      <c r="X15" s="106"/>
      <c r="Y15" s="106"/>
      <c r="Z15" s="106"/>
    </row>
    <row r="16">
      <c r="A16" s="129" t="str">
        <f>IFERROR(__xludf.DUMMYFUNCTION("""COMPUTED_VALUE"""),"6")</f>
        <v>6</v>
      </c>
      <c r="B16" s="106" t="str">
        <f>IFERROR(__xludf.DUMMYFUNCTION("""COMPUTED_VALUE"""),"6: Understand the relationship between biodiversity and geography, with focus on the geography of Borneo")</f>
        <v>6: Understand the relationship between biodiversity and geography, with focus on the geography of Borneo</v>
      </c>
      <c r="C16" s="106" t="str">
        <f>IFERROR(__xludf.DUMMYFUNCTION("""COMPUTED_VALUE"""),"LS2.C-M2")</f>
        <v>LS2.C-M2</v>
      </c>
      <c r="D16" s="106" t="str">
        <f>IFERROR(__xludf.DUMMYFUNCTION("""COMPUTED_VALUE"""),"Biodiversity describes the variety of species found in Earth’s terrestrial and oceanic ecosystems. The completeness or integrity of an ecosystem’s biodiversity is often used as a measure of its health.")</f>
        <v>Biodiversity describes the variety of species found in Earth’s terrestrial and oceanic ecosystems. The completeness or integrity of an ecosystem’s biodiversity is often used as a measure of its health.</v>
      </c>
      <c r="E16" s="106" t="str">
        <f>IFERROR(__xludf.DUMMYFUNCTION("""COMPUTED_VALUE"""),"NGSS")</f>
        <v>NGSS</v>
      </c>
      <c r="F16" s="106" t="str">
        <f>IFERROR(__xludf.DUMMYFUNCTION("""COMPUTED_VALUE"""),"DCI")</f>
        <v>DCI</v>
      </c>
      <c r="G16" s="106" t="str">
        <f>IFERROR(__xludf.DUMMYFUNCTION("""COMPUTED_VALUE"""),"6,7,8")</f>
        <v>6,7,8</v>
      </c>
      <c r="H16" s="106" t="str">
        <f>IFERROR(__xludf.DUMMYFUNCTION("""COMPUTED_VALUE"""),"Science")</f>
        <v>Science</v>
      </c>
      <c r="I16" s="106" t="str">
        <f>IFERROR(__xludf.DUMMYFUNCTION("""COMPUTED_VALUE"""),"Disciplinary Core ideas")</f>
        <v>Disciplinary Core ideas</v>
      </c>
      <c r="J16" s="106" t="str">
        <f>IFERROR(__xludf.DUMMYFUNCTION("""COMPUTED_VALUE"""),"Ecosystem Dynamics, Functioning, &amp; Resilience")</f>
        <v>Ecosystem Dynamics, Functioning, &amp; Resilience</v>
      </c>
      <c r="K16" s="106" t="str">
        <f>IFERROR(__xludf.DUMMYFUNCTION("""COMPUTED_VALUE"""),"MS-LS2-5")</f>
        <v>MS-LS2-5</v>
      </c>
      <c r="L16" s="106" t="str">
        <f>IFERROR(__xludf.DUMMYFUNCTION("""COMPUTED_VALUE"""),"Evaluate competing design solutions for maintaining biodiversity and ecosystem services.")</f>
        <v>Evaluate competing design solutions for maintaining biodiversity and ecosystem services.</v>
      </c>
      <c r="M16" s="106" t="str">
        <f>IFERROR(__xludf.DUMMYFUNCTION("""COMPUTED_VALUE"""),"Examples of ecosystem services could include water purification, nutrient recycling, and prevention of soil erosion. Examples of design solution constraints could include scientific, economic, and social considerations.")</f>
        <v>Examples of ecosystem services could include water purification, nutrient recycling, and prevention of soil erosion. Examples of design solution constraints could include scientific, economic, and social considerations.</v>
      </c>
      <c r="N16" s="106"/>
      <c r="O16" s="106"/>
      <c r="P16" s="106"/>
      <c r="Q16" s="106">
        <f>IFERROR(__xludf.DUMMYFUNCTION("""COMPUTED_VALUE"""),44322.0)</f>
        <v>44322</v>
      </c>
      <c r="R16" s="106"/>
      <c r="S16" s="106"/>
      <c r="T16" s="106"/>
      <c r="U16" s="129"/>
      <c r="V16" s="106"/>
      <c r="W16" s="106"/>
      <c r="X16" s="106"/>
      <c r="Y16" s="106"/>
      <c r="Z16" s="106"/>
    </row>
    <row r="17">
      <c r="A17" s="129" t="str">
        <f>IFERROR(__xludf.DUMMYFUNCTION("""COMPUTED_VALUE"""),"6")</f>
        <v>6</v>
      </c>
      <c r="B17" s="106" t="str">
        <f>IFERROR(__xludf.DUMMYFUNCTION("""COMPUTED_VALUE"""),"6: Understand the relationship between biodiversity and geography, with focus on the geography of Borneo")</f>
        <v>6: Understand the relationship between biodiversity and geography, with focus on the geography of Borneo</v>
      </c>
      <c r="C17" s="106" t="str">
        <f>IFERROR(__xludf.DUMMYFUNCTION("""COMPUTED_VALUE"""),"D2.Geo.2.6-8")</f>
        <v>D2.Geo.2.6-8</v>
      </c>
      <c r="D17" s="106" t="str">
        <f>IFERROR(__xludf.DUMMYFUNCTION("""COMPUTED_VALUE"""),"Use maps, satellite images, photographs, and other representations to explain relationships between the locations of places and regions, and changes in their environmental characteristics.")</f>
        <v>Use maps, satellite images, photographs, and other representations to explain relationships between the locations of places and regions, and changes in their environmental characteristics.</v>
      </c>
      <c r="E17" s="106" t="str">
        <f>IFERROR(__xludf.DUMMYFUNCTION("""COMPUTED_VALUE"""),"C3")</f>
        <v>C3</v>
      </c>
      <c r="F17" s="106" t="str">
        <f>IFERROR(__xludf.DUMMYFUNCTION("""COMPUTED_VALUE"""),"CEGH")</f>
        <v>CEGH</v>
      </c>
      <c r="G17" s="106" t="str">
        <f>IFERROR(__xludf.DUMMYFUNCTION("""COMPUTED_VALUE"""),"6,7,8")</f>
        <v>6,7,8</v>
      </c>
      <c r="H17" s="106" t="str">
        <f>IFERROR(__xludf.DUMMYFUNCTION("""COMPUTED_VALUE"""),"Social Studies")</f>
        <v>Social Studies</v>
      </c>
      <c r="I17" s="106" t="str">
        <f>IFERROR(__xludf.DUMMYFUNCTION("""COMPUTED_VALUE"""),"Civics, Economics, Geography &amp; History")</f>
        <v>Civics, Economics, Geography &amp; History</v>
      </c>
      <c r="J17" s="106"/>
      <c r="K17" s="106"/>
      <c r="L17" s="106"/>
      <c r="M17" s="106"/>
      <c r="N17" s="106"/>
      <c r="O17" s="106" t="str">
        <f>IFERROR(__xludf.DUMMYFUNCTION("""COMPUTED_VALUE"""),"Applying Disciplinary Concepts &amp; Tools")</f>
        <v>Applying Disciplinary Concepts &amp; Tools</v>
      </c>
      <c r="P17" s="106"/>
      <c r="Q17" s="106">
        <f>IFERROR(__xludf.DUMMYFUNCTION("""COMPUTED_VALUE"""),44322.0)</f>
        <v>44322</v>
      </c>
      <c r="R17" s="106"/>
      <c r="S17" s="106"/>
      <c r="T17" s="106"/>
      <c r="U17" s="129"/>
      <c r="V17" s="106"/>
      <c r="W17" s="106"/>
      <c r="X17" s="106"/>
      <c r="Y17" s="106"/>
      <c r="Z17" s="106"/>
    </row>
    <row r="18">
      <c r="A18" s="129"/>
      <c r="B18" s="106"/>
      <c r="C18" s="106"/>
      <c r="D18" s="106"/>
      <c r="E18" s="106"/>
      <c r="F18" s="106"/>
      <c r="G18" s="106"/>
      <c r="H18" s="106"/>
      <c r="I18" s="106"/>
      <c r="J18" s="106"/>
      <c r="K18" s="106"/>
      <c r="L18" s="106"/>
      <c r="M18" s="106"/>
      <c r="N18" s="106"/>
      <c r="O18" s="106"/>
      <c r="P18" s="106"/>
      <c r="Q18" s="106"/>
      <c r="R18" s="106"/>
      <c r="S18" s="106"/>
      <c r="T18" s="106"/>
      <c r="U18" s="129"/>
      <c r="V18" s="106"/>
      <c r="W18" s="106"/>
      <c r="X18" s="106"/>
      <c r="Y18" s="106"/>
      <c r="Z18" s="106"/>
    </row>
    <row r="19">
      <c r="A19" s="129"/>
      <c r="B19" s="106"/>
      <c r="C19" s="106"/>
      <c r="D19" s="106"/>
      <c r="E19" s="106"/>
      <c r="F19" s="106"/>
      <c r="G19" s="106"/>
      <c r="H19" s="106"/>
      <c r="I19" s="106"/>
      <c r="J19" s="106"/>
      <c r="K19" s="106"/>
      <c r="L19" s="106"/>
      <c r="M19" s="106"/>
      <c r="N19" s="106"/>
      <c r="O19" s="106"/>
      <c r="P19" s="106"/>
      <c r="Q19" s="106"/>
      <c r="R19" s="106"/>
      <c r="S19" s="106"/>
      <c r="T19" s="106"/>
      <c r="U19" s="129"/>
      <c r="V19" s="106"/>
      <c r="W19" s="106"/>
      <c r="X19" s="106"/>
      <c r="Y19" s="106"/>
      <c r="Z19" s="106"/>
    </row>
    <row r="20">
      <c r="A20" s="129"/>
      <c r="B20" s="106"/>
      <c r="C20" s="106"/>
      <c r="D20" s="106"/>
      <c r="E20" s="106"/>
      <c r="F20" s="106"/>
      <c r="G20" s="106"/>
      <c r="H20" s="106"/>
      <c r="I20" s="106"/>
      <c r="J20" s="106"/>
      <c r="K20" s="106"/>
      <c r="L20" s="106"/>
      <c r="M20" s="106"/>
      <c r="N20" s="106"/>
      <c r="O20" s="106"/>
      <c r="P20" s="106"/>
      <c r="Q20" s="106"/>
      <c r="R20" s="106"/>
      <c r="S20" s="106"/>
      <c r="T20" s="106"/>
      <c r="U20" s="129"/>
      <c r="V20" s="106"/>
      <c r="W20" s="106"/>
      <c r="X20" s="106"/>
      <c r="Y20" s="106"/>
      <c r="Z20" s="106"/>
    </row>
    <row r="21">
      <c r="A21" s="129"/>
      <c r="B21" s="106"/>
      <c r="C21" s="106"/>
      <c r="D21" s="106"/>
      <c r="E21" s="106"/>
      <c r="F21" s="106"/>
      <c r="G21" s="106"/>
      <c r="H21" s="106"/>
      <c r="I21" s="106"/>
      <c r="J21" s="106"/>
      <c r="K21" s="106"/>
      <c r="L21" s="106"/>
      <c r="M21" s="106"/>
      <c r="N21" s="106"/>
      <c r="O21" s="106"/>
      <c r="P21" s="106"/>
      <c r="Q21" s="106"/>
      <c r="R21" s="106"/>
      <c r="S21" s="106"/>
      <c r="T21" s="106"/>
      <c r="U21" s="129"/>
      <c r="V21" s="106"/>
      <c r="W21" s="106"/>
      <c r="X21" s="106"/>
      <c r="Y21" s="106"/>
      <c r="Z21" s="106"/>
    </row>
    <row r="22">
      <c r="A22" s="129"/>
      <c r="B22" s="106"/>
      <c r="C22" s="106"/>
      <c r="D22" s="106"/>
      <c r="E22" s="106"/>
      <c r="F22" s="106"/>
      <c r="G22" s="106"/>
      <c r="H22" s="106"/>
      <c r="I22" s="106"/>
      <c r="J22" s="106"/>
      <c r="K22" s="106"/>
      <c r="L22" s="106"/>
      <c r="M22" s="106"/>
      <c r="N22" s="106"/>
      <c r="O22" s="106"/>
      <c r="P22" s="106"/>
      <c r="Q22" s="106"/>
      <c r="R22" s="106"/>
      <c r="S22" s="106"/>
      <c r="T22" s="106"/>
      <c r="U22" s="129"/>
      <c r="V22" s="106"/>
      <c r="W22" s="106"/>
      <c r="X22" s="106"/>
      <c r="Y22" s="106"/>
      <c r="Z22" s="106"/>
    </row>
    <row r="23">
      <c r="A23" s="129"/>
      <c r="B23" s="106"/>
      <c r="C23" s="106"/>
      <c r="D23" s="106"/>
      <c r="E23" s="106"/>
      <c r="F23" s="106"/>
      <c r="G23" s="106"/>
      <c r="H23" s="106"/>
      <c r="I23" s="106"/>
      <c r="J23" s="106"/>
      <c r="K23" s="106"/>
      <c r="L23" s="106"/>
      <c r="M23" s="106"/>
      <c r="N23" s="106"/>
      <c r="O23" s="106"/>
      <c r="P23" s="106"/>
      <c r="Q23" s="106"/>
      <c r="R23" s="106"/>
      <c r="S23" s="106"/>
      <c r="T23" s="106"/>
      <c r="U23" s="129"/>
      <c r="V23" s="106"/>
      <c r="W23" s="106"/>
      <c r="X23" s="106"/>
      <c r="Y23" s="106"/>
      <c r="Z23" s="106"/>
    </row>
    <row r="24">
      <c r="A24" s="129"/>
      <c r="B24" s="106"/>
      <c r="C24" s="106"/>
      <c r="D24" s="106"/>
      <c r="E24" s="106"/>
      <c r="F24" s="106"/>
      <c r="G24" s="106"/>
      <c r="H24" s="106"/>
      <c r="I24" s="106"/>
      <c r="J24" s="106"/>
      <c r="K24" s="106"/>
      <c r="L24" s="106"/>
      <c r="M24" s="106"/>
      <c r="N24" s="106"/>
      <c r="O24" s="106"/>
      <c r="P24" s="106"/>
      <c r="Q24" s="106"/>
      <c r="R24" s="106"/>
      <c r="S24" s="106"/>
      <c r="T24" s="106"/>
      <c r="U24" s="129"/>
      <c r="V24" s="106"/>
      <c r="W24" s="106"/>
      <c r="X24" s="106"/>
      <c r="Y24" s="106"/>
      <c r="Z24" s="106"/>
    </row>
    <row r="25">
      <c r="A25" s="129"/>
      <c r="B25" s="106"/>
      <c r="C25" s="106"/>
      <c r="D25" s="106"/>
      <c r="E25" s="106"/>
      <c r="F25" s="106"/>
      <c r="G25" s="106"/>
      <c r="H25" s="106"/>
      <c r="I25" s="106"/>
      <c r="J25" s="106"/>
      <c r="K25" s="106"/>
      <c r="L25" s="106"/>
      <c r="M25" s="106"/>
      <c r="N25" s="106"/>
      <c r="O25" s="106"/>
      <c r="P25" s="106"/>
      <c r="Q25" s="106"/>
      <c r="R25" s="106"/>
      <c r="S25" s="106"/>
      <c r="T25" s="106"/>
      <c r="U25" s="129"/>
      <c r="V25" s="106"/>
      <c r="W25" s="106"/>
      <c r="X25" s="106"/>
      <c r="Y25" s="106"/>
      <c r="Z25" s="106"/>
    </row>
    <row r="26">
      <c r="A26" s="129"/>
      <c r="B26" s="106"/>
      <c r="C26" s="106"/>
      <c r="D26" s="106"/>
      <c r="E26" s="106"/>
      <c r="F26" s="106"/>
      <c r="G26" s="106"/>
      <c r="H26" s="106"/>
      <c r="I26" s="106"/>
      <c r="J26" s="106"/>
      <c r="K26" s="106"/>
      <c r="L26" s="106"/>
      <c r="M26" s="106"/>
      <c r="N26" s="106"/>
      <c r="O26" s="106"/>
      <c r="P26" s="106"/>
      <c r="Q26" s="106"/>
      <c r="R26" s="106"/>
      <c r="S26" s="106"/>
      <c r="T26" s="106"/>
      <c r="U26" s="129"/>
      <c r="V26" s="106"/>
      <c r="W26" s="106"/>
      <c r="X26" s="106"/>
      <c r="Y26" s="106"/>
      <c r="Z26" s="106"/>
    </row>
    <row r="27">
      <c r="A27" s="129"/>
      <c r="B27" s="106"/>
      <c r="C27" s="106"/>
      <c r="D27" s="106"/>
      <c r="E27" s="106"/>
      <c r="F27" s="106"/>
      <c r="G27" s="106"/>
      <c r="H27" s="106"/>
      <c r="I27" s="106"/>
      <c r="J27" s="106"/>
      <c r="K27" s="106"/>
      <c r="L27" s="106"/>
      <c r="M27" s="106"/>
      <c r="N27" s="106"/>
      <c r="O27" s="106"/>
      <c r="P27" s="106"/>
      <c r="Q27" s="106"/>
      <c r="R27" s="106"/>
      <c r="S27" s="106"/>
      <c r="T27" s="106"/>
      <c r="U27" s="129"/>
      <c r="V27" s="106"/>
      <c r="W27" s="106"/>
      <c r="X27" s="106"/>
      <c r="Y27" s="106"/>
      <c r="Z27" s="106"/>
    </row>
    <row r="28">
      <c r="A28" s="129"/>
      <c r="B28" s="106"/>
      <c r="C28" s="106"/>
      <c r="D28" s="106"/>
      <c r="E28" s="106"/>
      <c r="F28" s="106"/>
      <c r="G28" s="106"/>
      <c r="H28" s="106"/>
      <c r="I28" s="106"/>
      <c r="J28" s="106"/>
      <c r="K28" s="106"/>
      <c r="L28" s="106"/>
      <c r="M28" s="106"/>
      <c r="N28" s="106"/>
      <c r="O28" s="106"/>
      <c r="P28" s="106"/>
      <c r="Q28" s="106"/>
      <c r="R28" s="106"/>
      <c r="S28" s="106"/>
      <c r="T28" s="106"/>
      <c r="U28" s="129"/>
      <c r="V28" s="106"/>
      <c r="W28" s="106"/>
      <c r="X28" s="106"/>
      <c r="Y28" s="106"/>
      <c r="Z28" s="106"/>
    </row>
    <row r="29">
      <c r="A29" s="129"/>
      <c r="B29" s="106"/>
      <c r="C29" s="106"/>
      <c r="D29" s="106"/>
      <c r="E29" s="106"/>
      <c r="F29" s="106"/>
      <c r="G29" s="106"/>
      <c r="H29" s="106"/>
      <c r="I29" s="106"/>
      <c r="J29" s="106"/>
      <c r="K29" s="106"/>
      <c r="L29" s="106"/>
      <c r="M29" s="106"/>
      <c r="N29" s="106"/>
      <c r="O29" s="106"/>
      <c r="P29" s="106"/>
      <c r="Q29" s="106"/>
      <c r="R29" s="106"/>
      <c r="S29" s="106"/>
      <c r="T29" s="106"/>
      <c r="U29" s="129"/>
      <c r="V29" s="106"/>
      <c r="W29" s="106"/>
      <c r="X29" s="106"/>
      <c r="Y29" s="106"/>
      <c r="Z29" s="106"/>
    </row>
    <row r="30">
      <c r="A30" s="129"/>
      <c r="B30" s="106"/>
      <c r="C30" s="106"/>
      <c r="D30" s="106"/>
      <c r="E30" s="106"/>
      <c r="F30" s="106"/>
      <c r="G30" s="106"/>
      <c r="H30" s="106"/>
      <c r="I30" s="106"/>
      <c r="J30" s="106"/>
      <c r="K30" s="106"/>
      <c r="L30" s="106"/>
      <c r="M30" s="106"/>
      <c r="N30" s="106"/>
      <c r="O30" s="106"/>
      <c r="P30" s="106"/>
      <c r="Q30" s="106"/>
      <c r="R30" s="106"/>
      <c r="S30" s="106"/>
      <c r="T30" s="106"/>
      <c r="U30" s="129"/>
      <c r="V30" s="106"/>
      <c r="W30" s="106"/>
      <c r="X30" s="106"/>
      <c r="Y30" s="106"/>
      <c r="Z30" s="106"/>
    </row>
    <row r="31">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row>
    <row r="32">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row>
    <row r="33">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row>
    <row r="34">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row>
    <row r="35">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row>
    <row r="36">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row>
    <row r="37">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row>
    <row r="38">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row>
    <row r="39">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row>
    <row r="40">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row>
    <row r="41">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row>
    <row r="42">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row>
    <row r="43">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row>
    <row r="44">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row>
    <row r="45">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row>
    <row r="46">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row>
    <row r="47">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row>
    <row r="48">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row>
    <row r="49">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row>
    <row r="50">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row>
    <row r="5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row>
    <row r="52">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row>
    <row r="53">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row>
    <row r="57">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row>
    <row r="58">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row>
    <row r="60">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row>
    <row r="6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row>
    <row r="62">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row>
    <row r="63">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row>
    <row r="65">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row>
    <row r="66">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row>
    <row r="68">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row>
    <row r="69">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row>
    <row r="74">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row>
    <row r="78">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row>
    <row r="83">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row r="84">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row r="85">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row>
    <row r="86">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row>
    <row r="87">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row>
    <row r="88">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row>
    <row r="89">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row>
    <row r="90">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row>
    <row r="9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row>
    <row r="92">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row>
    <row r="93">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row>
    <row r="94">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row>
    <row r="95">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row>
    <row r="96">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row>
    <row r="97">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row>
    <row r="98">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row>
    <row r="99">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row>
    <row r="100">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row>
    <row r="10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row>
    <row r="102">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row>
    <row r="103">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row>
    <row r="104">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row>
    <row r="105">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row>
    <row r="106">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row>
    <row r="107">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row>
    <row r="108">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row>
    <row r="109">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row>
    <row r="110">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row>
    <row r="11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row>
    <row r="112">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row>
    <row r="113">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row>
    <row r="114">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row>
    <row r="115">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row>
    <row r="116">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row>
    <row r="117">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row>
    <row r="118">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row>
    <row r="119">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row>
    <row r="120">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row>
    <row r="12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row>
    <row r="122">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row>
    <row r="123">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row>
    <row r="124">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row>
    <row r="125">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row>
    <row r="126">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row>
    <row r="127">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row>
    <row r="128">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row>
    <row r="129">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row>
    <row r="130">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row>
    <row r="13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row>
    <row r="132">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row>
    <row r="133">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row>
    <row r="134">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row>
    <row r="135">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row>
    <row r="136">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row>
    <row r="137">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row>
    <row r="138">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row>
    <row r="139">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row>
    <row r="140">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row>
    <row r="14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row>
    <row r="142">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row>
    <row r="143">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row>
    <row r="144">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row>
    <row r="145">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row>
    <row r="146">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row>
    <row r="147">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row>
    <row r="148">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row>
    <row r="149">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row>
    <row r="150">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row>
    <row r="15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row>
    <row r="152">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row>
    <row r="153">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row>
    <row r="154">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row>
    <row r="155">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row>
    <row r="156">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row>
    <row r="157">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row>
    <row r="158">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row>
    <row r="159">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row>
    <row r="160">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row>
    <row r="16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row>
    <row r="162">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row>
    <row r="163">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row>
    <row r="164">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row>
    <row r="165">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row>
    <row r="166">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row>
    <row r="167">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row>
    <row r="168">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row>
    <row r="169">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row>
    <row r="170">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row>
    <row r="17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row>
    <row r="172">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row>
    <row r="173">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row>
    <row r="174">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row>
    <row r="175">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row>
    <row r="176">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row>
    <row r="177">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row>
    <row r="178">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row>
    <row r="179">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row>
    <row r="180">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row>
    <row r="18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row>
    <row r="182">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row>
    <row r="183">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row>
    <row r="184">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row>
    <row r="185">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row>
    <row r="186">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row>
    <row r="187">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row>
    <row r="188">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row>
    <row r="189">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row>
    <row r="190">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row>
    <row r="19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row>
    <row r="192">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row>
    <row r="193">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row>
    <row r="194">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row>
    <row r="195">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row>
    <row r="196">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row>
    <row r="197">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row>
    <row r="198">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row>
    <row r="199">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row>
    <row r="200">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row>
    <row r="20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row>
    <row r="202">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row>
    <row r="203">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row>
    <row r="204">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row>
    <row r="205">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row>
    <row r="206">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row>
    <row r="207">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row>
    <row r="208">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row>
    <row r="209">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row>
    <row r="210">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row>
    <row r="21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row>
    <row r="212">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row>
    <row r="213">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row>
    <row r="214">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row>
    <row r="215">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row>
    <row r="216">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row>
    <row r="217">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row>
    <row r="218">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row>
    <row r="219">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row>
    <row r="220">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row>
    <row r="22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row>
    <row r="222">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row>
    <row r="223">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row>
    <row r="224">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row>
    <row r="225">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row>
    <row r="226">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row>
    <row r="227">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row>
    <row r="228">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row>
    <row r="229">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row>
    <row r="230">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row>
    <row r="23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row>
    <row r="232">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row>
    <row r="233">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row>
    <row r="234">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row>
    <row r="235">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row>
    <row r="236">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row>
    <row r="237">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row>
    <row r="238">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row>
    <row r="239">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row>
    <row r="240">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row>
    <row r="24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row>
    <row r="242">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row>
    <row r="243">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row>
    <row r="244">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row>
    <row r="245">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row>
    <row r="246">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row>
    <row r="247">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row>
    <row r="248">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row>
    <row r="249">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row>
    <row r="250">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row>
    <row r="25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row>
    <row r="252">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row>
    <row r="253">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row>
    <row r="254">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row>
    <row r="255">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row>
    <row r="256">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row>
    <row r="257">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row>
    <row r="258">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row>
    <row r="259">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row>
    <row r="260">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row>
    <row r="26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row>
    <row r="262">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row>
    <row r="263">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row>
    <row r="264">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row>
    <row r="265">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row>
    <row r="266">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row>
    <row r="267">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row>
    <row r="268">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row>
    <row r="269">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row>
    <row r="270">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row>
    <row r="27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row>
    <row r="272">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row>
    <row r="273">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row>
    <row r="274">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row>
    <row r="275">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row>
    <row r="276">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row>
    <row r="277">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row>
    <row r="278">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row>
    <row r="279">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row>
    <row r="280">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row>
    <row r="28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row>
    <row r="282">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row>
    <row r="283">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row>
    <row r="284">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row>
    <row r="285">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row>
    <row r="286">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row>
    <row r="287">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row>
    <row r="288">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row>
    <row r="289">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row>
    <row r="290">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row>
    <row r="29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row>
    <row r="292">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row>
    <row r="293">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row>
    <row r="294">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row>
    <row r="295">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row>
    <row r="296">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row>
    <row r="297">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row>
    <row r="298">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row>
    <row r="299">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row>
    <row r="300">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row>
    <row r="30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row>
    <row r="302">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row>
    <row r="303">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row>
    <row r="304">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row>
    <row r="305">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row>
    <row r="306">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row>
    <row r="307">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row>
    <row r="308">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row>
    <row r="309">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row>
    <row r="310">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row>
    <row r="31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row>
    <row r="312">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row>
    <row r="313">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row>
    <row r="314">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row>
    <row r="315">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row>
    <row r="316">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row>
    <row r="317">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row>
    <row r="318">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row>
    <row r="319">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row>
    <row r="320">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row>
    <row r="32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row>
    <row r="322">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row>
    <row r="323">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row>
    <row r="324">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row>
    <row r="325">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row>
    <row r="326">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row>
    <row r="327">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row>
    <row r="328">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row>
    <row r="329">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row>
    <row r="330">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row>
    <row r="33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row>
    <row r="332">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row>
    <row r="333">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row>
    <row r="334">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row>
    <row r="335">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row>
    <row r="336">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row>
    <row r="337">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row>
    <row r="338">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row>
    <row r="339">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row>
    <row r="340">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row>
    <row r="34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row>
    <row r="342">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row>
    <row r="343">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row>
    <row r="344">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row>
    <row r="345">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row>
    <row r="346">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row>
    <row r="347">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row>
    <row r="348">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row>
    <row r="349">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row>
    <row r="350">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row>
    <row r="35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row>
    <row r="352">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row>
    <row r="353">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row>
    <row r="354">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row>
    <row r="355">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row>
    <row r="356">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row>
    <row r="357">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row>
    <row r="358">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row>
    <row r="359">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row>
    <row r="360">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row>
    <row r="36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row>
    <row r="362">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row>
    <row r="363">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row>
    <row r="364">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row>
    <row r="365">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row>
    <row r="366">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row>
    <row r="367">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row>
    <row r="368">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row>
    <row r="369">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row>
    <row r="370">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row>
    <row r="37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row>
    <row r="372">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row>
    <row r="373">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row>
    <row r="374">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row>
    <row r="375">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row>
    <row r="376">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row>
    <row r="377">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row>
    <row r="378">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row>
    <row r="379">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row>
    <row r="380">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row>
    <row r="38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row>
    <row r="382">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row>
    <row r="383">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row>
    <row r="384">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row>
    <row r="385">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row>
    <row r="386">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row>
    <row r="387">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row>
    <row r="388">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row>
    <row r="389">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row>
    <row r="390">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row>
    <row r="39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row>
    <row r="392">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row>
    <row r="393">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row>
    <row r="394">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row>
    <row r="395">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row>
    <row r="396">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row>
    <row r="397">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row>
    <row r="398">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row>
    <row r="399">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row>
    <row r="400">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row>
    <row r="40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row>
    <row r="402">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row>
    <row r="403">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row>
    <row r="404">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row>
    <row r="405">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row>
    <row r="406">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row>
    <row r="407">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row>
    <row r="408">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row>
    <row r="409">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row>
    <row r="410">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row>
    <row r="41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row>
    <row r="412">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row>
    <row r="413">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row>
    <row r="414">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row>
    <row r="415">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row>
    <row r="416">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row>
    <row r="417">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row>
    <row r="418">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row>
    <row r="419">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row>
    <row r="420">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row>
    <row r="42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row>
    <row r="422">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row>
    <row r="423">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row>
    <row r="424">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row>
    <row r="425">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row>
    <row r="426">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row>
    <row r="427">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row>
    <row r="428">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row>
    <row r="429">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row>
    <row r="430">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row>
    <row r="43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row>
    <row r="432">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row>
    <row r="433">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row>
    <row r="434">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row>
    <row r="435">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row>
    <row r="436">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row>
    <row r="437">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row>
    <row r="438">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row>
    <row r="439">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row>
    <row r="440">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row>
    <row r="44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row>
    <row r="442">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row>
    <row r="443">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row>
    <row r="444">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row>
    <row r="445">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row>
    <row r="446">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row>
    <row r="447">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row>
    <row r="448">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row>
    <row r="449">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row>
    <row r="450">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row>
    <row r="45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row>
    <row r="452">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row>
    <row r="453">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row>
    <row r="454">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row>
    <row r="455">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row>
    <row r="456">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row>
    <row r="457">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row>
    <row r="458">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row>
    <row r="459">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row>
    <row r="460">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row>
    <row r="46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row>
    <row r="462">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row>
    <row r="463">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row>
    <row r="464">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row>
    <row r="465">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row>
    <row r="466">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row>
    <row r="467">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row>
    <row r="468">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row>
    <row r="469">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row>
    <row r="470">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row>
    <row r="47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row>
    <row r="472">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row>
    <row r="473">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row>
    <row r="474">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row>
    <row r="475">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row>
    <row r="476">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row>
    <row r="477">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row>
    <row r="478">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row>
    <row r="479">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row>
    <row r="480">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row>
    <row r="48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row>
    <row r="482">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row>
    <row r="483">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row>
    <row r="484">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row>
    <row r="485">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row>
    <row r="486">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row>
    <row r="487">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row>
    <row r="488">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row>
    <row r="489">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row>
    <row r="490">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row>
    <row r="49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row>
    <row r="492">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row>
    <row r="493">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row>
    <row r="494">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row>
    <row r="495">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row>
    <row r="496">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row>
    <row r="497">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row>
    <row r="498">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row>
    <row r="499">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row>
    <row r="500">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row>
    <row r="50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row>
    <row r="502">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row>
    <row r="503">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row>
    <row r="504">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row>
    <row r="505">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row>
    <row r="506">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row>
    <row r="507">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row>
    <row r="508">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row>
    <row r="509">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row>
    <row r="510">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row>
    <row r="51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row>
    <row r="512">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row>
    <row r="513">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row>
    <row r="514">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row>
    <row r="515">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row>
    <row r="516">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row>
    <row r="517">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row>
    <row r="518">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row>
    <row r="519">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row>
    <row r="520">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row>
    <row r="52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row>
    <row r="522">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row>
    <row r="523">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row>
    <row r="524">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row>
    <row r="525">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row>
    <row r="526">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row>
    <row r="527">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row>
    <row r="528">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row>
    <row r="529">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row>
    <row r="530">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row>
    <row r="53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row>
    <row r="532">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row>
    <row r="533">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row>
    <row r="534">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row>
    <row r="535">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row>
    <row r="536">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row>
    <row r="537">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row>
    <row r="538">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row>
    <row r="539">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row>
    <row r="540">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row>
    <row r="54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row>
    <row r="542">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row>
    <row r="543">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row>
    <row r="544">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row>
    <row r="545">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row>
    <row r="546">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row>
    <row r="547">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row>
    <row r="548">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row>
    <row r="549">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row>
    <row r="550">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row>
    <row r="55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row>
    <row r="552">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row>
    <row r="553">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row>
    <row r="554">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row>
    <row r="555">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row>
    <row r="556">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row>
    <row r="557">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row>
    <row r="558">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row>
    <row r="559">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row>
    <row r="560">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row>
    <row r="56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row>
    <row r="562">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row>
    <row r="563">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row>
    <row r="564">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row>
    <row r="565">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row>
    <row r="566">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row>
    <row r="567">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row>
    <row r="568">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row>
    <row r="569">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row>
    <row r="570">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row>
    <row r="57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row>
    <row r="572">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row>
    <row r="573">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row>
    <row r="574">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row>
    <row r="575">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row>
    <row r="576">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row>
    <row r="577">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row>
    <row r="578">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row>
    <row r="579">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row>
    <row r="580">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row>
    <row r="58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row>
    <row r="582">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row>
    <row r="583">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row>
    <row r="584">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row>
    <row r="585">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row>
    <row r="586">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row>
    <row r="587">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row>
    <row r="588">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row>
    <row r="589">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row>
    <row r="590">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row>
    <row r="59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row>
    <row r="592">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row>
    <row r="593">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row>
    <row r="594">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row>
    <row r="595">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row>
    <row r="596">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row>
    <row r="597">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row>
    <row r="598">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row>
    <row r="599">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row>
    <row r="600">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row>
    <row r="60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row>
    <row r="602">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row>
    <row r="603">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row>
    <row r="604">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row>
    <row r="605">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row>
    <row r="606">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row>
    <row r="607">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row>
    <row r="608">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row>
    <row r="609">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row>
    <row r="610">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row>
    <row r="61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row>
    <row r="612">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row>
    <row r="613">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row>
    <row r="614">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row>
    <row r="615">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row>
    <row r="616">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row>
    <row r="617">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row>
    <row r="618">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row>
    <row r="619">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row>
    <row r="620">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row>
    <row r="62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row>
    <row r="622">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row>
    <row r="623">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row>
    <row r="624">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row>
    <row r="625">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row>
    <row r="626">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row>
    <row r="627">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row>
    <row r="628">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row>
    <row r="629">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row>
    <row r="630">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row>
    <row r="63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row>
    <row r="632">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row>
    <row r="633">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row>
    <row r="634">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row>
    <row r="635">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row>
    <row r="636">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row>
    <row r="637">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row>
    <row r="638">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row>
    <row r="639">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row>
    <row r="640">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row>
    <row r="64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row>
    <row r="642">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row>
    <row r="643">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row>
    <row r="644">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row>
    <row r="645">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row>
    <row r="646">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row>
    <row r="647">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row>
    <row r="648">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row>
    <row r="649">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row>
    <row r="650">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row>
    <row r="65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row>
    <row r="652">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row>
    <row r="653">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row>
    <row r="654">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row>
    <row r="655">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row>
    <row r="656">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row>
    <row r="657">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row>
    <row r="658">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row>
    <row r="659">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row>
    <row r="660">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row>
    <row r="66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row>
    <row r="662">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row>
    <row r="663">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row>
    <row r="664">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row>
    <row r="665">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row>
    <row r="666">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row>
    <row r="667">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row>
    <row r="668">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row>
    <row r="669">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row>
    <row r="670">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row>
    <row r="67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row>
    <row r="672">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row>
    <row r="673">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row>
    <row r="674">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row>
    <row r="675">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row>
    <row r="676">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row>
    <row r="677">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row>
    <row r="678">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row>
    <row r="679">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row>
    <row r="680">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row>
    <row r="68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row>
    <row r="682">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row>
    <row r="683">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row>
    <row r="684">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row>
    <row r="685">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row>
    <row r="686">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row>
    <row r="687">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row>
    <row r="688">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row>
    <row r="689">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row>
    <row r="690">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row>
    <row r="69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row>
    <row r="692">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row>
    <row r="693">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row>
    <row r="694">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row>
    <row r="695">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row>
    <row r="696">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row>
    <row r="697">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row>
    <row r="698">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row>
    <row r="699">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row>
    <row r="700">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row>
    <row r="70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row>
    <row r="702">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row>
    <row r="703">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row>
    <row r="704">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row>
    <row r="705">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row>
    <row r="706">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row>
    <row r="707">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row>
    <row r="708">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row>
    <row r="709">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row>
    <row r="710">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row>
    <row r="71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row>
    <row r="712">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row>
    <row r="713">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row>
    <row r="714">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row>
    <row r="715">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row>
    <row r="716">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row>
    <row r="717">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row>
    <row r="718">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row>
    <row r="719">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row>
    <row r="720">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row>
    <row r="72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row>
    <row r="722">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row>
    <row r="723">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row>
    <row r="724">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row>
    <row r="725">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row>
    <row r="726">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row>
    <row r="727">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row>
    <row r="728">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row>
    <row r="729">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row>
    <row r="730">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row>
    <row r="73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row>
    <row r="732">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row>
    <row r="733">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row>
    <row r="734">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row>
    <row r="735">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row>
    <row r="736">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row>
    <row r="737">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row>
    <row r="738">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row>
    <row r="739">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row>
    <row r="740">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row>
    <row r="74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row>
    <row r="742">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row>
    <row r="743">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row>
    <row r="744">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row>
    <row r="745">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row>
    <row r="746">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row>
    <row r="747">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row>
    <row r="748">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row>
    <row r="749">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row>
    <row r="750">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row>
    <row r="75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row>
    <row r="752">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row>
    <row r="753">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row>
    <row r="754">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row>
    <row r="755">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row>
    <row r="756">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row>
    <row r="757">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row>
    <row r="758">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row>
    <row r="759">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row>
    <row r="760">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row>
    <row r="76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row>
    <row r="762">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row>
    <row r="763">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row>
    <row r="764">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row>
    <row r="765">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row>
    <row r="766">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row>
    <row r="767">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row>
    <row r="768">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row>
    <row r="769">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row>
    <row r="770">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row>
    <row r="77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row>
    <row r="772">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row>
    <row r="773">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row>
    <row r="774">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row>
    <row r="775">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row>
    <row r="776">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row>
    <row r="777">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row>
    <row r="778">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row>
    <row r="779">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row>
    <row r="780">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row>
    <row r="78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row>
    <row r="782">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row>
    <row r="783">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row>
    <row r="784">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row>
    <row r="785">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row>
    <row r="786">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row>
    <row r="787">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row>
    <row r="788">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row>
    <row r="789">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row>
    <row r="790">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row>
    <row r="79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row>
    <row r="792">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row>
    <row r="793">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row>
    <row r="794">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row>
    <row r="795">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row>
    <row r="796">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row>
    <row r="797">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row>
    <row r="798">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row>
    <row r="799">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row>
    <row r="800">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row>
    <row r="80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row>
    <row r="802">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row>
    <row r="803">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row>
    <row r="804">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row>
    <row r="805">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row>
    <row r="806">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row>
    <row r="807">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row>
    <row r="808">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row>
    <row r="809">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row>
    <row r="810">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row>
    <row r="81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row>
    <row r="812">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row>
    <row r="813">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row>
    <row r="814">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row>
    <row r="815">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row>
    <row r="816">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row>
    <row r="817">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row>
    <row r="818">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row>
    <row r="819">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row>
    <row r="820">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row>
    <row r="82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row>
    <row r="822">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row>
    <row r="823">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row>
    <row r="824">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row>
    <row r="825">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row>
    <row r="826">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row>
    <row r="827">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row>
    <row r="828">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row>
    <row r="829">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row>
    <row r="830">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row>
    <row r="83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row>
    <row r="832">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row>
    <row r="833">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row>
    <row r="834">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row>
    <row r="835">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row>
    <row r="836">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row>
    <row r="837">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row>
    <row r="838">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row>
    <row r="839">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row>
    <row r="840">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row>
    <row r="84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row>
    <row r="842">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row>
    <row r="843">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row>
    <row r="844">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row>
    <row r="845">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row>
    <row r="846">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row>
    <row r="847">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row>
    <row r="848">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row>
    <row r="849">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row>
    <row r="850">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row>
    <row r="85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row>
    <row r="852">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row>
    <row r="853">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row>
    <row r="854">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row>
    <row r="855">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row>
    <row r="856">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row>
    <row r="857">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row>
    <row r="858">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row>
    <row r="859">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row>
    <row r="860">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row>
    <row r="86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row>
    <row r="862">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row>
    <row r="863">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row>
    <row r="864">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row>
    <row r="865">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row>
    <row r="866">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row>
    <row r="867">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row>
    <row r="868">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row>
    <row r="869">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row>
    <row r="870">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row>
    <row r="87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row>
    <row r="872">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row>
    <row r="873">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row>
    <row r="874">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row>
    <row r="875">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row>
    <row r="876">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row>
    <row r="877">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row>
    <row r="878">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row>
    <row r="879">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row>
    <row r="880">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row>
    <row r="88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row>
    <row r="882">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row>
    <row r="883">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row>
    <row r="884">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row>
    <row r="885">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row>
    <row r="886">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row>
    <row r="887">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row>
    <row r="888">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row>
    <row r="889">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row>
    <row r="890">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row>
    <row r="89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row>
    <row r="892">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row>
    <row r="893">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row>
    <row r="894">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row>
    <row r="895">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row>
    <row r="896">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row>
    <row r="897">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row>
    <row r="898">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row>
    <row r="899">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row>
    <row r="900">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row>
    <row r="90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row>
    <row r="902">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row>
    <row r="903">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row>
    <row r="904">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row>
    <row r="905">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row>
    <row r="906">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row>
    <row r="907">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row>
    <row r="908">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row>
    <row r="909">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row>
    <row r="910">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row>
    <row r="91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row>
    <row r="912">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row>
    <row r="913">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row>
    <row r="914">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row>
    <row r="915">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row>
    <row r="916">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row>
    <row r="917">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row>
    <row r="918">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row>
    <row r="919">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row>
    <row r="920">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row>
    <row r="92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row>
    <row r="922">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row>
    <row r="923">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row>
    <row r="924">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row>
    <row r="925">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row>
    <row r="926">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row>
    <row r="927">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row>
    <row r="928">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row>
    <row r="929">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row>
    <row r="930">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row>
    <row r="93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row>
    <row r="932">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row>
    <row r="933">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row>
    <row r="934">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row>
    <row r="935">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row>
    <row r="936">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row>
    <row r="937">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row>
    <row r="938">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row>
    <row r="939">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row>
    <row r="940">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row>
    <row r="94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row>
    <row r="942">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row>
    <row r="943">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row>
    <row r="944">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row>
    <row r="945">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row>
    <row r="946">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row>
    <row r="947">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row>
    <row r="948">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row>
    <row r="949">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row>
    <row r="950">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row>
    <row r="95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row>
    <row r="952">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row>
    <row r="953">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row>
    <row r="954">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row>
    <row r="955">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row>
    <row r="956">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row>
    <row r="957">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row>
    <row r="958">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row>
    <row r="959">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row>
    <row r="960">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row>
    <row r="96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row>
    <row r="962">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row>
    <row r="963">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row>
    <row r="964">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row>
    <row r="965">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row>
    <row r="966">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row>
    <row r="967">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row>
    <row r="968">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row>
    <row r="969">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row>
    <row r="970">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row>
    <row r="97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row>
    <row r="972">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row>
    <row r="973">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row>
    <row r="974">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row>
    <row r="975">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row>
    <row r="976">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row>
    <row r="977">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row>
    <row r="978">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row>
    <row r="979">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row>
    <row r="980">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row>
    <row r="98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row>
    <row r="982">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row>
    <row r="983">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row>
    <row r="984">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row>
    <row r="985">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row>
    <row r="986">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row>
    <row r="987">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row>
    <row r="988">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row>
    <row r="989">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row>
    <row r="990">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row>
    <row r="99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row>
    <row r="992">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row>
    <row r="993">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row>
    <row r="994">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row>
    <row r="995">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row>
    <row r="996">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row>
    <row r="997">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row>
    <row r="998">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row>
    <row r="999">
      <c r="A999" s="106"/>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row>
    <row r="1000">
      <c r="A1000" s="106"/>
      <c r="B1000" s="106"/>
      <c r="C1000" s="106"/>
      <c r="D1000" s="106"/>
      <c r="E1000" s="106"/>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row>
    <row r="1001">
      <c r="A1001" s="106"/>
      <c r="B1001" s="106"/>
      <c r="C1001" s="106"/>
      <c r="D1001" s="106"/>
      <c r="E1001" s="106"/>
      <c r="F1001" s="106"/>
      <c r="G1001" s="106"/>
      <c r="H1001" s="106"/>
      <c r="I1001" s="106"/>
      <c r="J1001" s="106"/>
      <c r="K1001" s="106"/>
      <c r="L1001" s="106"/>
      <c r="M1001" s="106"/>
      <c r="N1001" s="106"/>
      <c r="O1001" s="106"/>
      <c r="P1001" s="106"/>
      <c r="Q1001" s="106"/>
      <c r="R1001" s="106"/>
      <c r="S1001" s="106"/>
      <c r="T1001" s="106"/>
      <c r="U1001" s="106"/>
      <c r="V1001" s="106"/>
      <c r="W1001" s="106"/>
      <c r="X1001" s="106"/>
      <c r="Y1001" s="106"/>
      <c r="Z1001" s="106"/>
    </row>
  </sheetData>
  <hyperlinks>
    <hyperlink r:id="rId2" ref="P3"/>
    <hyperlink r:id="rId3" ref="P4"/>
    <hyperlink r:id="rId4" ref="P5"/>
    <hyperlink r:id="rId5" ref="P6"/>
    <hyperlink r:id="rId6" ref="P7"/>
  </hyperlinks>
  <drawing r:id="rId7"/>
  <legacy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