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6680" windowHeight="7335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B26" i="1" l="1"/>
  <c r="D29" i="1" s="1"/>
  <c r="D28" i="1"/>
  <c r="B25" i="1"/>
  <c r="B27" i="1"/>
  <c r="F26" i="1" l="1"/>
  <c r="B19" i="1" l="1"/>
  <c r="G19" i="1" s="1"/>
  <c r="B21" i="1"/>
  <c r="B18" i="1"/>
  <c r="G18" i="1" l="1"/>
  <c r="H16" i="1" l="1"/>
  <c r="H15" i="1"/>
  <c r="H14" i="1"/>
  <c r="C15" i="1"/>
  <c r="C16" i="1"/>
  <c r="C14" i="1"/>
  <c r="B15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  <c r="G15" i="1"/>
  <c r="G16" i="1"/>
  <c r="B16" i="1"/>
  <c r="G14" i="1"/>
  <c r="B14" i="1"/>
</calcChain>
</file>

<file path=xl/sharedStrings.xml><?xml version="1.0" encoding="utf-8"?>
<sst xmlns="http://schemas.openxmlformats.org/spreadsheetml/2006/main" count="29" uniqueCount="27">
  <si>
    <t>N0</t>
  </si>
  <si>
    <t>rb</t>
  </si>
  <si>
    <t>rd</t>
  </si>
  <si>
    <t>pol1</t>
  </si>
  <si>
    <t>pol2</t>
  </si>
  <si>
    <t>req_pl_1</t>
  </si>
  <si>
    <t>req_pl_2</t>
  </si>
  <si>
    <t>pl0</t>
  </si>
  <si>
    <t>pl1</t>
  </si>
  <si>
    <t>pl2</t>
  </si>
  <si>
    <t>pol0</t>
  </si>
  <si>
    <t>req_pl_0</t>
  </si>
  <si>
    <t>req_pol_0</t>
  </si>
  <si>
    <t>req_pol_1</t>
  </si>
  <si>
    <t>req_pol_2</t>
  </si>
  <si>
    <t>ini</t>
  </si>
  <si>
    <t>fin</t>
  </si>
  <si>
    <t>alpha</t>
  </si>
  <si>
    <t>calpha</t>
  </si>
  <si>
    <t>Kini_pol</t>
  </si>
  <si>
    <t>Kini_pl</t>
  </si>
  <si>
    <t>Klim_pl</t>
  </si>
  <si>
    <t>Klim_pol</t>
  </si>
  <si>
    <t>a</t>
  </si>
  <si>
    <t>b</t>
  </si>
  <si>
    <t>c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</si>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</sst>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6" workbookViewId="0">
      <selection activeCell="B26" sqref="B26"/>
    </sheetView>
  </sheetViews>
  <sheetFormatPr baseColWidth="10" defaultRowHeight="15" x14ac:dyDescent="0.25"/>
  <cols>
    <col min="2" max="2" width="17.5703125" customWidth="1"/>
    <col min="4" max="4" width="12" bestFit="1" customWidth="1"/>
    <col min="6" max="6" width="12" bestFit="1" customWidth="1"/>
    <col min="7" max="7" width="11.85546875" bestFit="1" customWidth="1"/>
  </cols>
  <sheetData>
    <row r="1" spans="1:9" x14ac:dyDescent="0.25">
      <c r="B1" s="1" t="s">
        <v>7</v>
      </c>
      <c r="C1" s="1" t="s">
        <v>8</v>
      </c>
      <c r="D1" s="1" t="s">
        <v>9</v>
      </c>
      <c r="E1" s="1"/>
      <c r="F1" s="1"/>
      <c r="G1" s="1" t="s">
        <v>10</v>
      </c>
      <c r="H1" s="1" t="s">
        <v>3</v>
      </c>
      <c r="I1" s="1" t="s">
        <v>4</v>
      </c>
    </row>
    <row r="2" spans="1:9" x14ac:dyDescent="0.25">
      <c r="B2">
        <v>4.1850000000000001E-5</v>
      </c>
      <c r="C2">
        <v>0</v>
      </c>
      <c r="D2">
        <v>0</v>
      </c>
      <c r="G2">
        <v>8.7499999999999999E-5</v>
      </c>
      <c r="H2">
        <v>0</v>
      </c>
      <c r="I2">
        <v>0</v>
      </c>
    </row>
    <row r="3" spans="1:9" x14ac:dyDescent="0.25">
      <c r="B3">
        <v>0</v>
      </c>
      <c r="C3">
        <v>0</v>
      </c>
      <c r="D3">
        <v>0</v>
      </c>
      <c r="G3">
        <v>0</v>
      </c>
      <c r="H3">
        <v>0</v>
      </c>
      <c r="I3">
        <v>0</v>
      </c>
    </row>
    <row r="4" spans="1:9" x14ac:dyDescent="0.25">
      <c r="B4">
        <v>0</v>
      </c>
      <c r="C4">
        <v>0</v>
      </c>
      <c r="D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>
        <v>600</v>
      </c>
      <c r="C5">
        <v>0</v>
      </c>
      <c r="D5">
        <v>0</v>
      </c>
      <c r="G5">
        <v>2500</v>
      </c>
      <c r="H5">
        <v>0</v>
      </c>
      <c r="I5">
        <v>0</v>
      </c>
    </row>
    <row r="6" spans="1:9" x14ac:dyDescent="0.25">
      <c r="A6" t="s">
        <v>18</v>
      </c>
      <c r="B6">
        <v>4.0000000000000003E-5</v>
      </c>
      <c r="G6">
        <v>1E-4</v>
      </c>
    </row>
    <row r="7" spans="1:9" x14ac:dyDescent="0.25">
      <c r="A7" t="s">
        <v>17</v>
      </c>
      <c r="B7">
        <v>3.4999999999999997E-5</v>
      </c>
      <c r="C7">
        <v>0</v>
      </c>
      <c r="D7">
        <v>0</v>
      </c>
      <c r="G7">
        <v>3.4999999999999997E-5</v>
      </c>
      <c r="H7">
        <v>0</v>
      </c>
      <c r="I7">
        <v>0</v>
      </c>
    </row>
    <row r="8" spans="1:9" x14ac:dyDescent="0.25">
      <c r="A8" t="s">
        <v>1</v>
      </c>
      <c r="B8">
        <v>0.02</v>
      </c>
      <c r="C8">
        <v>0</v>
      </c>
      <c r="D8">
        <v>0</v>
      </c>
      <c r="G8">
        <v>0.05</v>
      </c>
      <c r="H8">
        <v>0</v>
      </c>
      <c r="I8">
        <v>0</v>
      </c>
    </row>
    <row r="9" spans="1:9" x14ac:dyDescent="0.25">
      <c r="A9" t="s">
        <v>2</v>
      </c>
      <c r="B9">
        <v>3.5999999999999997E-2</v>
      </c>
      <c r="C9">
        <v>0</v>
      </c>
      <c r="D9">
        <v>0</v>
      </c>
      <c r="G9">
        <v>7.0000000000000007E-2</v>
      </c>
      <c r="H9">
        <v>0</v>
      </c>
      <c r="I9">
        <v>0</v>
      </c>
    </row>
    <row r="11" spans="1:9" x14ac:dyDescent="0.25">
      <c r="G11">
        <v>10000</v>
      </c>
    </row>
    <row r="13" spans="1:9" x14ac:dyDescent="0.25">
      <c r="B13" t="s">
        <v>15</v>
      </c>
      <c r="C13" t="s">
        <v>16</v>
      </c>
      <c r="G13" t="s">
        <v>15</v>
      </c>
      <c r="H13" t="s">
        <v>16</v>
      </c>
    </row>
    <row r="14" spans="1:9" x14ac:dyDescent="0.25">
      <c r="A14" t="s">
        <v>11</v>
      </c>
      <c r="B14">
        <f>B8-B9+(B2*G5+B3*H5+B4*I5)</f>
        <v>8.8624999999999995E-2</v>
      </c>
      <c r="C14">
        <f>B8-B9+(B2*G7+B3*H7+B4*I7)</f>
        <v>-1.5999998535249998E-2</v>
      </c>
      <c r="F14" t="s">
        <v>12</v>
      </c>
      <c r="G14">
        <f>G8-G9+(G2*B5+G3*C5+G4*D5)</f>
        <v>3.2499999999999994E-2</v>
      </c>
      <c r="H14">
        <f>G8-G9+(G2*B7+G3*C7+G4*D7)</f>
        <v>-1.9999996937500004E-2</v>
      </c>
    </row>
    <row r="15" spans="1:9" x14ac:dyDescent="0.25">
      <c r="A15" t="s">
        <v>5</v>
      </c>
      <c r="B15">
        <f>C8-C9+(C2*G5+C3*H5+C4*I5)</f>
        <v>0</v>
      </c>
      <c r="C15">
        <f>C8-C9+C2*G7+C3*H7+C4*I7</f>
        <v>0</v>
      </c>
      <c r="F15" t="s">
        <v>13</v>
      </c>
      <c r="G15">
        <f>H8-H9+(H2*B5+H3*C5+H4*D5)</f>
        <v>0</v>
      </c>
      <c r="H15">
        <f>H8-H9+(H2*B7+H3*C7+H4*D7)</f>
        <v>0</v>
      </c>
    </row>
    <row r="16" spans="1:9" x14ac:dyDescent="0.25">
      <c r="A16" t="s">
        <v>6</v>
      </c>
      <c r="B16">
        <f>D9-D8+(D2*G5+D3*H5+D4*I5)</f>
        <v>0</v>
      </c>
      <c r="C16">
        <f>D8-D9+D2*G7+D3*H7+D4*I7</f>
        <v>0</v>
      </c>
      <c r="F16" t="s">
        <v>14</v>
      </c>
      <c r="G16">
        <f>I8-I9+(I2*B5+I3*C5+I4*D5)</f>
        <v>0</v>
      </c>
      <c r="H16">
        <f>I8-I9+I2*B7+I3*C7+I4*D7</f>
        <v>0</v>
      </c>
    </row>
    <row r="18" spans="1:7" x14ac:dyDescent="0.25">
      <c r="A18" t="s">
        <v>20</v>
      </c>
      <c r="B18">
        <f>((B8-B9)+B2*G5)/(B7+B6*(B2*G5))</f>
        <v>2261.7072859512568</v>
      </c>
      <c r="F18" t="s">
        <v>19</v>
      </c>
      <c r="G18">
        <f>(G8-G9+G2*B5)/(G7+G6*G2*B5)</f>
        <v>807.45341614906829</v>
      </c>
    </row>
    <row r="19" spans="1:7" x14ac:dyDescent="0.25">
      <c r="A19" t="s">
        <v>21</v>
      </c>
      <c r="B19">
        <f>((B8-B9)+B2*B23)/(B7+B6*(B2*B23))</f>
        <v>4455.0520580388566</v>
      </c>
      <c r="F19" t="s">
        <v>22</v>
      </c>
      <c r="G19">
        <f>(G8-G9+G2*B19)/(G7+G6*G2*B19)</f>
        <v>4998.7635799935651</v>
      </c>
    </row>
    <row r="21" spans="1:7" x14ac:dyDescent="0.25">
      <c r="B21">
        <f>((B8-B9)*G6+B2)/(B7*G6+B6*B2)</f>
        <v>7779.2810204870502</v>
      </c>
    </row>
    <row r="23" spans="1:7" x14ac:dyDescent="0.25">
      <c r="B23">
        <v>4999</v>
      </c>
    </row>
    <row r="25" spans="1:7" x14ac:dyDescent="0.25">
      <c r="A25" t="s">
        <v>23</v>
      </c>
      <c r="B25">
        <f>(G6*G2*B7+B6*B2*G2)</f>
        <v>4.5272499999999997E-13</v>
      </c>
    </row>
    <row r="26" spans="1:7" x14ac:dyDescent="0.25">
      <c r="A26" t="s">
        <v>24</v>
      </c>
      <c r="B26">
        <f>B6*G6+B6*B2*(G8-G9)-G6*B6*(B8-B9)-G2*B2</f>
        <v>3.6864500000000002E-10</v>
      </c>
      <c r="E26" t="s">
        <v>26</v>
      </c>
      <c r="F26" t="e">
        <f>(-B26+SQRT(B26*B26-4*B25*B27))/(2*B25)</f>
        <v>#NUM!</v>
      </c>
    </row>
    <row r="27" spans="1:7" x14ac:dyDescent="0.25">
      <c r="A27" t="s">
        <v>25</v>
      </c>
      <c r="B27">
        <f>-1*((B8-B9)*G7+B2*(G8-G9))</f>
        <v>1.3969999999999999E-6</v>
      </c>
    </row>
    <row r="28" spans="1:7" x14ac:dyDescent="0.25">
      <c r="D28">
        <f>4*B25*B27</f>
        <v>2.5298272999999998E-18</v>
      </c>
    </row>
    <row r="29" spans="1:7" x14ac:dyDescent="0.25">
      <c r="D29">
        <f>B26*B26</f>
        <v>1.3589913602500001E-19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4.1850000000000001E-5</v>
      </c>
      <c r="B1">
        <f>formulas!C2</f>
        <v>0</v>
      </c>
      <c r="C1">
        <f>formulas!D2</f>
        <v>0</v>
      </c>
    </row>
    <row r="2" spans="1:3" x14ac:dyDescent="0.25">
      <c r="A2">
        <f>formulas!B3</f>
        <v>0</v>
      </c>
      <c r="B2">
        <f>formulas!C3</f>
        <v>0</v>
      </c>
      <c r="C2">
        <f>formulas!D3</f>
        <v>0</v>
      </c>
    </row>
    <row r="3" spans="1:3" x14ac:dyDescent="0.25">
      <c r="A3">
        <f>formulas!B4</f>
        <v>0</v>
      </c>
      <c r="B3">
        <f>formulas!C4</f>
        <v>0</v>
      </c>
      <c r="C3">
        <f>formulas!D4</f>
        <v>0</v>
      </c>
    </row>
    <row r="4" spans="1:3" x14ac:dyDescent="0.25">
      <c r="A4">
        <f>formulas!B5</f>
        <v>600</v>
      </c>
      <c r="B4">
        <f>formulas!C5</f>
        <v>0</v>
      </c>
      <c r="C4">
        <f>formulas!D5</f>
        <v>0</v>
      </c>
    </row>
    <row r="5" spans="1:3" x14ac:dyDescent="0.25">
      <c r="A5">
        <f>formulas!B7</f>
        <v>3.4999999999999997E-5</v>
      </c>
      <c r="B5">
        <f>formulas!C7</f>
        <v>0</v>
      </c>
      <c r="C5">
        <f>formulas!D7</f>
        <v>0</v>
      </c>
    </row>
    <row r="6" spans="1:3" x14ac:dyDescent="0.25">
      <c r="A6">
        <f>formulas!B8</f>
        <v>0.02</v>
      </c>
      <c r="B6">
        <f>formulas!C8</f>
        <v>0</v>
      </c>
      <c r="C6">
        <f>formulas!D8</f>
        <v>0</v>
      </c>
    </row>
    <row r="7" spans="1:3" x14ac:dyDescent="0.25">
      <c r="A7">
        <f>formulas!B9</f>
        <v>3.5999999999999997E-2</v>
      </c>
      <c r="B7">
        <f>formulas!C9</f>
        <v>0</v>
      </c>
      <c r="C7">
        <f>formulas!D9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formulas!G2</f>
        <v>8.7499999999999999E-5</v>
      </c>
      <c r="B1">
        <f>formulas!H2</f>
        <v>0</v>
      </c>
      <c r="C1">
        <f>formulas!I2</f>
        <v>0</v>
      </c>
    </row>
    <row r="2" spans="1:3" x14ac:dyDescent="0.25">
      <c r="A2">
        <f>formulas!G3</f>
        <v>0</v>
      </c>
      <c r="B2">
        <f>formulas!H3</f>
        <v>0</v>
      </c>
      <c r="C2">
        <f>formulas!I3</f>
        <v>0</v>
      </c>
    </row>
    <row r="3" spans="1:3" x14ac:dyDescent="0.25">
      <c r="A3">
        <f>formulas!G4</f>
        <v>0</v>
      </c>
      <c r="B3">
        <f>formulas!H4</f>
        <v>0</v>
      </c>
      <c r="C3">
        <f>formulas!I4</f>
        <v>0</v>
      </c>
    </row>
    <row r="4" spans="1:3" x14ac:dyDescent="0.25">
      <c r="A4">
        <f>formulas!G5</f>
        <v>2500</v>
      </c>
      <c r="B4">
        <f>formulas!H5</f>
        <v>0</v>
      </c>
      <c r="C4">
        <f>formulas!I5</f>
        <v>0</v>
      </c>
    </row>
    <row r="5" spans="1:3" x14ac:dyDescent="0.25">
      <c r="A5">
        <f>formulas!G7</f>
        <v>3.4999999999999997E-5</v>
      </c>
      <c r="B5">
        <f>formulas!H7</f>
        <v>0</v>
      </c>
      <c r="C5">
        <f>formulas!I7</f>
        <v>0</v>
      </c>
    </row>
    <row r="6" spans="1:3" x14ac:dyDescent="0.25">
      <c r="A6">
        <f>formulas!G8</f>
        <v>0.05</v>
      </c>
      <c r="B6">
        <f>formulas!H8</f>
        <v>0</v>
      </c>
      <c r="C6">
        <f>formulas!I8</f>
        <v>0</v>
      </c>
    </row>
    <row r="7" spans="1:3" x14ac:dyDescent="0.25">
      <c r="A7">
        <f>formulas!G9</f>
        <v>7.0000000000000007E-2</v>
      </c>
      <c r="B7">
        <f>formulas!H9</f>
        <v>0</v>
      </c>
      <c r="C7">
        <f>formulas!I9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FCO. JAVIER GARCIA ALGARRA</cp:lastModifiedBy>
  <dcterms:created xsi:type="dcterms:W3CDTF">2013-02-21T12:22:10Z</dcterms:created>
  <dcterms:modified xsi:type="dcterms:W3CDTF">2013-08-07T17:44:50Z</dcterms:modified>
</cp:coreProperties>
</file>