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tudy\Master's\Courses\Hazards and Risk Management\SM\ASS 4\FInal\"/>
    </mc:Choice>
  </mc:AlternateContent>
  <xr:revisionPtr revIDLastSave="0" documentId="13_ncr:1_{9128FE3F-8259-4341-8B09-BB25FC0721E7}" xr6:coauthVersionLast="47" xr6:coauthVersionMax="47" xr10:uidLastSave="{00000000-0000-0000-0000-000000000000}"/>
  <bookViews>
    <workbookView xWindow="-108" yWindow="-108" windowWidth="23256" windowHeight="12456" activeTab="3" xr2:uid="{20C01305-A4ED-4060-BA51-80F07E2E450B}"/>
  </bookViews>
  <sheets>
    <sheet name="People Affected" sheetId="4" r:id="rId1"/>
    <sheet name="People Displaced" sheetId="1" r:id="rId2"/>
    <sheet name="Area Affected" sheetId="3" r:id="rId3"/>
    <sheet name="All 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E12" i="3" s="1"/>
  <c r="C8" i="3"/>
  <c r="E8" i="3" s="1"/>
  <c r="E20" i="3"/>
  <c r="E19" i="3"/>
  <c r="C10" i="3" s="1"/>
  <c r="E10" i="3" s="1"/>
  <c r="C3" i="1"/>
  <c r="C4" i="1"/>
  <c r="C5" i="1"/>
  <c r="C6" i="1"/>
  <c r="C7" i="1"/>
  <c r="C8" i="1"/>
  <c r="C9" i="1"/>
  <c r="C10" i="1"/>
  <c r="C11" i="1"/>
  <c r="C12" i="1"/>
  <c r="C2" i="1"/>
  <c r="F18" i="1"/>
  <c r="F17" i="1"/>
  <c r="C3" i="4"/>
  <c r="C4" i="4"/>
  <c r="C5" i="4"/>
  <c r="C6" i="4"/>
  <c r="C7" i="4"/>
  <c r="C8" i="4"/>
  <c r="C9" i="4"/>
  <c r="C10" i="4"/>
  <c r="C11" i="4"/>
  <c r="C12" i="4"/>
  <c r="C2" i="4"/>
  <c r="E6" i="4"/>
  <c r="E5" i="4"/>
  <c r="E17" i="4"/>
  <c r="E16" i="4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K7" i="3"/>
  <c r="K8" i="3"/>
  <c r="K9" i="3"/>
  <c r="K10" i="3"/>
  <c r="K6" i="3"/>
  <c r="B2" i="4"/>
  <c r="B9" i="4"/>
  <c r="B7" i="5"/>
  <c r="B4" i="5"/>
  <c r="C6" i="3" l="1"/>
  <c r="E6" i="3" s="1"/>
  <c r="C5" i="3"/>
  <c r="E5" i="3" s="1"/>
  <c r="C4" i="3"/>
  <c r="E4" i="3" s="1"/>
  <c r="C2" i="3"/>
  <c r="E2" i="3" s="1"/>
  <c r="C9" i="3"/>
  <c r="E9" i="3" s="1"/>
  <c r="C11" i="3"/>
  <c r="E11" i="3" s="1"/>
  <c r="C3" i="3"/>
  <c r="E3" i="3" s="1"/>
  <c r="C7" i="3"/>
  <c r="E7" i="3" s="1"/>
  <c r="E2" i="1"/>
  <c r="E12" i="1"/>
  <c r="E11" i="1"/>
  <c r="E5" i="1"/>
  <c r="E10" i="1"/>
  <c r="E4" i="1"/>
  <c r="E7" i="1"/>
  <c r="E6" i="1"/>
  <c r="E9" i="1"/>
  <c r="E3" i="1"/>
  <c r="E8" i="1"/>
  <c r="E9" i="4"/>
  <c r="E2" i="4"/>
  <c r="E4" i="4"/>
  <c r="E11" i="4"/>
  <c r="E12" i="4"/>
  <c r="E7" i="4"/>
  <c r="E3" i="4"/>
  <c r="E10" i="4"/>
  <c r="E8" i="4"/>
  <c r="K8" i="1"/>
  <c r="N8" i="1"/>
  <c r="M8" i="1"/>
  <c r="J8" i="1"/>
  <c r="L8" i="1"/>
  <c r="N9" i="4"/>
  <c r="N8" i="4"/>
  <c r="N10" i="4"/>
  <c r="N11" i="4"/>
  <c r="N7" i="4"/>
  <c r="L7" i="1"/>
  <c r="K7" i="1"/>
  <c r="N7" i="1"/>
  <c r="J7" i="1"/>
  <c r="M7" i="1"/>
  <c r="L7" i="4"/>
  <c r="L9" i="4"/>
  <c r="L10" i="4"/>
  <c r="L11" i="4"/>
  <c r="L8" i="4"/>
  <c r="M6" i="1"/>
  <c r="N6" i="1"/>
  <c r="L6" i="1"/>
  <c r="J6" i="1"/>
  <c r="K6" i="1"/>
  <c r="O7" i="4"/>
  <c r="O10" i="4"/>
  <c r="O8" i="4"/>
  <c r="O11" i="4"/>
  <c r="O9" i="4"/>
  <c r="K10" i="4"/>
  <c r="K7" i="4"/>
  <c r="K9" i="4"/>
  <c r="K11" i="4"/>
  <c r="K8" i="4"/>
  <c r="K9" i="1"/>
  <c r="N9" i="1"/>
  <c r="M9" i="1"/>
  <c r="J9" i="1"/>
  <c r="L9" i="1"/>
  <c r="K10" i="1"/>
  <c r="M10" i="1"/>
  <c r="N10" i="1"/>
  <c r="J10" i="1"/>
  <c r="L10" i="1"/>
  <c r="M7" i="4"/>
  <c r="M8" i="4"/>
  <c r="M9" i="4"/>
  <c r="M11" i="4"/>
  <c r="M10" i="4"/>
</calcChain>
</file>

<file path=xl/sharedStrings.xml><?xml version="1.0" encoding="utf-8"?>
<sst xmlns="http://schemas.openxmlformats.org/spreadsheetml/2006/main" count="146" uniqueCount="59">
  <si>
    <t>Districts</t>
  </si>
  <si>
    <t>Parameters</t>
  </si>
  <si>
    <t>People Affected</t>
  </si>
  <si>
    <t>People Displaced</t>
  </si>
  <si>
    <t>Feni</t>
  </si>
  <si>
    <t>Cumilla</t>
  </si>
  <si>
    <t>Chattogram</t>
  </si>
  <si>
    <t>Khagracchari</t>
  </si>
  <si>
    <t>Noakhali</t>
  </si>
  <si>
    <t>Moulivibazar</t>
  </si>
  <si>
    <t>Habiganj</t>
  </si>
  <si>
    <t>Brahmanbariya</t>
  </si>
  <si>
    <t>Lakshmipur</t>
  </si>
  <si>
    <t>References</t>
  </si>
  <si>
    <t>https://reliefweb.int/report/bangladesh/situational-overview-feni-district-eastern-flash-floods-2024-28-september-2024</t>
  </si>
  <si>
    <t>%Area</t>
  </si>
  <si>
    <t>https://reliefweb.int/report/bangladesh/situational-overview-cumilla-district-eastern-flash-floods-2024-28-october-2024</t>
  </si>
  <si>
    <t>https://reliefweb.int/report/bangladesh/situational-overview-noakhali-district-eastern-flash-floods-2024-28-october-2024</t>
  </si>
  <si>
    <t>https://reliefweb.int/report/bangladesh/situational-overview-lakshmipur-district-eastern-flash-floods-2024-28-october-2024</t>
  </si>
  <si>
    <t>https://oldweb.lged.gov.bd/DistrictLGED.aspx?DistrictID=10</t>
  </si>
  <si>
    <t>https://oldweb.lged.gov.bd/DistrictHome.aspx?districtID=9</t>
  </si>
  <si>
    <t>https://oldweb.lged.gov.bd/DistrictHome.aspx?districtID=7</t>
  </si>
  <si>
    <t>Cox's Baza</t>
  </si>
  <si>
    <t>Sylhet</t>
  </si>
  <si>
    <t>https://reliefweb.int/report/bangladesh/bangladesh-shelter-cluster-situation-overview-02-september-2024</t>
  </si>
  <si>
    <t>https://www.moulvibazar.gov.bd/</t>
  </si>
  <si>
    <t>https://www.dhakatribune.com/bangladesh/nation/355744/flooding-in-chittagong-worsens-250-000-people</t>
  </si>
  <si>
    <t>https://bdrcs.org/wp-content/uploads/2024/08/BDRCS-SitRep-2-SouthEastern-Flood-August-2024.pdf</t>
  </si>
  <si>
    <t>https://bdrcs.org/wp-content/uploads/2024/08/BDRCS-SitRep-2-SouthEastern-Flood-August-2024.pdf?utm_source=chatgpt.com</t>
  </si>
  <si>
    <t>https://www.thedailystar.net/environment/climate-crisis/natural-disaster/news/flash-floods-waterlogging-31000-marooned-coxs-bazar-parts-bagerhat-inundated-3668336</t>
  </si>
  <si>
    <t>https://reliefweb.int/report/bangladesh/needs-assessment-working-group-bangladesh-situation-overview-eastern-flash-flood-2024-affected-population-version-1st-update-22-august-2024</t>
  </si>
  <si>
    <t>https://reliefweb.int/report/bangladesh/unicef-bangladesh-situation-report-no-1-flash-floods-northern-and-southeastern-regions-27-august-2024</t>
  </si>
  <si>
    <t>https://www.brac.net/dakcheamardesh/sitrep/28082024SitRep06.pdf</t>
  </si>
  <si>
    <t>min-max normalization</t>
  </si>
  <si>
    <t>Impact Level</t>
  </si>
  <si>
    <t>Likelihood</t>
  </si>
  <si>
    <t>https://pdf.sciencedirectassets.com/320267/1-s2.0-S2590061721X00038/1-s2.0-S2590061721000454/mainext.pdf?X-Amz-Security-Token=IQoJb3JpZ2luX2VjEEoaCXVzLWVhc3QtMSJIMEYCIQDmz6fl20eidpei6dfMJGqfHiJ%2FdSeA73Sgq7EAciqbzQIhANxwfdeEKkMvdk1C736aWOozArGzdz6wTTLOMebLMsdrKrwFCPP%2F%2F%2F%2F%2F%2F%2F%2F%2F%2FwEQBRoMMDU5MDAzNTQ2ODY1IgzFvbTO%2BHhcQpuGAT4qkAUtM7vPdRhIjJCqJLw4xa%2B8BFx4JqfN08vwVHnSWc3Oe68qRgjHORxVPgHqIFQXU%2FQdiwuCu45qrx7pUt0sIJznc8dBqRNppv7jNip7MpENuJphoAuoJd1tKZm1Xkyh0F4CYM0C03xmM7kn%2B5qD3RVkmBGHp5PMyANMfmaSeenp2jD1BnYqRJCvSqvSN%2BlOwILTR9aLf19w%2FkxgmDsrb6fuezHozojK0bzka0OKFbIHeSm4IZZXvyZaCzYW3H84JUTvq890thWpjPP73mcFxpzuWnKkskMf6fIPKdl7FvfAUGbtfrmfsaRHQ553ccZdBG3PL1CmZeljxsv5eQNKsjMgnVBe%2FBxtOQedI54thqeJpqE5eNjN1JNvHxoCy%2Bn8yoyec9MFdXTtqnF6nYXXD4gA0MnLnD%2B0NIKNVA%2BrxhrZ2AODR0mYp2DxYzbizHuOL6BNfcNc7rqNG1jn3w7%2F5AWHaAG3juiclm4OCxO%2FnGh7kbr5V0Z0powPB1gl87z89t5AK6QuiFp3e16mgf%2BsXgQB%2FexJcwSA8BCOU%2B9KfYPMqnldrpLagPMr6fhzQ9V7JHliQ9jsQsSnTGlXTEDyj7183XUTCXXr%2FxCk607fKypLMMtZ%2FXNrX76H1Qb%2BgOs9VJ%2BierUveCJLSV4t0%2FIrcvceFEz4jYCpWRpSo3BDljgEhZ5WIRzKrDe8KxMQl1vg%2BdncYaD58n2h9qpdfpfrkYQvApc7FpPQyZQXgpxVbqbe9kY7M5QUEpkmw9vKVybgeb6S24j6gdXEzELKCl%2FBwa9CFS2zi%2BDABrHY2ncJ2JMs3Z0J4iMcQJXWnwur%2BPo1A1cm%2Fqz%2FY4xvIIUqJRZw1ei5ih8P2qKY%2FA6XtC%2FYP1JPDDC1r8K6BjqwATbgViTiuTbcmR1W4CvVgKFhzVoLDbiFBdAGCG4V3HXq6ZXBzsKo7Et%2FjRSkkW06hfVq8Bb1ZU193fS7s5MSuj%2FTGR9f9IiNCGR2G6b63M%2B5ehh9CNZ%2BObmYtvrKi9qEU4Zm2STh%2BjhhATJUgJRWqspHgQkYZgNS1leq1UF2ODxmKvwymFeNNPmfl%2FoBaKwi703aeBATl9O3gqW7H02GqpQ8zt6V00ZNi2%2FTxlDL4lYv&amp;X-Amz-Algorithm=AWS4-HMAC-SHA256&amp;X-Amz-Date=20241204T185811Z&amp;X-Amz-SignedHeaders=host&amp;X-Amz-Expires=300&amp;X-Amz-Credential=ASIAQ3PHCVTY44ZD646O%2F20241204%2Fus-east-1%2Fs3%2Faws4_request&amp;X-Amz-Signature=280b73366ad7cbf1459a777ea710113c3e741644856fbe0b878555f2acebbcd5&amp;hash=c4ce75be9098ad15b1efb046912b79a92ff940f68e44efe95672a6bafadf2a4a&amp;host=68042c943591013ac2b2430a89b270f6af2c76d8dfd086a07176afe7c76c2c61&amp;pii=S2590061721000454&amp;tid=spdf-edd2a35c-2077-4bda-b308-500b6416b7b2&amp;sid=a1f54b63506cd94be2596e050e21ea19f4efgxrqb&amp;type=client&amp;tsoh=d3d3LnNjaWVuY2VkaXJlY3QuY29t&amp;ua=04045e0105075f530051&amp;rr=8ece06c2282aa491&amp;cc=bd</t>
  </si>
  <si>
    <t>Impact of flood</t>
  </si>
  <si>
    <t>Very Low</t>
  </si>
  <si>
    <t>Low</t>
  </si>
  <si>
    <t>Moderate</t>
  </si>
  <si>
    <t>High</t>
  </si>
  <si>
    <t>Very High</t>
  </si>
  <si>
    <t>Impact Level (V)</t>
  </si>
  <si>
    <t>Likelihood (H)</t>
  </si>
  <si>
    <t>Risk Index (R)</t>
  </si>
  <si>
    <t xml:space="preserve"> </t>
  </si>
  <si>
    <t>Relative Impact</t>
  </si>
  <si>
    <t>Relative Likelihood</t>
  </si>
  <si>
    <t>Key</t>
  </si>
  <si>
    <t xml:space="preserve">Medium </t>
  </si>
  <si>
    <t>Area Flooded (%)</t>
  </si>
  <si>
    <t>https://reliefweb.int/attachments/70ed100d-332c-4b66-9c19-0eb21dc2cd88/20240904_ACAPS_Bangladesh_Flooding.pdf</t>
  </si>
  <si>
    <t>https://www.unicef.org/media/160746/file/Bangladesh-Situation-Report-No.1-(Flash-Floods-in-Northern-and-Southeastern-regions),-27-August-2024.pdf</t>
  </si>
  <si>
    <t>Floods in Bangladesh, August 2024</t>
  </si>
  <si>
    <t>https://reliefweb.int/report/bangladesh/unicef-bangladesh-humanitarian-situation-report-no-2-sylhet-floods-25-june-2024#:~:text=Nearly%2050%25%20of%20the%2091,Based%20Violence%20(GBV)%20reported.&amp;text=This%20has%20impacted%20over%20130%2C000%20children.</t>
  </si>
  <si>
    <t>MIN</t>
  </si>
  <si>
    <t>MAX</t>
  </si>
  <si>
    <t>Cox's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</si>
</sst>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Vrinda"/>
      <family val="2"/>
      <scheme val="minor"/>
    </font>
    <font>
      <u/>
      <sz val="11"/>
      <color theme="10"/>
      <name val="Vrinda"/>
      <family val="2"/>
      <scheme val="minor"/>
    </font>
    <font>
      <sz val="12"/>
      <color theme="1"/>
      <name val="Times New Roman"/>
      <family val="1"/>
    </font>
    <font>
      <sz val="11"/>
      <color rgb="FFFF0000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8"/>
      <name val="Vrinda"/>
      <family val="2"/>
      <scheme val="minor"/>
    </font>
    <font>
      <sz val="11"/>
      <color rgb="FF000000"/>
      <name val="Times New Roman"/>
      <family val="1"/>
    </font>
    <font>
      <sz val="11"/>
      <color rgb="FF101828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" fontId="9" fillId="7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8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1"/>
    <xf numFmtId="0" fontId="6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1" fillId="0" borderId="0" xfId="0" applyFont="1" applyAlignment="1"/>
    <xf numFmtId="1" fontId="8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1" applyBorder="1" applyAlignment="1">
      <alignment wrapText="1"/>
    </xf>
    <xf numFmtId="0" fontId="1" fillId="3" borderId="1" xfId="1" applyFill="1" applyBorder="1" applyAlignment="1">
      <alignment horizontal="center" vertical="center" wrapText="1"/>
    </xf>
    <xf numFmtId="0" fontId="1" fillId="0" borderId="1" xfId="1" applyBorder="1"/>
  </cellXfs>
  <cellStyles count="2">
    <cellStyle name="Hyperlink" xfId="1" builtinId="8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14</xdr:row>
      <xdr:rowOff>190500</xdr:rowOff>
    </xdr:from>
    <xdr:to>
      <xdr:col>1</xdr:col>
      <xdr:colOff>1987540</xdr:colOff>
      <xdr:row>15</xdr:row>
      <xdr:rowOff>431039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5A1B3-60A2-BFFA-0C7A-2A7C03F6D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4411980"/>
          <a:ext cx="1991003" cy="438211"/>
        </a:xfrm>
        <a:prstGeom prst="rect">
          <a:avLst/>
        </a:prstGeom>
      </xdr:spPr>
    </xdr:pic>
    <xdr:clientData/>
  </xdr:twoCellAnchor>
  <xdr:oneCellAnchor>
    <xdr:from>
      <xdr:col>18</xdr:col>
      <xdr:colOff>159099</xdr:colOff>
      <xdr:row>9</xdr:row>
      <xdr:rowOff>125604</xdr:rowOff>
    </xdr:from>
    <xdr:ext cx="184731" cy="2848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B5F0B5-622F-9E51-75FB-4AEFF2FB246B}"/>
            </a:ext>
          </a:extLst>
        </xdr:cNvPr>
        <xdr:cNvSpPr txBox="1"/>
      </xdr:nvSpPr>
      <xdr:spPr>
        <a:xfrm>
          <a:off x="15625187" y="3039626"/>
          <a:ext cx="184731" cy="2848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bn-BD" sz="1100" kern="1200"/>
        </a:p>
      </xdr:txBody>
    </xdr:sp>
    <xdr:clientData/>
  </xdr:oneCellAnchor>
  <xdr:twoCellAnchor editAs="oneCell">
    <xdr:from>
      <xdr:col>9</xdr:col>
      <xdr:colOff>519547</xdr:colOff>
      <xdr:row>20</xdr:row>
      <xdr:rowOff>111827</xdr:rowOff>
    </xdr:from>
    <xdr:to>
      <xdr:col>26</xdr:col>
      <xdr:colOff>445353</xdr:colOff>
      <xdr:row>46</xdr:row>
      <xdr:rowOff>136320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F7A796-4F7A-3A5D-7859-D40EA024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847" y="7369877"/>
          <a:ext cx="11260556" cy="5815693"/>
        </a:xfrm>
        <a:prstGeom prst="rect">
          <a:avLst/>
        </a:prstGeom>
      </xdr:spPr>
    </xdr:pic>
    <xdr:clientData/>
  </xdr:twoCellAnchor>
  <xdr:twoCellAnchor>
    <xdr:from>
      <xdr:col>13</xdr:col>
      <xdr:colOff>21772</xdr:colOff>
      <xdr:row>12</xdr:row>
      <xdr:rowOff>130629</xdr:rowOff>
    </xdr:from>
    <xdr:to>
      <xdr:col>14</xdr:col>
      <xdr:colOff>609600</xdr:colOff>
      <xdr:row>12</xdr:row>
      <xdr:rowOff>130629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84E4CDA-441F-D0FA-D787-E81ACAC73A4A}"/>
            </a:ext>
          </a:extLst>
        </xdr:cNvPr>
        <xdr:cNvCxnSpPr/>
      </xdr:nvCxnSpPr>
      <xdr:spPr>
        <a:xfrm>
          <a:off x="15054943" y="4996543"/>
          <a:ext cx="126274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66261</xdr:colOff>
      <xdr:row>15</xdr:row>
      <xdr:rowOff>178905</xdr:rowOff>
    </xdr:from>
    <xdr:to>
      <xdr:col>2</xdr:col>
      <xdr:colOff>804933</xdr:colOff>
      <xdr:row>16</xdr:row>
      <xdr:rowOff>414435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6E8F01-1762-4CD2-8AB8-C22B66F4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852" y="3160644"/>
          <a:ext cx="1991003" cy="4382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15</xdr:row>
      <xdr:rowOff>190500</xdr:rowOff>
    </xdr:from>
    <xdr:to>
      <xdr:col>2</xdr:col>
      <xdr:colOff>586234</xdr:colOff>
      <xdr:row>18</xdr:row>
      <xdr:rowOff>34799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EB6DF0-0FA1-42AE-8265-5ED757E6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5570220"/>
          <a:ext cx="1991003" cy="438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eliefweb.int/attachments/70ed100d-332c-4b66-9c19-0eb21dc2cd88/20240904_ACAPS_Bangladesh_Flooding.pdf" TargetMode="External"/><Relationship Id="rId13" Type="http://schemas.openxmlformats.org/officeDocument/2006/relationships/hyperlink" Target="https://reliefweb.int/report/bangladesh/bangladesh-shelter-cluster-situation-overview-02-september-2024" TargetMode="External"/><Relationship Id="rId18" Type="http://schemas.openxmlformats.org/officeDocument/2006/relationships/hyperlink" Target="https://reliefweb.int/report/bangladesh/bangladesh-shelter-cluster-situation-overview-02-september-2024" TargetMode="External"/><Relationship Id="rId26" Type="http://schemas.openxmlformats.org/officeDocument/2006/relationships/hyperlink" Target="https://bdrcs.org/wp-content/uploads/2024/08/BDRCS-SitRep-2-SouthEastern-Flood-August-2024.pdf?utm_source=chatgpt.com" TargetMode="External"/><Relationship Id="rId3" Type="http://schemas.openxmlformats.org/officeDocument/2006/relationships/hyperlink" Target="https://reliefweb.int/report/bangladesh/situational-overview-feni-district-eastern-flash-floods-2024-28-september-2024" TargetMode="External"/><Relationship Id="rId21" Type="http://schemas.openxmlformats.org/officeDocument/2006/relationships/hyperlink" Target="https://www.brac.net/dakcheamardesh/sitrep/28082024SitRep06.pdf" TargetMode="External"/><Relationship Id="rId7" Type="http://schemas.openxmlformats.org/officeDocument/2006/relationships/hyperlink" Target="https://reliefweb.int/report/bangladesh/situational-overview-noakhali-district-eastern-flash-floods-2024-28-october-2024" TargetMode="External"/><Relationship Id="rId12" Type="http://schemas.openxmlformats.org/officeDocument/2006/relationships/hyperlink" Target="https://reliefweb.int/report/bangladesh/situational-overview-lakshmipur-district-eastern-flash-floods-2024-28-october-2024" TargetMode="External"/><Relationship Id="rId17" Type="http://schemas.openxmlformats.org/officeDocument/2006/relationships/hyperlink" Target="https://reliefweb.int/report/bangladesh/bangladesh-shelter-cluster-situation-overview-02-september-2024" TargetMode="External"/><Relationship Id="rId25" Type="http://schemas.openxmlformats.org/officeDocument/2006/relationships/hyperlink" Target="https://bdrcs.org/wp-content/uploads/2024/08/BDRCS-SitRep-2-SouthEastern-Flood-August-2024.pdf" TargetMode="External"/><Relationship Id="rId2" Type="http://schemas.openxmlformats.org/officeDocument/2006/relationships/hyperlink" Target="https://reliefweb.int/report/bangladesh/situational-overview-feni-district-eastern-flash-floods-2024-28-september-2024" TargetMode="External"/><Relationship Id="rId16" Type="http://schemas.openxmlformats.org/officeDocument/2006/relationships/hyperlink" Target="https://reliefweb.int/report/bangladesh/bangladesh-shelter-cluster-situation-overview-02-september-2024" TargetMode="External"/><Relationship Id="rId20" Type="http://schemas.openxmlformats.org/officeDocument/2006/relationships/hyperlink" Target="https://www.dhakatribune.com/bangladesh/nation/355744/flooding-in-chittagong-worsens-250-000-people" TargetMode="External"/><Relationship Id="rId1" Type="http://schemas.openxmlformats.org/officeDocument/2006/relationships/hyperlink" Target="https://reliefweb.int/report/bangladesh/situational-overview-feni-district-eastern-flash-floods-2024-28-september-2024" TargetMode="External"/><Relationship Id="rId6" Type="http://schemas.openxmlformats.org/officeDocument/2006/relationships/hyperlink" Target="https://oldweb.lged.gov.bd/DistrictLGED.aspx?DistrictID=10" TargetMode="External"/><Relationship Id="rId11" Type="http://schemas.openxmlformats.org/officeDocument/2006/relationships/hyperlink" Target="https://reliefweb.int/report/bangladesh/unicef-bangladesh-humanitarian-situation-report-no-2-sylhet-floods-25-june-2024" TargetMode="External"/><Relationship Id="rId24" Type="http://schemas.openxmlformats.org/officeDocument/2006/relationships/hyperlink" Target="https://oldweb.lged.gov.bd/DistrictHome.aspx?districtID=9" TargetMode="External"/><Relationship Id="rId5" Type="http://schemas.openxmlformats.org/officeDocument/2006/relationships/hyperlink" Target="https://reliefweb.int/report/bangladesh/situational-overview-cumilla-district-eastern-flash-floods-2024-28-october-2024" TargetMode="External"/><Relationship Id="rId15" Type="http://schemas.openxmlformats.org/officeDocument/2006/relationships/hyperlink" Target="https://reliefweb.int/report/bangladesh/bangladesh-shelter-cluster-situation-overview-02-september-2024" TargetMode="External"/><Relationship Id="rId23" Type="http://schemas.openxmlformats.org/officeDocument/2006/relationships/hyperlink" Target="https://www.thedailystar.net/environment/climate-crisis/natural-disaster/news/flash-floods-waterlogging-31000-marooned-coxs-bazar-parts-bagerhat-inundated-3668336" TargetMode="External"/><Relationship Id="rId10" Type="http://schemas.openxmlformats.org/officeDocument/2006/relationships/hyperlink" Target="https://storymaps.arcgis.com/stories/fabf3067e9494bae8d001ef09fcde59a" TargetMode="External"/><Relationship Id="rId19" Type="http://schemas.openxmlformats.org/officeDocument/2006/relationships/hyperlink" Target="https://www.moulvibazar.gov.bd/" TargetMode="External"/><Relationship Id="rId4" Type="http://schemas.openxmlformats.org/officeDocument/2006/relationships/hyperlink" Target="https://reliefweb.int/report/bangladesh/situational-overview-cumilla-district-eastern-flash-floods-2024-28-october-2024" TargetMode="External"/><Relationship Id="rId9" Type="http://schemas.openxmlformats.org/officeDocument/2006/relationships/hyperlink" Target="https://www.unicef.org/media/160746/file/Bangladesh-Situation-Report-No.1-(Flash-Floods-in-Northern-and-Southeastern-regions),-27-August-2024.pdf" TargetMode="External"/><Relationship Id="rId14" Type="http://schemas.openxmlformats.org/officeDocument/2006/relationships/hyperlink" Target="https://reliefweb.int/report/bangladesh/unicef-bangladesh-situation-report-no-1-flash-floods-northern-and-southeastern-regions-27-august-2024" TargetMode="External"/><Relationship Id="rId22" Type="http://schemas.openxmlformats.org/officeDocument/2006/relationships/hyperlink" Target="https://reliefweb.int/report/bangladesh/needs-assessment-working-group-bangladesh-situation-overview-eastern-flash-flood-2024-affected-population-version-1st-update-22-august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FF8E-D0C4-4067-B974-2C27C26E203A}">
  <dimension ref="A1:S26"/>
  <sheetViews>
    <sheetView topLeftCell="A5" zoomScale="70" zoomScaleNormal="70" workbookViewId="0">
      <selection activeCell="G21" sqref="G21"/>
    </sheetView>
  </sheetViews>
  <sheetFormatPr defaultRowHeight="15.6" x14ac:dyDescent="0.4"/>
  <cols>
    <col min="1" max="1" width="28.19921875" style="16" customWidth="1"/>
    <col min="2" max="2" width="31.69921875" style="16" customWidth="1"/>
    <col min="3" max="3" width="25.09765625" style="64" customWidth="1"/>
    <col min="4" max="4" width="23.59765625" style="14" customWidth="1"/>
    <col min="5" max="5" width="17.8984375" style="7" customWidth="1"/>
    <col min="19" max="19" width="8.796875" style="22"/>
  </cols>
  <sheetData>
    <row r="1" spans="1:18" ht="43.8" customHeight="1" x14ac:dyDescent="0.4">
      <c r="A1" s="26" t="s">
        <v>0</v>
      </c>
      <c r="B1" s="26" t="s">
        <v>2</v>
      </c>
      <c r="C1" s="31" t="s">
        <v>43</v>
      </c>
      <c r="D1" s="26" t="s">
        <v>44</v>
      </c>
      <c r="E1" s="26" t="s">
        <v>45</v>
      </c>
    </row>
    <row r="2" spans="1:18" ht="31.2" customHeight="1" x14ac:dyDescent="0.4">
      <c r="A2" s="18" t="s">
        <v>8</v>
      </c>
      <c r="B2" s="19">
        <f>2.13*10^6</f>
        <v>2130000</v>
      </c>
      <c r="C2" s="63">
        <f xml:space="preserve"> ROUNDUP(1+((B2-$E$16)*(5-1))/($E$17-$E$16),0)</f>
        <v>5</v>
      </c>
      <c r="D2" s="30">
        <v>4</v>
      </c>
      <c r="E2" s="8">
        <f>C2*D2</f>
        <v>20</v>
      </c>
    </row>
    <row r="3" spans="1:18" ht="31.2" customHeight="1" x14ac:dyDescent="0.4">
      <c r="A3" s="18" t="s">
        <v>4</v>
      </c>
      <c r="B3" s="19">
        <v>1000000</v>
      </c>
      <c r="C3" s="63">
        <f t="shared" ref="C3:C12" si="0" xml:space="preserve"> ROUNDUP(1+((B3-$E$16)*(5-1))/($E$17-$E$16),0)</f>
        <v>3</v>
      </c>
      <c r="D3" s="30">
        <v>4</v>
      </c>
      <c r="E3" s="8">
        <f>C3*D3</f>
        <v>12</v>
      </c>
    </row>
    <row r="4" spans="1:18" ht="31.2" customHeight="1" x14ac:dyDescent="0.4">
      <c r="A4" s="18" t="s">
        <v>12</v>
      </c>
      <c r="B4" s="20">
        <v>723000</v>
      </c>
      <c r="C4" s="63">
        <f t="shared" si="0"/>
        <v>3</v>
      </c>
      <c r="D4" s="30">
        <v>4</v>
      </c>
      <c r="E4" s="8">
        <f>C4*D4</f>
        <v>12</v>
      </c>
    </row>
    <row r="5" spans="1:18" ht="31.2" customHeight="1" x14ac:dyDescent="0.4">
      <c r="A5" s="18" t="s">
        <v>10</v>
      </c>
      <c r="B5" s="20">
        <v>70240</v>
      </c>
      <c r="C5" s="63">
        <f t="shared" si="0"/>
        <v>2</v>
      </c>
      <c r="D5" s="30">
        <v>4</v>
      </c>
      <c r="E5" s="8">
        <f>C5*D5</f>
        <v>8</v>
      </c>
    </row>
    <row r="6" spans="1:18" ht="31.2" customHeight="1" x14ac:dyDescent="0.4">
      <c r="A6" s="18" t="s">
        <v>9</v>
      </c>
      <c r="B6" s="20">
        <v>257993</v>
      </c>
      <c r="C6" s="63">
        <f t="shared" si="0"/>
        <v>2</v>
      </c>
      <c r="D6" s="30">
        <v>3</v>
      </c>
      <c r="E6" s="8">
        <f>C6*D6</f>
        <v>6</v>
      </c>
      <c r="J6" s="7"/>
    </row>
    <row r="7" spans="1:18" ht="31.2" customHeight="1" x14ac:dyDescent="0.4">
      <c r="A7" s="18" t="s">
        <v>6</v>
      </c>
      <c r="B7" s="21">
        <v>262400</v>
      </c>
      <c r="C7" s="63">
        <f t="shared" si="0"/>
        <v>2</v>
      </c>
      <c r="D7" s="30">
        <v>2</v>
      </c>
      <c r="E7" s="8">
        <f>C7*D7</f>
        <v>4</v>
      </c>
      <c r="I7" s="54" t="s">
        <v>47</v>
      </c>
      <c r="J7" s="46">
        <v>5</v>
      </c>
      <c r="K7" s="47">
        <f ca="1">$J7*K$11</f>
        <v>5</v>
      </c>
      <c r="L7" s="38">
        <f t="shared" ref="L7:O7" ca="1" si="1">$J7*L$11</f>
        <v>10</v>
      </c>
      <c r="M7" s="39">
        <f t="shared" ca="1" si="1"/>
        <v>15</v>
      </c>
      <c r="N7" s="40">
        <f t="shared" ca="1" si="1"/>
        <v>20</v>
      </c>
      <c r="O7" s="40">
        <f t="shared" ca="1" si="1"/>
        <v>25</v>
      </c>
      <c r="Q7" s="45" t="s">
        <v>49</v>
      </c>
    </row>
    <row r="8" spans="1:18" ht="31.2" customHeight="1" x14ac:dyDescent="0.4">
      <c r="A8" s="18" t="s">
        <v>23</v>
      </c>
      <c r="B8" s="20">
        <v>66000</v>
      </c>
      <c r="C8" s="63">
        <f t="shared" si="0"/>
        <v>2</v>
      </c>
      <c r="D8" s="30">
        <v>2</v>
      </c>
      <c r="E8" s="8">
        <f>C8*D8</f>
        <v>4</v>
      </c>
      <c r="I8" s="54"/>
      <c r="J8" s="46">
        <v>4</v>
      </c>
      <c r="K8" s="47">
        <f t="shared" ref="K8:O11" ca="1" si="2">$J8*K$11</f>
        <v>4</v>
      </c>
      <c r="L8" s="38">
        <f t="shared" ca="1" si="2"/>
        <v>8</v>
      </c>
      <c r="M8" s="39">
        <f t="shared" ca="1" si="2"/>
        <v>12</v>
      </c>
      <c r="N8" s="40">
        <f t="shared" ca="1" si="2"/>
        <v>16</v>
      </c>
      <c r="O8" s="40">
        <f t="shared" ca="1" si="2"/>
        <v>20</v>
      </c>
      <c r="Q8" s="41"/>
      <c r="R8" s="7" t="s">
        <v>42</v>
      </c>
    </row>
    <row r="9" spans="1:18" ht="31.2" customHeight="1" x14ac:dyDescent="0.4">
      <c r="A9" s="18" t="s">
        <v>5</v>
      </c>
      <c r="B9" s="19">
        <f>1.06*10^6</f>
        <v>1060000</v>
      </c>
      <c r="C9" s="63">
        <f t="shared" si="0"/>
        <v>3</v>
      </c>
      <c r="D9" s="30">
        <v>1</v>
      </c>
      <c r="E9" s="8">
        <f>C9*D9</f>
        <v>3</v>
      </c>
      <c r="I9" s="54"/>
      <c r="J9" s="46">
        <v>3</v>
      </c>
      <c r="K9" s="47">
        <f t="shared" ca="1" si="2"/>
        <v>3</v>
      </c>
      <c r="L9" s="38">
        <f t="shared" ca="1" si="2"/>
        <v>6</v>
      </c>
      <c r="M9" s="38">
        <f t="shared" ca="1" si="2"/>
        <v>9</v>
      </c>
      <c r="N9" s="39">
        <f t="shared" ca="1" si="2"/>
        <v>12</v>
      </c>
      <c r="O9" s="39">
        <f t="shared" ca="1" si="2"/>
        <v>15</v>
      </c>
      <c r="Q9" s="42"/>
      <c r="R9" s="7" t="s">
        <v>41</v>
      </c>
    </row>
    <row r="10" spans="1:18" ht="31.2" customHeight="1" x14ac:dyDescent="0.4">
      <c r="A10" s="18" t="s">
        <v>11</v>
      </c>
      <c r="B10" s="20">
        <v>64829</v>
      </c>
      <c r="C10" s="63">
        <f t="shared" si="0"/>
        <v>1</v>
      </c>
      <c r="D10" s="30">
        <v>3</v>
      </c>
      <c r="E10" s="8">
        <f>C10*D10</f>
        <v>3</v>
      </c>
      <c r="I10" s="54"/>
      <c r="J10" s="46">
        <v>2</v>
      </c>
      <c r="K10" s="47">
        <f t="shared" ca="1" si="2"/>
        <v>2</v>
      </c>
      <c r="L10" s="47">
        <f t="shared" ca="1" si="2"/>
        <v>4</v>
      </c>
      <c r="M10" s="38">
        <f t="shared" ca="1" si="2"/>
        <v>6</v>
      </c>
      <c r="N10" s="38">
        <f t="shared" ca="1" si="2"/>
        <v>8</v>
      </c>
      <c r="O10" s="38">
        <f t="shared" ca="1" si="2"/>
        <v>10</v>
      </c>
      <c r="Q10" s="43"/>
      <c r="R10" s="7" t="s">
        <v>50</v>
      </c>
    </row>
    <row r="11" spans="1:18" ht="31.2" customHeight="1" x14ac:dyDescent="0.4">
      <c r="A11" s="18" t="s">
        <v>58</v>
      </c>
      <c r="B11" s="21">
        <v>148450</v>
      </c>
      <c r="C11" s="63">
        <f t="shared" si="0"/>
        <v>2</v>
      </c>
      <c r="D11" s="30">
        <v>1</v>
      </c>
      <c r="E11" s="8">
        <f>C11*D11</f>
        <v>2</v>
      </c>
      <c r="I11" s="54"/>
      <c r="J11" s="46">
        <v>1</v>
      </c>
      <c r="K11" s="47">
        <f t="shared" ca="1" si="2"/>
        <v>1</v>
      </c>
      <c r="L11" s="47">
        <f t="shared" ca="1" si="2"/>
        <v>2</v>
      </c>
      <c r="M11" s="47">
        <f t="shared" ca="1" si="2"/>
        <v>3</v>
      </c>
      <c r="N11" s="47">
        <f t="shared" ca="1" si="2"/>
        <v>4</v>
      </c>
      <c r="O11" s="47">
        <f t="shared" ca="1" si="2"/>
        <v>5</v>
      </c>
      <c r="Q11" s="44"/>
      <c r="R11" s="7" t="s">
        <v>39</v>
      </c>
    </row>
    <row r="12" spans="1:18" ht="31.2" customHeight="1" x14ac:dyDescent="0.4">
      <c r="A12" s="18" t="s">
        <v>7</v>
      </c>
      <c r="B12" s="20">
        <v>123992</v>
      </c>
      <c r="C12" s="63">
        <f t="shared" si="0"/>
        <v>2</v>
      </c>
      <c r="D12" s="30">
        <v>1</v>
      </c>
      <c r="E12" s="8">
        <f>C12*D12</f>
        <v>2</v>
      </c>
      <c r="J12" s="7"/>
      <c r="K12" s="46">
        <v>1</v>
      </c>
      <c r="L12" s="46">
        <v>2</v>
      </c>
      <c r="M12" s="46">
        <v>3</v>
      </c>
      <c r="N12" s="46">
        <v>4</v>
      </c>
      <c r="O12" s="46">
        <v>5</v>
      </c>
    </row>
    <row r="13" spans="1:18" ht="21" x14ac:dyDescent="0.4">
      <c r="J13" s="62"/>
      <c r="K13" s="55" t="s">
        <v>48</v>
      </c>
      <c r="L13" s="55"/>
      <c r="M13" s="55"/>
      <c r="N13" s="55"/>
      <c r="O13" s="55"/>
    </row>
    <row r="16" spans="1:18" ht="39.6" customHeight="1" x14ac:dyDescent="0.4">
      <c r="A16" s="29" t="s">
        <v>33</v>
      </c>
      <c r="D16" s="14" t="s">
        <v>56</v>
      </c>
      <c r="E16" s="7">
        <f>MIN(B2:B12)</f>
        <v>64829</v>
      </c>
      <c r="J16" t="s">
        <v>46</v>
      </c>
    </row>
    <row r="17" spans="1:5" x14ac:dyDescent="0.4">
      <c r="D17" s="14" t="s">
        <v>57</v>
      </c>
      <c r="E17" s="7">
        <f>MAX(B2:B12)</f>
        <v>2130000</v>
      </c>
    </row>
    <row r="19" spans="1:5" ht="46.8" customHeight="1" x14ac:dyDescent="0.4">
      <c r="A19" s="29" t="s">
        <v>35</v>
      </c>
      <c r="B19" s="28" t="s">
        <v>36</v>
      </c>
    </row>
    <row r="21" spans="1:5" ht="43.2" customHeight="1" x14ac:dyDescent="0.4">
      <c r="A21" s="53" t="s">
        <v>37</v>
      </c>
      <c r="B21" s="53"/>
    </row>
    <row r="22" spans="1:5" ht="22.8" customHeight="1" x14ac:dyDescent="0.4">
      <c r="A22" s="17" t="s">
        <v>38</v>
      </c>
      <c r="B22" s="17">
        <v>1</v>
      </c>
    </row>
    <row r="23" spans="1:5" ht="22.8" customHeight="1" x14ac:dyDescent="0.4">
      <c r="A23" s="17" t="s">
        <v>39</v>
      </c>
      <c r="B23" s="17">
        <v>2</v>
      </c>
    </row>
    <row r="24" spans="1:5" ht="22.8" customHeight="1" x14ac:dyDescent="0.4">
      <c r="A24" s="17" t="s">
        <v>40</v>
      </c>
      <c r="B24" s="17">
        <v>3</v>
      </c>
    </row>
    <row r="25" spans="1:5" ht="22.8" customHeight="1" x14ac:dyDescent="0.4">
      <c r="A25" s="17" t="s">
        <v>41</v>
      </c>
      <c r="B25" s="17">
        <v>4</v>
      </c>
    </row>
    <row r="26" spans="1:5" ht="22.8" customHeight="1" x14ac:dyDescent="0.4">
      <c r="A26" s="17" t="s">
        <v>42</v>
      </c>
      <c r="B26" s="17">
        <v>5</v>
      </c>
    </row>
  </sheetData>
  <sortState xmlns:xlrd2="http://schemas.microsoft.com/office/spreadsheetml/2017/richdata2" ref="A2:E12">
    <sortCondition sortBy="cellColor" ref="E2:E12" dxfId="12"/>
  </sortState>
  <mergeCells count="4">
    <mergeCell ref="A21:B21"/>
    <mergeCell ref="I7:I11"/>
    <mergeCell ref="K13:M13"/>
    <mergeCell ref="N13:O13"/>
  </mergeCells>
  <conditionalFormatting sqref="E2:E12">
    <cfRule type="cellIs" dxfId="11" priority="2" operator="lessThan">
      <formula>6</formula>
    </cfRule>
    <cfRule type="cellIs" dxfId="10" priority="3" operator="lessThan">
      <formula>11</formula>
    </cfRule>
    <cfRule type="cellIs" dxfId="9" priority="4" operator="lessThan">
      <formula>16</formula>
    </cfRule>
    <cfRule type="cellIs" dxfId="8" priority="5" operator="lessThan">
      <formula>26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4204-B02D-45A0-A1C3-9003D7CA5AC6}">
  <dimension ref="A1:Q18"/>
  <sheetViews>
    <sheetView zoomScale="85" zoomScaleNormal="85" workbookViewId="0">
      <selection sqref="A1:E12"/>
    </sheetView>
  </sheetViews>
  <sheetFormatPr defaultRowHeight="15.6" x14ac:dyDescent="0.4"/>
  <cols>
    <col min="1" max="1" width="17.296875" customWidth="1"/>
    <col min="2" max="2" width="16.3984375" customWidth="1"/>
    <col min="3" max="3" width="15.19921875" style="37" customWidth="1"/>
    <col min="4" max="4" width="14.19921875" customWidth="1"/>
    <col min="5" max="5" width="15.296875" customWidth="1"/>
    <col min="6" max="6" width="13.3984375" customWidth="1"/>
    <col min="8" max="16" width="6.59765625" customWidth="1"/>
    <col min="17" max="17" width="10.59765625" customWidth="1"/>
  </cols>
  <sheetData>
    <row r="1" spans="1:17" ht="39" customHeight="1" x14ac:dyDescent="0.4">
      <c r="A1" s="25" t="s">
        <v>0</v>
      </c>
      <c r="B1" s="25" t="s">
        <v>3</v>
      </c>
      <c r="C1" s="36" t="s">
        <v>34</v>
      </c>
      <c r="D1" s="27" t="s">
        <v>44</v>
      </c>
      <c r="E1" s="26" t="s">
        <v>45</v>
      </c>
    </row>
    <row r="2" spans="1:17" ht="25.2" customHeight="1" x14ac:dyDescent="0.4">
      <c r="A2" s="18" t="s">
        <v>4</v>
      </c>
      <c r="B2" s="4">
        <v>205745</v>
      </c>
      <c r="C2" s="32">
        <f xml:space="preserve"> ROUNDUP(1+((B2-$F$17)*(5-1))/($F$18-$F$17),0)</f>
        <v>5</v>
      </c>
      <c r="D2" s="30">
        <v>4</v>
      </c>
      <c r="E2" s="9">
        <f>C2*D2</f>
        <v>20</v>
      </c>
    </row>
    <row r="3" spans="1:17" ht="25.2" customHeight="1" x14ac:dyDescent="0.4">
      <c r="A3" s="18" t="s">
        <v>8</v>
      </c>
      <c r="B3" s="4">
        <v>120493</v>
      </c>
      <c r="C3" s="32">
        <f t="shared" ref="C3:C12" si="0" xml:space="preserve"> ROUNDUP(1+((B3-$F$17)*(5-1))/($F$18-$F$17),0)</f>
        <v>3</v>
      </c>
      <c r="D3" s="30">
        <v>4</v>
      </c>
      <c r="E3" s="9">
        <f>C3*D3</f>
        <v>12</v>
      </c>
    </row>
    <row r="4" spans="1:17" ht="25.2" customHeight="1" x14ac:dyDescent="0.4">
      <c r="A4" s="18" t="s">
        <v>12</v>
      </c>
      <c r="B4" s="4">
        <v>73040</v>
      </c>
      <c r="C4" s="32">
        <f t="shared" si="0"/>
        <v>3</v>
      </c>
      <c r="D4" s="30">
        <v>4</v>
      </c>
      <c r="E4" s="9">
        <f>C4*D4</f>
        <v>12</v>
      </c>
    </row>
    <row r="5" spans="1:17" ht="25.2" customHeight="1" x14ac:dyDescent="0.4">
      <c r="A5" s="18" t="s">
        <v>10</v>
      </c>
      <c r="B5" s="1">
        <v>24000</v>
      </c>
      <c r="C5" s="32">
        <f t="shared" si="0"/>
        <v>2</v>
      </c>
      <c r="D5" s="30">
        <v>4</v>
      </c>
      <c r="E5" s="9">
        <f>C5*D5</f>
        <v>8</v>
      </c>
    </row>
    <row r="6" spans="1:17" ht="25.2" customHeight="1" x14ac:dyDescent="0.4">
      <c r="A6" s="18" t="s">
        <v>9</v>
      </c>
      <c r="B6" s="60">
        <v>80000</v>
      </c>
      <c r="C6" s="32">
        <f t="shared" si="0"/>
        <v>3</v>
      </c>
      <c r="D6" s="30">
        <v>3</v>
      </c>
      <c r="E6" s="9">
        <f>C6*D6</f>
        <v>9</v>
      </c>
      <c r="H6" s="54" t="s">
        <v>47</v>
      </c>
      <c r="I6" s="46">
        <v>5</v>
      </c>
      <c r="J6" s="47">
        <f ca="1">$J6*J$11</f>
        <v>5</v>
      </c>
      <c r="K6" s="38">
        <f t="shared" ref="K6:N6" ca="1" si="1">$J6*K$11</f>
        <v>10</v>
      </c>
      <c r="L6" s="39">
        <f t="shared" ca="1" si="1"/>
        <v>15</v>
      </c>
      <c r="M6" s="40">
        <f t="shared" ca="1" si="1"/>
        <v>20</v>
      </c>
      <c r="N6" s="40">
        <f t="shared" ca="1" si="1"/>
        <v>25</v>
      </c>
      <c r="P6" s="45" t="s">
        <v>49</v>
      </c>
    </row>
    <row r="7" spans="1:17" ht="25.2" customHeight="1" x14ac:dyDescent="0.4">
      <c r="A7" s="18" t="s">
        <v>6</v>
      </c>
      <c r="B7" s="61">
        <v>250000</v>
      </c>
      <c r="C7" s="32">
        <f t="shared" si="0"/>
        <v>5</v>
      </c>
      <c r="D7" s="30">
        <v>2</v>
      </c>
      <c r="E7" s="9">
        <f>C7*D7</f>
        <v>10</v>
      </c>
      <c r="H7" s="54"/>
      <c r="I7" s="46">
        <v>4</v>
      </c>
      <c r="J7" s="47">
        <f t="shared" ref="J7:N10" ca="1" si="2">$J7*J$11</f>
        <v>4</v>
      </c>
      <c r="K7" s="38">
        <f t="shared" ca="1" si="2"/>
        <v>8</v>
      </c>
      <c r="L7" s="39">
        <f t="shared" ca="1" si="2"/>
        <v>12</v>
      </c>
      <c r="M7" s="40">
        <f t="shared" ca="1" si="2"/>
        <v>16</v>
      </c>
      <c r="N7" s="40">
        <f t="shared" ca="1" si="2"/>
        <v>20</v>
      </c>
      <c r="P7" s="41"/>
      <c r="Q7" s="7" t="s">
        <v>42</v>
      </c>
    </row>
    <row r="8" spans="1:17" ht="25.2" customHeight="1" x14ac:dyDescent="0.4">
      <c r="A8" s="18" t="s">
        <v>23</v>
      </c>
      <c r="B8" s="4">
        <v>4000</v>
      </c>
      <c r="C8" s="32">
        <f t="shared" si="0"/>
        <v>2</v>
      </c>
      <c r="D8" s="30">
        <v>2</v>
      </c>
      <c r="E8" s="9">
        <f>C8*D8</f>
        <v>4</v>
      </c>
      <c r="H8" s="54"/>
      <c r="I8" s="46">
        <v>3</v>
      </c>
      <c r="J8" s="47">
        <f t="shared" ca="1" si="2"/>
        <v>3</v>
      </c>
      <c r="K8" s="38">
        <f t="shared" ca="1" si="2"/>
        <v>6</v>
      </c>
      <c r="L8" s="38">
        <f t="shared" ca="1" si="2"/>
        <v>9</v>
      </c>
      <c r="M8" s="39">
        <f t="shared" ca="1" si="2"/>
        <v>12</v>
      </c>
      <c r="N8" s="39">
        <f t="shared" ca="1" si="2"/>
        <v>15</v>
      </c>
      <c r="P8" s="42"/>
      <c r="Q8" s="7" t="s">
        <v>41</v>
      </c>
    </row>
    <row r="9" spans="1:17" ht="25.2" customHeight="1" x14ac:dyDescent="0.4">
      <c r="A9" s="18" t="s">
        <v>11</v>
      </c>
      <c r="B9" s="1">
        <v>120</v>
      </c>
      <c r="C9" s="32">
        <f t="shared" si="0"/>
        <v>1</v>
      </c>
      <c r="D9" s="30">
        <v>3</v>
      </c>
      <c r="E9" s="9">
        <f>C9*D9</f>
        <v>3</v>
      </c>
      <c r="H9" s="54"/>
      <c r="I9" s="46">
        <v>2</v>
      </c>
      <c r="J9" s="47">
        <f t="shared" ca="1" si="2"/>
        <v>2</v>
      </c>
      <c r="K9" s="47">
        <f t="shared" ca="1" si="2"/>
        <v>4</v>
      </c>
      <c r="L9" s="38">
        <f t="shared" ca="1" si="2"/>
        <v>6</v>
      </c>
      <c r="M9" s="38">
        <f t="shared" ca="1" si="2"/>
        <v>8</v>
      </c>
      <c r="N9" s="38">
        <f t="shared" ca="1" si="2"/>
        <v>10</v>
      </c>
      <c r="P9" s="43"/>
      <c r="Q9" s="7" t="s">
        <v>50</v>
      </c>
    </row>
    <row r="10" spans="1:17" ht="25.2" customHeight="1" x14ac:dyDescent="0.4">
      <c r="A10" s="18" t="s">
        <v>22</v>
      </c>
      <c r="B10" s="34">
        <v>31000</v>
      </c>
      <c r="C10" s="32">
        <f t="shared" si="0"/>
        <v>2</v>
      </c>
      <c r="D10" s="30">
        <v>1</v>
      </c>
      <c r="E10" s="9">
        <f>C10*D10</f>
        <v>2</v>
      </c>
      <c r="H10" s="54"/>
      <c r="I10" s="46">
        <v>1</v>
      </c>
      <c r="J10" s="47">
        <f t="shared" ca="1" si="2"/>
        <v>1</v>
      </c>
      <c r="K10" s="47">
        <f t="shared" ca="1" si="2"/>
        <v>2</v>
      </c>
      <c r="L10" s="47">
        <f t="shared" ca="1" si="2"/>
        <v>3</v>
      </c>
      <c r="M10" s="47">
        <f t="shared" ca="1" si="2"/>
        <v>4</v>
      </c>
      <c r="N10" s="47">
        <f t="shared" ca="1" si="2"/>
        <v>5</v>
      </c>
      <c r="P10" s="44"/>
      <c r="Q10" s="7" t="s">
        <v>39</v>
      </c>
    </row>
    <row r="11" spans="1:17" ht="25.2" customHeight="1" x14ac:dyDescent="0.4">
      <c r="A11" s="18" t="s">
        <v>5</v>
      </c>
      <c r="B11" s="4">
        <v>14871</v>
      </c>
      <c r="C11" s="32">
        <f t="shared" si="0"/>
        <v>2</v>
      </c>
      <c r="D11" s="30">
        <v>1</v>
      </c>
      <c r="E11" s="9">
        <f>C11*D11</f>
        <v>2</v>
      </c>
      <c r="I11" s="7"/>
      <c r="J11" s="46">
        <v>1</v>
      </c>
      <c r="K11" s="46">
        <v>2</v>
      </c>
      <c r="L11" s="46">
        <v>3</v>
      </c>
      <c r="M11" s="46">
        <v>4</v>
      </c>
      <c r="N11" s="46">
        <v>5</v>
      </c>
    </row>
    <row r="12" spans="1:17" ht="25.2" customHeight="1" x14ac:dyDescent="0.4">
      <c r="A12" s="18" t="s">
        <v>7</v>
      </c>
      <c r="B12" s="4">
        <v>8130</v>
      </c>
      <c r="C12" s="32">
        <f t="shared" si="0"/>
        <v>2</v>
      </c>
      <c r="D12" s="30">
        <v>1</v>
      </c>
      <c r="E12" s="9">
        <f>C12*D12</f>
        <v>2</v>
      </c>
      <c r="I12" s="55" t="s">
        <v>48</v>
      </c>
      <c r="J12" s="55"/>
      <c r="K12" s="55"/>
      <c r="L12" s="55"/>
      <c r="M12" s="55"/>
      <c r="N12" s="55"/>
    </row>
    <row r="13" spans="1:17" x14ac:dyDescent="0.4">
      <c r="A13" s="16"/>
      <c r="B13" s="49"/>
      <c r="C13" s="33"/>
    </row>
    <row r="17" spans="1:6" ht="39.6" customHeight="1" x14ac:dyDescent="0.4">
      <c r="A17" s="24" t="s">
        <v>33</v>
      </c>
      <c r="E17" s="8" t="s">
        <v>56</v>
      </c>
      <c r="F17" s="10">
        <f>MIN(B2:B12)</f>
        <v>120</v>
      </c>
    </row>
    <row r="18" spans="1:6" ht="32.4" customHeight="1" x14ac:dyDescent="0.4">
      <c r="E18" s="8" t="s">
        <v>57</v>
      </c>
      <c r="F18" s="10">
        <f>MAX(B2:B12)</f>
        <v>250000</v>
      </c>
    </row>
  </sheetData>
  <sortState xmlns:xlrd2="http://schemas.microsoft.com/office/spreadsheetml/2017/richdata2" ref="A2:E12">
    <sortCondition descending="1" ref="E2:E12"/>
  </sortState>
  <mergeCells count="2">
    <mergeCell ref="H6:H10"/>
    <mergeCell ref="I12:N12"/>
  </mergeCells>
  <conditionalFormatting sqref="E2:E12">
    <cfRule type="cellIs" dxfId="7" priority="1" operator="lessThan">
      <formula>6</formula>
    </cfRule>
    <cfRule type="cellIs" dxfId="6" priority="2" operator="lessThan">
      <formula>11</formula>
    </cfRule>
    <cfRule type="cellIs" dxfId="5" priority="3" operator="lessThan">
      <formula>16</formula>
    </cfRule>
    <cfRule type="cellIs" dxfId="4" priority="4" operator="lessThan">
      <formula>26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C28D-2535-4719-B16F-E0513245782C}">
  <dimension ref="A1:R27"/>
  <sheetViews>
    <sheetView zoomScale="85" zoomScaleNormal="85" workbookViewId="0">
      <selection sqref="A1:E12"/>
    </sheetView>
  </sheetViews>
  <sheetFormatPr defaultRowHeight="15.6" x14ac:dyDescent="0.4"/>
  <cols>
    <col min="1" max="1" width="12.59765625" customWidth="1"/>
    <col min="2" max="2" width="20.19921875" customWidth="1"/>
    <col min="3" max="3" width="13.8984375" style="37" customWidth="1"/>
    <col min="4" max="4" width="11.5" customWidth="1"/>
    <col min="5" max="5" width="13.3984375" style="14" customWidth="1"/>
    <col min="11" max="15" width="5.3984375" customWidth="1"/>
  </cols>
  <sheetData>
    <row r="1" spans="1:18" ht="30" customHeight="1" x14ac:dyDescent="0.4">
      <c r="A1" s="26" t="s">
        <v>0</v>
      </c>
      <c r="B1" s="26" t="s">
        <v>51</v>
      </c>
      <c r="C1" s="31" t="s">
        <v>34</v>
      </c>
      <c r="D1" s="27" t="s">
        <v>44</v>
      </c>
      <c r="E1" s="26" t="s">
        <v>45</v>
      </c>
    </row>
    <row r="2" spans="1:18" ht="22.2" customHeight="1" x14ac:dyDescent="0.4">
      <c r="A2" s="18" t="s">
        <v>4</v>
      </c>
      <c r="B2" s="1">
        <v>78</v>
      </c>
      <c r="C2" s="32">
        <f xml:space="preserve"> ROUNDUP(1+((B2-$E$19)*(5-1))/($E$20-$E$19),0)</f>
        <v>5</v>
      </c>
      <c r="D2" s="30">
        <v>4</v>
      </c>
      <c r="E2" s="35">
        <f>C2*D2</f>
        <v>20</v>
      </c>
    </row>
    <row r="3" spans="1:18" ht="22.2" customHeight="1" x14ac:dyDescent="0.4">
      <c r="A3" s="18" t="s">
        <v>12</v>
      </c>
      <c r="B3" s="1">
        <v>100</v>
      </c>
      <c r="C3" s="32">
        <f xml:space="preserve"> ROUNDUP(1+((B3-$E$19)*(5-1))/($E$20-$E$19),0)</f>
        <v>5</v>
      </c>
      <c r="D3" s="30">
        <v>4</v>
      </c>
      <c r="E3" s="35">
        <f>C3*D3</f>
        <v>20</v>
      </c>
    </row>
    <row r="4" spans="1:18" ht="22.2" customHeight="1" x14ac:dyDescent="0.4">
      <c r="A4" s="18" t="s">
        <v>8</v>
      </c>
      <c r="B4" s="1">
        <v>92.04</v>
      </c>
      <c r="C4" s="32">
        <f xml:space="preserve"> ROUNDUP(1+((B4-$E$19)*(5-1))/($E$20-$E$19),0)</f>
        <v>5</v>
      </c>
      <c r="D4" s="30">
        <v>4</v>
      </c>
      <c r="E4" s="35">
        <f>C4*D4</f>
        <v>20</v>
      </c>
    </row>
    <row r="5" spans="1:18" ht="22.2" customHeight="1" x14ac:dyDescent="0.4">
      <c r="A5" s="18" t="s">
        <v>9</v>
      </c>
      <c r="B5" s="1">
        <v>60</v>
      </c>
      <c r="C5" s="32">
        <f xml:space="preserve"> ROUNDUP(1+((B5-$E$19)*(5-1))/($E$20-$E$19),0)</f>
        <v>4</v>
      </c>
      <c r="D5" s="30">
        <v>3</v>
      </c>
      <c r="E5" s="35">
        <f>C5*D5</f>
        <v>12</v>
      </c>
    </row>
    <row r="6" spans="1:18" ht="22.2" customHeight="1" x14ac:dyDescent="0.4">
      <c r="A6" s="18" t="s">
        <v>10</v>
      </c>
      <c r="B6" s="1">
        <v>40</v>
      </c>
      <c r="C6" s="32">
        <f xml:space="preserve"> ROUNDUP(1+((B6-$E$19)*(5-1))/($E$20-$E$19),0)</f>
        <v>3</v>
      </c>
      <c r="D6" s="30">
        <v>4</v>
      </c>
      <c r="E6" s="35">
        <f>C6*D6</f>
        <v>12</v>
      </c>
      <c r="I6" s="54" t="s">
        <v>47</v>
      </c>
      <c r="J6" s="46">
        <v>5</v>
      </c>
      <c r="K6" s="47">
        <f>$J6*K$11</f>
        <v>5</v>
      </c>
      <c r="L6" s="38">
        <f t="shared" ref="L6:O6" si="0">$J6*L$11</f>
        <v>10</v>
      </c>
      <c r="M6" s="39">
        <f t="shared" si="0"/>
        <v>15</v>
      </c>
      <c r="N6" s="40">
        <f t="shared" si="0"/>
        <v>20</v>
      </c>
      <c r="O6" s="40">
        <f t="shared" si="0"/>
        <v>25</v>
      </c>
      <c r="Q6" s="45" t="s">
        <v>49</v>
      </c>
    </row>
    <row r="7" spans="1:18" ht="22.2" customHeight="1" x14ac:dyDescent="0.4">
      <c r="A7" s="18" t="s">
        <v>6</v>
      </c>
      <c r="B7" s="8">
        <v>73</v>
      </c>
      <c r="C7" s="32">
        <f xml:space="preserve"> ROUNDUP(1+((B7-$E$19)*(5-1))/($E$20-$E$19),0)</f>
        <v>4</v>
      </c>
      <c r="D7" s="30">
        <v>2</v>
      </c>
      <c r="E7" s="35">
        <f>C7*D7</f>
        <v>8</v>
      </c>
      <c r="I7" s="54"/>
      <c r="J7" s="46">
        <v>4</v>
      </c>
      <c r="K7" s="47">
        <f t="shared" ref="K7:O10" si="1">$J7*K$11</f>
        <v>4</v>
      </c>
      <c r="L7" s="38">
        <f t="shared" si="1"/>
        <v>8</v>
      </c>
      <c r="M7" s="39">
        <f t="shared" si="1"/>
        <v>12</v>
      </c>
      <c r="N7" s="40">
        <f t="shared" si="1"/>
        <v>16</v>
      </c>
      <c r="O7" s="40">
        <f t="shared" si="1"/>
        <v>20</v>
      </c>
      <c r="Q7" s="41"/>
      <c r="R7" s="7" t="s">
        <v>42</v>
      </c>
    </row>
    <row r="8" spans="1:18" ht="22.2" customHeight="1" x14ac:dyDescent="0.4">
      <c r="A8" s="50" t="s">
        <v>23</v>
      </c>
      <c r="B8" s="15">
        <v>39.4</v>
      </c>
      <c r="C8" s="32">
        <f xml:space="preserve"> ROUNDUP(1+((B8-$E$19)*(5-1))/($E$20-$E$19),0)</f>
        <v>3</v>
      </c>
      <c r="D8" s="30">
        <v>2</v>
      </c>
      <c r="E8" s="48">
        <f>C8*D8</f>
        <v>6</v>
      </c>
      <c r="I8" s="54"/>
      <c r="J8" s="46">
        <v>3</v>
      </c>
      <c r="K8" s="47">
        <f t="shared" si="1"/>
        <v>3</v>
      </c>
      <c r="L8" s="38">
        <f t="shared" si="1"/>
        <v>6</v>
      </c>
      <c r="M8" s="38">
        <f t="shared" si="1"/>
        <v>9</v>
      </c>
      <c r="N8" s="39">
        <f t="shared" si="1"/>
        <v>12</v>
      </c>
      <c r="O8" s="39">
        <f t="shared" si="1"/>
        <v>15</v>
      </c>
      <c r="Q8" s="42"/>
      <c r="R8" s="7" t="s">
        <v>41</v>
      </c>
    </row>
    <row r="9" spans="1:18" ht="22.2" customHeight="1" x14ac:dyDescent="0.4">
      <c r="A9" s="18" t="s">
        <v>7</v>
      </c>
      <c r="B9" s="1">
        <v>77.77</v>
      </c>
      <c r="C9" s="32">
        <f xml:space="preserve"> ROUNDUP(1+((B9-$E$19)*(5-1))/($E$20-$E$19),0)</f>
        <v>5</v>
      </c>
      <c r="D9" s="30">
        <v>1</v>
      </c>
      <c r="E9" s="35">
        <f>C9*D9</f>
        <v>5</v>
      </c>
      <c r="I9" s="54"/>
      <c r="J9" s="46">
        <v>2</v>
      </c>
      <c r="K9" s="47">
        <f t="shared" si="1"/>
        <v>2</v>
      </c>
      <c r="L9" s="47">
        <f t="shared" si="1"/>
        <v>4</v>
      </c>
      <c r="M9" s="38">
        <f t="shared" si="1"/>
        <v>6</v>
      </c>
      <c r="N9" s="38">
        <f t="shared" si="1"/>
        <v>8</v>
      </c>
      <c r="O9" s="38">
        <f t="shared" si="1"/>
        <v>10</v>
      </c>
      <c r="Q9" s="43"/>
      <c r="R9" s="7" t="s">
        <v>50</v>
      </c>
    </row>
    <row r="10" spans="1:18" ht="22.2" customHeight="1" x14ac:dyDescent="0.4">
      <c r="A10" s="18" t="s">
        <v>5</v>
      </c>
      <c r="B10" s="1">
        <v>71.5</v>
      </c>
      <c r="C10" s="32">
        <f xml:space="preserve"> ROUNDUP(1+((B10-$E$19)*(5-1))/($E$20-$E$19),0)</f>
        <v>4</v>
      </c>
      <c r="D10" s="30">
        <v>1</v>
      </c>
      <c r="E10" s="35">
        <f>C10*D10</f>
        <v>4</v>
      </c>
      <c r="I10" s="54"/>
      <c r="J10" s="46">
        <v>1</v>
      </c>
      <c r="K10" s="47">
        <f t="shared" si="1"/>
        <v>1</v>
      </c>
      <c r="L10" s="47">
        <f t="shared" si="1"/>
        <v>2</v>
      </c>
      <c r="M10" s="47">
        <f t="shared" si="1"/>
        <v>3</v>
      </c>
      <c r="N10" s="47">
        <f t="shared" si="1"/>
        <v>4</v>
      </c>
      <c r="O10" s="47">
        <f t="shared" si="1"/>
        <v>5</v>
      </c>
      <c r="Q10" s="44"/>
      <c r="R10" s="7" t="s">
        <v>39</v>
      </c>
    </row>
    <row r="11" spans="1:18" ht="22.2" customHeight="1" x14ac:dyDescent="0.4">
      <c r="A11" s="18" t="s">
        <v>22</v>
      </c>
      <c r="B11" s="8">
        <v>62.5</v>
      </c>
      <c r="C11" s="32">
        <f xml:space="preserve"> ROUNDUP(1+((B11-$E$19)*(5-1))/($E$20-$E$19),0)</f>
        <v>4</v>
      </c>
      <c r="D11" s="30">
        <v>1</v>
      </c>
      <c r="E11" s="35">
        <f>C11*D11</f>
        <v>4</v>
      </c>
      <c r="J11" s="7"/>
      <c r="K11" s="46">
        <v>1</v>
      </c>
      <c r="L11" s="46">
        <v>2</v>
      </c>
      <c r="M11" s="46">
        <v>3</v>
      </c>
      <c r="N11" s="46">
        <v>4</v>
      </c>
      <c r="O11" s="46">
        <v>5</v>
      </c>
    </row>
    <row r="12" spans="1:18" ht="22.2" customHeight="1" x14ac:dyDescent="0.4">
      <c r="A12" s="18" t="s">
        <v>11</v>
      </c>
      <c r="B12" s="1">
        <v>10</v>
      </c>
      <c r="C12" s="32">
        <f xml:space="preserve"> ROUNDUP(1+((B12-$E$19)*(5-1))/($E$20-$E$19),0)</f>
        <v>1</v>
      </c>
      <c r="D12" s="30">
        <v>3</v>
      </c>
      <c r="E12" s="35">
        <f>C12*D12</f>
        <v>3</v>
      </c>
      <c r="J12" s="55" t="s">
        <v>48</v>
      </c>
      <c r="K12" s="55"/>
      <c r="L12" s="55"/>
      <c r="M12" s="55"/>
      <c r="N12" s="55"/>
      <c r="O12" s="55"/>
    </row>
    <row r="17" spans="1:5" x14ac:dyDescent="0.4">
      <c r="A17" s="29" t="s">
        <v>33</v>
      </c>
      <c r="B17" s="16"/>
      <c r="C17" s="33"/>
    </row>
    <row r="18" spans="1:5" x14ac:dyDescent="0.4">
      <c r="A18" s="16"/>
      <c r="B18" s="16"/>
      <c r="C18" s="33"/>
    </row>
    <row r="19" spans="1:5" x14ac:dyDescent="0.4">
      <c r="A19" s="16"/>
      <c r="B19" s="16"/>
      <c r="C19" s="33"/>
      <c r="D19" s="8" t="s">
        <v>56</v>
      </c>
      <c r="E19" s="10">
        <f>MIN(B2:B12)</f>
        <v>10</v>
      </c>
    </row>
    <row r="20" spans="1:5" ht="19.2" customHeight="1" x14ac:dyDescent="0.4">
      <c r="A20" s="29" t="s">
        <v>35</v>
      </c>
      <c r="B20" s="28" t="s">
        <v>36</v>
      </c>
      <c r="C20" s="33"/>
      <c r="D20" s="8" t="s">
        <v>57</v>
      </c>
      <c r="E20" s="10">
        <f>MAX(B2:B12)</f>
        <v>100</v>
      </c>
    </row>
    <row r="21" spans="1:5" x14ac:dyDescent="0.4">
      <c r="A21" s="16"/>
      <c r="B21" s="16"/>
      <c r="C21" s="33"/>
    </row>
    <row r="22" spans="1:5" x14ac:dyDescent="0.4">
      <c r="A22" s="53" t="s">
        <v>37</v>
      </c>
      <c r="B22" s="53"/>
      <c r="C22" s="33"/>
    </row>
    <row r="23" spans="1:5" x14ac:dyDescent="0.4">
      <c r="A23" s="17" t="s">
        <v>38</v>
      </c>
      <c r="B23" s="17">
        <v>1</v>
      </c>
      <c r="C23" s="33"/>
    </row>
    <row r="24" spans="1:5" x14ac:dyDescent="0.4">
      <c r="A24" s="17" t="s">
        <v>39</v>
      </c>
      <c r="B24" s="17">
        <v>2</v>
      </c>
      <c r="C24" s="33"/>
    </row>
    <row r="25" spans="1:5" x14ac:dyDescent="0.4">
      <c r="A25" s="17" t="s">
        <v>40</v>
      </c>
      <c r="B25" s="17">
        <v>3</v>
      </c>
      <c r="C25" s="33"/>
    </row>
    <row r="26" spans="1:5" x14ac:dyDescent="0.4">
      <c r="A26" s="17" t="s">
        <v>41</v>
      </c>
      <c r="B26" s="17">
        <v>4</v>
      </c>
      <c r="C26" s="33"/>
    </row>
    <row r="27" spans="1:5" x14ac:dyDescent="0.4">
      <c r="A27" s="17" t="s">
        <v>42</v>
      </c>
      <c r="B27" s="17">
        <v>5</v>
      </c>
      <c r="C27" s="33"/>
    </row>
  </sheetData>
  <sortState xmlns:xlrd2="http://schemas.microsoft.com/office/spreadsheetml/2017/richdata2" ref="A2:E12">
    <sortCondition descending="1" ref="E2:E12"/>
  </sortState>
  <mergeCells count="3">
    <mergeCell ref="I6:I10"/>
    <mergeCell ref="J12:O12"/>
    <mergeCell ref="A22:B22"/>
  </mergeCells>
  <conditionalFormatting sqref="E2:E12">
    <cfRule type="cellIs" dxfId="3" priority="1" operator="lessThan">
      <formula>6</formula>
    </cfRule>
    <cfRule type="cellIs" dxfId="2" priority="2" operator="lessThan">
      <formula>11</formula>
    </cfRule>
    <cfRule type="cellIs" dxfId="1" priority="3" operator="lessThan">
      <formula>16</formula>
    </cfRule>
    <cfRule type="cellIs" dxfId="0" priority="4" operator="lessThan">
      <formula>26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8A4A-8CF9-475A-949D-3BFC5315223D}">
  <dimension ref="A1:G13"/>
  <sheetViews>
    <sheetView tabSelected="1" zoomScaleNormal="100" workbookViewId="0">
      <selection activeCell="G13" sqref="G13"/>
    </sheetView>
  </sheetViews>
  <sheetFormatPr defaultRowHeight="15.6" x14ac:dyDescent="0.4"/>
  <cols>
    <col min="1" max="1" width="17.8984375" style="7" customWidth="1"/>
    <col min="2" max="3" width="17.8984375" customWidth="1"/>
    <col min="4" max="4" width="17.8984375" style="14" customWidth="1"/>
    <col min="5" max="5" width="16.796875" customWidth="1"/>
    <col min="6" max="6" width="17.8984375" customWidth="1"/>
    <col min="7" max="7" width="59.59765625" customWidth="1"/>
  </cols>
  <sheetData>
    <row r="1" spans="1:7" ht="31.2" customHeight="1" x14ac:dyDescent="0.4">
      <c r="A1" s="56" t="s">
        <v>0</v>
      </c>
      <c r="B1" s="57" t="s">
        <v>1</v>
      </c>
      <c r="C1" s="58"/>
      <c r="D1" s="58"/>
      <c r="E1" s="58"/>
      <c r="F1" s="58"/>
      <c r="G1" s="59"/>
    </row>
    <row r="2" spans="1:7" ht="23.4" customHeight="1" x14ac:dyDescent="0.4">
      <c r="A2" s="56"/>
      <c r="B2" s="5" t="s">
        <v>2</v>
      </c>
      <c r="C2" s="5" t="s">
        <v>13</v>
      </c>
      <c r="D2" s="5" t="s">
        <v>3</v>
      </c>
      <c r="E2" s="5" t="s">
        <v>13</v>
      </c>
      <c r="F2" s="5" t="s">
        <v>15</v>
      </c>
      <c r="G2" s="5" t="s">
        <v>13</v>
      </c>
    </row>
    <row r="3" spans="1:7" ht="27" customHeight="1" x14ac:dyDescent="0.4">
      <c r="A3" s="8" t="s">
        <v>4</v>
      </c>
      <c r="B3" s="1">
        <v>1000000</v>
      </c>
      <c r="C3" s="2" t="s">
        <v>14</v>
      </c>
      <c r="D3" s="4">
        <v>205745</v>
      </c>
      <c r="E3" s="3" t="s">
        <v>14</v>
      </c>
      <c r="F3" s="1">
        <v>78</v>
      </c>
      <c r="G3" s="3" t="s">
        <v>14</v>
      </c>
    </row>
    <row r="4" spans="1:7" ht="31.2" customHeight="1" x14ac:dyDescent="0.4">
      <c r="A4" s="8" t="s">
        <v>5</v>
      </c>
      <c r="B4" s="1">
        <f>1.06*10^6</f>
        <v>1060000</v>
      </c>
      <c r="C4" s="2" t="s">
        <v>16</v>
      </c>
      <c r="D4" s="4">
        <v>14871</v>
      </c>
      <c r="E4" s="2" t="s">
        <v>16</v>
      </c>
      <c r="F4" s="1">
        <v>71.5</v>
      </c>
      <c r="G4" s="3" t="s">
        <v>19</v>
      </c>
    </row>
    <row r="5" spans="1:7" ht="27.6" customHeight="1" x14ac:dyDescent="0.4">
      <c r="A5" s="8" t="s">
        <v>12</v>
      </c>
      <c r="B5" s="4">
        <v>723000</v>
      </c>
      <c r="C5" s="2" t="s">
        <v>18</v>
      </c>
      <c r="D5" s="4">
        <v>73040</v>
      </c>
      <c r="E5" s="6" t="s">
        <v>18</v>
      </c>
      <c r="F5" s="1">
        <v>100</v>
      </c>
      <c r="G5" s="3" t="s">
        <v>20</v>
      </c>
    </row>
    <row r="6" spans="1:7" ht="25.2" customHeight="1" x14ac:dyDescent="0.4">
      <c r="A6" s="8" t="s">
        <v>7</v>
      </c>
      <c r="B6" s="4">
        <v>123992</v>
      </c>
      <c r="C6" s="65" t="s">
        <v>24</v>
      </c>
      <c r="D6" s="4">
        <v>8130</v>
      </c>
      <c r="E6" s="3" t="s">
        <v>52</v>
      </c>
      <c r="F6" s="1">
        <v>77.77</v>
      </c>
      <c r="G6" s="6" t="s">
        <v>27</v>
      </c>
    </row>
    <row r="7" spans="1:7" ht="26.4" customHeight="1" x14ac:dyDescent="0.4">
      <c r="A7" s="23" t="s">
        <v>8</v>
      </c>
      <c r="B7" s="1">
        <f>2.13*10^6</f>
        <v>2130000</v>
      </c>
      <c r="C7" s="2" t="s">
        <v>17</v>
      </c>
      <c r="D7" s="4">
        <v>120493</v>
      </c>
      <c r="E7" s="6" t="s">
        <v>17</v>
      </c>
      <c r="F7" s="1">
        <v>92.04</v>
      </c>
      <c r="G7" s="6" t="s">
        <v>21</v>
      </c>
    </row>
    <row r="8" spans="1:7" ht="20.399999999999999" customHeight="1" x14ac:dyDescent="0.4">
      <c r="A8" s="8" t="s">
        <v>9</v>
      </c>
      <c r="B8" s="4">
        <v>257993</v>
      </c>
      <c r="C8" s="3" t="s">
        <v>24</v>
      </c>
      <c r="D8" s="11">
        <v>80000</v>
      </c>
      <c r="E8" s="3" t="s">
        <v>25</v>
      </c>
      <c r="F8" s="1">
        <v>60</v>
      </c>
      <c r="G8" s="6"/>
    </row>
    <row r="9" spans="1:7" ht="20.399999999999999" customHeight="1" x14ac:dyDescent="0.4">
      <c r="A9" s="8" t="s">
        <v>10</v>
      </c>
      <c r="B9" s="4">
        <v>70240</v>
      </c>
      <c r="C9" s="3" t="s">
        <v>31</v>
      </c>
      <c r="D9" s="1">
        <v>24000</v>
      </c>
      <c r="E9" s="66" t="s">
        <v>30</v>
      </c>
      <c r="F9" s="1">
        <v>40</v>
      </c>
      <c r="G9" s="6" t="s">
        <v>32</v>
      </c>
    </row>
    <row r="10" spans="1:7" ht="20.399999999999999" customHeight="1" x14ac:dyDescent="0.4">
      <c r="A10" s="8" t="s">
        <v>11</v>
      </c>
      <c r="B10" s="4">
        <v>64829</v>
      </c>
      <c r="C10" s="3" t="s">
        <v>24</v>
      </c>
      <c r="D10" s="1">
        <v>120</v>
      </c>
      <c r="E10" s="3" t="s">
        <v>32</v>
      </c>
      <c r="F10" s="1">
        <v>10</v>
      </c>
      <c r="G10" s="6" t="s">
        <v>32</v>
      </c>
    </row>
    <row r="11" spans="1:7" ht="20.399999999999999" customHeight="1" x14ac:dyDescent="0.4">
      <c r="A11" s="52" t="s">
        <v>23</v>
      </c>
      <c r="B11" s="4">
        <v>66000</v>
      </c>
      <c r="C11" s="3" t="s">
        <v>53</v>
      </c>
      <c r="D11" s="1">
        <v>4000</v>
      </c>
      <c r="E11" s="3" t="s">
        <v>55</v>
      </c>
      <c r="F11" s="15">
        <v>39.4</v>
      </c>
      <c r="G11" s="51" t="s">
        <v>54</v>
      </c>
    </row>
    <row r="12" spans="1:7" ht="20.399999999999999" customHeight="1" x14ac:dyDescent="0.4">
      <c r="A12" s="8" t="s">
        <v>6</v>
      </c>
      <c r="B12" s="10">
        <v>262400</v>
      </c>
      <c r="C12" s="65" t="s">
        <v>24</v>
      </c>
      <c r="D12" s="12">
        <v>250000</v>
      </c>
      <c r="E12" s="65" t="s">
        <v>26</v>
      </c>
      <c r="F12" s="8">
        <v>73</v>
      </c>
      <c r="G12" s="65" t="s">
        <v>27</v>
      </c>
    </row>
    <row r="13" spans="1:7" ht="24" customHeight="1" x14ac:dyDescent="0.4">
      <c r="A13" s="8" t="s">
        <v>22</v>
      </c>
      <c r="B13" s="10">
        <v>148450</v>
      </c>
      <c r="C13" s="65" t="s">
        <v>24</v>
      </c>
      <c r="D13" s="13">
        <v>31000</v>
      </c>
      <c r="E13" s="67" t="s">
        <v>29</v>
      </c>
      <c r="F13" s="8">
        <v>62.5</v>
      </c>
      <c r="G13" s="65" t="s">
        <v>28</v>
      </c>
    </row>
  </sheetData>
  <mergeCells count="2">
    <mergeCell ref="A1:A2"/>
    <mergeCell ref="B1:G1"/>
  </mergeCells>
  <phoneticPr fontId="5" type="noConversion"/>
  <hyperlinks>
    <hyperlink ref="C3" r:id="rId1" xr:uid="{90688BAA-4D39-4589-8446-55DCD2A785CA}"/>
    <hyperlink ref="E3" r:id="rId2" xr:uid="{3638D21B-B5F3-4957-9ADF-8302D0E2E34C}"/>
    <hyperlink ref="G3" r:id="rId3" xr:uid="{F206C173-5AF3-4DB3-AFDA-3A74FF8CB70A}"/>
    <hyperlink ref="C4" r:id="rId4" xr:uid="{31485D88-92DB-4C64-AA87-84FD5AA44F3F}"/>
    <hyperlink ref="E4" r:id="rId5" xr:uid="{2A5B9466-79AB-4661-AEDC-2AF1926FDF00}"/>
    <hyperlink ref="G4" r:id="rId6" xr:uid="{78719E5A-1766-4A6E-89EF-74722A7DA88F}"/>
    <hyperlink ref="C7" r:id="rId7" xr:uid="{B2C3958D-0D6F-4333-B818-7B4BEC3A6828}"/>
    <hyperlink ref="E6" r:id="rId8" xr:uid="{CA467B60-D30F-4C1D-A894-215ACB51F9B1}"/>
    <hyperlink ref="C11" r:id="rId9" xr:uid="{699A7C34-D93E-4532-9D36-718D978B6A45}"/>
    <hyperlink ref="G11" r:id="rId10" display="https://storymaps.arcgis.com/stories/fabf3067e9494bae8d001ef09fcde59a" xr:uid="{47702ABB-BF4D-410A-9451-964F9380173A}"/>
    <hyperlink ref="E11" r:id="rId11" location=":~:text=Nearly%2050%25%20of%20the%2091,Based%20Violence%20(GBV)%20reported.&amp;text=This%20has%20impacted%20over%20130%2C000%20children." xr:uid="{EA49C70A-9B67-4909-A8C9-D2719723B2BC}"/>
    <hyperlink ref="C5" r:id="rId12" xr:uid="{9E96786D-098F-4B2A-A1CF-B390BE2E186F}"/>
    <hyperlink ref="C8" r:id="rId13" xr:uid="{0457BFA6-DAC6-4F2C-BD91-ADDBB407F24C}"/>
    <hyperlink ref="C9" r:id="rId14" xr:uid="{9B07C4B7-C2D2-4A07-940A-E0BD3F120829}"/>
    <hyperlink ref="C12" r:id="rId15" xr:uid="{F7769C4F-8FA2-4592-825D-187DD1149D33}"/>
    <hyperlink ref="C10" r:id="rId16" xr:uid="{FFA284AC-CD96-45DB-AA28-C512D12714DE}"/>
    <hyperlink ref="C6" r:id="rId17" xr:uid="{C5CC772E-2290-4847-85BB-433649E35326}"/>
    <hyperlink ref="C13" r:id="rId18" xr:uid="{748C35EE-BC23-4844-87E2-44A8A8EEB370}"/>
    <hyperlink ref="E8" r:id="rId19" xr:uid="{A608820C-A292-4F09-A358-69EB1884B509}"/>
    <hyperlink ref="E12" r:id="rId20" xr:uid="{9D574318-C43E-4D21-8E10-49A9C2257EAF}"/>
    <hyperlink ref="E10" r:id="rId21" xr:uid="{10EDF7D0-BAC6-4E1E-93E2-4ABDF089E534}"/>
    <hyperlink ref="E9" r:id="rId22" xr:uid="{8E30C85D-A8A7-4161-95F0-DB24F21F026D}"/>
    <hyperlink ref="E13" r:id="rId23" xr:uid="{E43818DC-36AC-4513-BC29-5378F5B298C2}"/>
    <hyperlink ref="G5" r:id="rId24" xr:uid="{6B27F5CA-D591-40D9-BE8D-D4A29ADC5F5A}"/>
    <hyperlink ref="G12" r:id="rId25" xr:uid="{D2EEAD1D-27FC-45AD-B248-62558DA334C4}"/>
    <hyperlink ref="G13" r:id="rId26" xr:uid="{5F00D94A-1449-49D0-966C-D9837AE2A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 Affected</vt:lpstr>
      <vt:lpstr>People Displaced</vt:lpstr>
      <vt:lpstr>Area Affected</vt:lpstr>
      <vt:lpstr>All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Asadullahil Galib Fardin</dc:creator>
  <cp:lastModifiedBy>Asadullahil Galib Fardin</cp:lastModifiedBy>
  <dcterms:created xsi:type="dcterms:W3CDTF">2024-12-04T07:28:38Z</dcterms:created>
  <dcterms:modified xsi:type="dcterms:W3CDTF">2024-12-07T20:35:48Z</dcterms:modified>
</cp:coreProperties>
</file>